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luise\OneDrive\Desktop\eudoro\ADMINISTRACION 20231\PRACTICA PROFESIONAL\"/>
    </mc:Choice>
  </mc:AlternateContent>
  <xr:revisionPtr revIDLastSave="0" documentId="13_ncr:1_{76D7A6E2-C8E7-4DD7-91BF-ABD8F3C44571}" xr6:coauthVersionLast="47" xr6:coauthVersionMax="47" xr10:uidLastSave="{00000000-0000-0000-0000-000000000000}"/>
  <bookViews>
    <workbookView xWindow="-120" yWindow="-120" windowWidth="24240" windowHeight="13140" tabRatio="664" activeTab="3" xr2:uid="{00000000-000D-0000-FFFF-FFFF00000000}"/>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9" i="13" l="1"/>
  <c r="AF60" i="13"/>
  <c r="AF61" i="13"/>
  <c r="AF62" i="13"/>
  <c r="AF63" i="13"/>
  <c r="AF64" i="13"/>
  <c r="AF65" i="13"/>
  <c r="AF66" i="13"/>
  <c r="AF67" i="13"/>
  <c r="AF68" i="13"/>
  <c r="AF46" i="13"/>
  <c r="AF47" i="13"/>
  <c r="AF48" i="13"/>
  <c r="AF49" i="13"/>
  <c r="AF50" i="13"/>
  <c r="AF51" i="13"/>
  <c r="AF52" i="13"/>
  <c r="AF53" i="13"/>
  <c r="AF54" i="13"/>
  <c r="AF55" i="13"/>
  <c r="AF47" i="12"/>
  <c r="AF48" i="12"/>
  <c r="AF49" i="12"/>
  <c r="AF50" i="12"/>
  <c r="AF51" i="12"/>
  <c r="AF52" i="12"/>
  <c r="AF53" i="12"/>
  <c r="AF54" i="12"/>
  <c r="AF55" i="12"/>
  <c r="AF56" i="12"/>
  <c r="AF61" i="12"/>
  <c r="AF62" i="12"/>
  <c r="AF63" i="12"/>
  <c r="AF64" i="12"/>
  <c r="AF65" i="12"/>
  <c r="AF66" i="12"/>
  <c r="AF67" i="12"/>
  <c r="AF68" i="12"/>
  <c r="AF69" i="12"/>
  <c r="AF70" i="12"/>
  <c r="AF44" i="2"/>
  <c r="AF45" i="2"/>
  <c r="AF46" i="2"/>
  <c r="AF47" i="2"/>
  <c r="AF48" i="2"/>
  <c r="AF49" i="2"/>
  <c r="AF50" i="2"/>
  <c r="AF51" i="2"/>
  <c r="AF52" i="2"/>
  <c r="AF53" i="2"/>
  <c r="AE47" i="10"/>
  <c r="AE48" i="10"/>
  <c r="AE49" i="10"/>
  <c r="AE50" i="10"/>
  <c r="AE51" i="10"/>
  <c r="AE52" i="10"/>
  <c r="AE53" i="10"/>
  <c r="AE54" i="10"/>
  <c r="AE55" i="10"/>
  <c r="AE56" i="10"/>
  <c r="AE57" i="10"/>
  <c r="AE61" i="10"/>
  <c r="AE62" i="10"/>
  <c r="AE63" i="10"/>
  <c r="AE64" i="10"/>
  <c r="AE65" i="10"/>
  <c r="AE66" i="10"/>
  <c r="AE67" i="10"/>
  <c r="AE68" i="10"/>
  <c r="AE69" i="10"/>
  <c r="AE70" i="10"/>
  <c r="AE71" i="10"/>
  <c r="AE102" i="9"/>
  <c r="AE103" i="9"/>
  <c r="AE104" i="9"/>
  <c r="AE105" i="9"/>
  <c r="AE106" i="9"/>
  <c r="AE107" i="9"/>
  <c r="AE108" i="9"/>
  <c r="AE109" i="9"/>
  <c r="AE110" i="9"/>
  <c r="AE111" i="9"/>
  <c r="AE112" i="9"/>
  <c r="AF46" i="9"/>
  <c r="AF47" i="9"/>
  <c r="AF48" i="9"/>
  <c r="AF49" i="9"/>
  <c r="AF50" i="9"/>
  <c r="AF51" i="9"/>
  <c r="AF52" i="9"/>
  <c r="AF53" i="9"/>
  <c r="AF54" i="9"/>
  <c r="AF55" i="9"/>
  <c r="AF56" i="9"/>
  <c r="AE74" i="9"/>
  <c r="AE75" i="9"/>
  <c r="AE76" i="9"/>
  <c r="AE77" i="9"/>
  <c r="AE78" i="9"/>
  <c r="AE79" i="9"/>
  <c r="AE80" i="9"/>
  <c r="AE81" i="9"/>
  <c r="AE82" i="9"/>
  <c r="AE83" i="9"/>
  <c r="AE84" i="9"/>
  <c r="AH140" i="8" l="1"/>
  <c r="AH141" i="8"/>
  <c r="AH142" i="8"/>
  <c r="AH143" i="8"/>
  <c r="AH144" i="8"/>
  <c r="AH145" i="8"/>
  <c r="AH146" i="8"/>
  <c r="AH147" i="8"/>
  <c r="AH148" i="8"/>
  <c r="AH149" i="8"/>
  <c r="AH150" i="8"/>
  <c r="AH126" i="8"/>
  <c r="AH127" i="8"/>
  <c r="AH128" i="8"/>
  <c r="AH129" i="8"/>
  <c r="AH130" i="8"/>
  <c r="AH131" i="8"/>
  <c r="AH132" i="8"/>
  <c r="AH133" i="8"/>
  <c r="AH134" i="8"/>
  <c r="AH135" i="8"/>
  <c r="AH136" i="8"/>
  <c r="AH112" i="8"/>
  <c r="AH113" i="8"/>
  <c r="AH114" i="8"/>
  <c r="AH115" i="8"/>
  <c r="AH116" i="8"/>
  <c r="AH117" i="8"/>
  <c r="AH118" i="8"/>
  <c r="AH119" i="8"/>
  <c r="AH120" i="8"/>
  <c r="AH121" i="8"/>
  <c r="AH122" i="8"/>
  <c r="AH98" i="8"/>
  <c r="AH99" i="8"/>
  <c r="AH100" i="8"/>
  <c r="AH101" i="8"/>
  <c r="AH102" i="8"/>
  <c r="AH103" i="8"/>
  <c r="AH104" i="8"/>
  <c r="AH105" i="8"/>
  <c r="AH106" i="8"/>
  <c r="AH107" i="8"/>
  <c r="AH108" i="8"/>
  <c r="AH80" i="8"/>
  <c r="AH81" i="8"/>
  <c r="AH82" i="8"/>
  <c r="AH83" i="8"/>
  <c r="AH84" i="8"/>
  <c r="AH85" i="8"/>
  <c r="AH86" i="8"/>
  <c r="AH87" i="8"/>
  <c r="AH88" i="8"/>
  <c r="AH89" i="8"/>
  <c r="AH90" i="8"/>
  <c r="AH66" i="8"/>
  <c r="AH67" i="8"/>
  <c r="AH68" i="8"/>
  <c r="AH69" i="8"/>
  <c r="AH70" i="8"/>
  <c r="AH71" i="8"/>
  <c r="AH72" i="8"/>
  <c r="AH73" i="8"/>
  <c r="AH74" i="8"/>
  <c r="AH75" i="8"/>
  <c r="AH76" i="8"/>
  <c r="AH46" i="8" l="1"/>
  <c r="AH47" i="8"/>
  <c r="AH48" i="8"/>
  <c r="AH49" i="8"/>
  <c r="AH50" i="8"/>
  <c r="AH51" i="8"/>
  <c r="AH52" i="8"/>
  <c r="AH53" i="8"/>
  <c r="AH54" i="8"/>
  <c r="AH55" i="8"/>
  <c r="AH56" i="8"/>
  <c r="AD46" i="7"/>
  <c r="AD47" i="7"/>
  <c r="AD48" i="7"/>
  <c r="AD49" i="7"/>
  <c r="AD50" i="7"/>
  <c r="AD51" i="7"/>
  <c r="AD52" i="7"/>
  <c r="AD53" i="7"/>
  <c r="AD54" i="7"/>
  <c r="AD55" i="7"/>
  <c r="AD56" i="7"/>
  <c r="F47" i="13"/>
  <c r="AE47" i="9"/>
  <c r="AE48" i="9"/>
  <c r="AE49" i="9"/>
  <c r="AE50" i="9"/>
  <c r="AE51" i="9"/>
  <c r="AE52" i="9"/>
  <c r="AE53" i="9"/>
  <c r="AE54" i="9"/>
  <c r="AE55" i="9"/>
  <c r="AE56" i="9"/>
  <c r="J47" i="7"/>
  <c r="AE46" i="9"/>
  <c r="AE46" i="13" l="1"/>
  <c r="AE59" i="13" s="1"/>
  <c r="AE47" i="13"/>
  <c r="AE60" i="13" s="1"/>
  <c r="AE48" i="13"/>
  <c r="AE61" i="13" s="1"/>
  <c r="AE49" i="13"/>
  <c r="AE62" i="13" s="1"/>
  <c r="AE50" i="13"/>
  <c r="AE63" i="13" s="1"/>
  <c r="AE51" i="13"/>
  <c r="AE64" i="13" s="1"/>
  <c r="AE52" i="13"/>
  <c r="AE65" i="13" s="1"/>
  <c r="AE53" i="13"/>
  <c r="AE66" i="13" s="1"/>
  <c r="AE54" i="13"/>
  <c r="AE67" i="13" s="1"/>
  <c r="AE55" i="13"/>
  <c r="AE68" i="13" s="1"/>
  <c r="AE47" i="12"/>
  <c r="AE61" i="12" s="1"/>
  <c r="AE48" i="12"/>
  <c r="AE62" i="12" s="1"/>
  <c r="AE49" i="12"/>
  <c r="AE63" i="12" s="1"/>
  <c r="AE50" i="12"/>
  <c r="AE64" i="12" s="1"/>
  <c r="AE51" i="12"/>
  <c r="AE65" i="12" s="1"/>
  <c r="AE52" i="12"/>
  <c r="AE66" i="12" s="1"/>
  <c r="AE53" i="12"/>
  <c r="AE67" i="12" s="1"/>
  <c r="AE54" i="12"/>
  <c r="AE68" i="12" s="1"/>
  <c r="AE55" i="12"/>
  <c r="AE69" i="12" s="1"/>
  <c r="AE56" i="12"/>
  <c r="AE70" i="12" s="1"/>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C48" i="7"/>
  <c r="AC49" i="7"/>
  <c r="AC50" i="7"/>
  <c r="AG84" i="8" s="1"/>
  <c r="AC51" i="7"/>
  <c r="AG85" i="8" s="1"/>
  <c r="AC52" i="7"/>
  <c r="AG86" i="8" s="1"/>
  <c r="AC53" i="7"/>
  <c r="AC54" i="7"/>
  <c r="AC55" i="7"/>
  <c r="AC56" i="7"/>
  <c r="AG90" i="8" s="1"/>
  <c r="AG146" i="8" l="1"/>
  <c r="AG132" i="8"/>
  <c r="AG81" i="8"/>
  <c r="AG141" i="8"/>
  <c r="AG127" i="8"/>
  <c r="AG82" i="8"/>
  <c r="AG142" i="8"/>
  <c r="AG128" i="8"/>
  <c r="AG126" i="8"/>
  <c r="AG140" i="8"/>
  <c r="AG150" i="8"/>
  <c r="AG136" i="8"/>
  <c r="AG135" i="8"/>
  <c r="AG149" i="8"/>
  <c r="AG145" i="8"/>
  <c r="AG131" i="8"/>
  <c r="AG89" i="8"/>
  <c r="AG134" i="8"/>
  <c r="AG148" i="8"/>
  <c r="AG130" i="8"/>
  <c r="AG144" i="8"/>
  <c r="AG88" i="8"/>
  <c r="AG80" i="8"/>
  <c r="AG87" i="8"/>
  <c r="AG133" i="8"/>
  <c r="AG147" i="8"/>
  <c r="AG83" i="8"/>
  <c r="AG129" i="8"/>
  <c r="AG143"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60" i="13"/>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<sst xmlns="http://schemas.openxmlformats.org/spreadsheetml/2006/main" count="379" uniqueCount="64">
  <si>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</si>
  <si>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</si>
  <si>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</si>
  <si>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</si>
  <si>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</si>
  <si>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</si>
  <si>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</si>
  <si>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</si>
  <si>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</si>
  <si>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</si>
  <si>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</si>
  <si>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</si>
  <si>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</si>
  <si>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</si>
  <si>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</si>
  <si>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</si>
  <si>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</si>
  <si>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</si>
  <si>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</si>
  <si>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</si>
  <si>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</si>
  <si>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</si>
  <si>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</si>
  <si>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</si>
  <si>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</si>
  <si>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</si>
  <si>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</si>
  <si>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</si>
  <si>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</si>
  <si>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</si>
  <si>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</si>
  <si>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</si>
  <si>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</si>
  <si>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</si>
  <si>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</si>
  <si>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</si>
  <si>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</si>
  <si>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</si>
  <si>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</si>
  <si>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</si>
  <si>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</si>
  <si>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</si>
  <si>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</si>
  <si>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</si>
  <si>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</si>
  <si>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</si>
  <si>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</si>
  <si>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</si>
  <si>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</si>
  <si>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</si>
  <si>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</si>
  <si>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</si>
  <si>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</si>
  <si>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</si>
  <si>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Fuente: elaboración propia con datos de Datos macro - Banco Mundial</t>
  </si>
  <si>
    <t>Merchandise trade matrix – product groups, exports in thousands of dollars, annual, 1995-2020</t>
  </si>
  <si>
    <t>Merchandise trade matrix – product groups, exports/ imports per capita in dollars, annual, 1995-2021</t>
  </si>
  <si>
    <t>Producto interno bruto (PIB) (1995- 2021 a precios actuales) millones de dólares</t>
  </si>
  <si>
    <t>..</t>
  </si>
  <si>
    <t>España</t>
  </si>
  <si>
    <t xml:space="preserve"> </t>
  </si>
  <si>
    <t>Merchandise trade matrix – product groups, exports in thousands of dollars, annual, 1995-2021</t>
  </si>
  <si>
    <t>Merchandise trade matrix – product groups, imports in thousands of dollars, annual, 1995-2021</t>
  </si>
  <si>
    <t>Estadísticas de población Colombia- España (1995-2021)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</si>
</sst>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 numFmtId="173" formatCode="#,##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6">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49">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Font="1" applyFill="1" applyBorder="1" applyAlignment="1">
      <alignment horizontal="center"/>
    </xf>
    <xf numFmtId="0" fontId="16" fillId="3" borderId="6" xfId="0" applyFont="1" applyFill="1" applyBorder="1" applyAlignment="1">
      <alignment horizontal="center"/>
    </xf>
    <xf numFmtId="39" fontId="0" fillId="4" borderId="0" xfId="0" applyNumberFormat="1" applyFill="1" applyAlignment="1">
      <alignment horizontal="center"/>
    </xf>
    <xf numFmtId="39" fontId="0" fillId="4" borderId="8" xfId="0" applyNumberFormat="1" applyFill="1" applyBorder="1" applyAlignment="1">
      <alignment horizontal="center"/>
    </xf>
    <xf numFmtId="0" fontId="16" fillId="3" borderId="13" xfId="0"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39" fontId="0" fillId="0" borderId="14" xfId="0" applyNumberFormat="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39" fontId="0" fillId="0" borderId="15" xfId="0" applyNumberFormat="1" applyBorder="1" applyAlignment="1">
      <alignment horizontal="left"/>
    </xf>
    <xf numFmtId="40" fontId="0" fillId="4" borderId="0" xfId="0" applyNumberFormat="1" applyFill="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Alignment="1">
      <alignment horizontal="center"/>
    </xf>
    <xf numFmtId="40" fontId="0" fillId="0" borderId="14" xfId="0" applyNumberFormat="1" applyBorder="1" applyAlignment="1">
      <alignment horizontal="center"/>
    </xf>
    <xf numFmtId="40" fontId="0" fillId="0" borderId="8" xfId="0" applyNumberFormat="1" applyBorder="1" applyAlignment="1">
      <alignment horizontal="center"/>
    </xf>
    <xf numFmtId="40" fontId="0" fillId="0" borderId="3" xfId="0" applyNumberFormat="1" applyBorder="1" applyAlignment="1">
      <alignment horizontal="center"/>
    </xf>
    <xf numFmtId="40" fontId="0" fillId="0" borderId="15" xfId="0" applyNumberFormat="1" applyBorder="1" applyAlignment="1">
      <alignment horizontal="center"/>
    </xf>
    <xf numFmtId="40" fontId="0" fillId="0" borderId="10" xfId="0" applyNumberFormat="1" applyBorder="1" applyAlignment="1">
      <alignment horizontal="center"/>
    </xf>
    <xf numFmtId="0" fontId="6" fillId="3" borderId="6" xfId="0" applyFont="1" applyFill="1" applyBorder="1"/>
    <xf numFmtId="3" fontId="17" fillId="4" borderId="0" xfId="2" applyNumberFormat="1" applyFont="1" applyFill="1" applyAlignment="1">
      <alignment horizontal="center"/>
    </xf>
    <xf numFmtId="3" fontId="17" fillId="4" borderId="8" xfId="2" applyNumberFormat="1" applyFont="1" applyFill="1" applyBorder="1" applyAlignment="1">
      <alignment horizontal="center"/>
    </xf>
    <xf numFmtId="3" fontId="17" fillId="0" borderId="3" xfId="2" applyNumberFormat="1" applyFont="1" applyBorder="1" applyAlignment="1">
      <alignment horizontal="center"/>
    </xf>
    <xf numFmtId="3" fontId="17" fillId="0" borderId="10" xfId="2" applyNumberFormat="1" applyFont="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Border="1" applyAlignment="1">
      <alignment horizont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7" fillId="0" borderId="0" xfId="0" applyFont="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0" fillId="0" borderId="0" xfId="0" applyAlignment="1">
      <alignment horizontal="center"/>
    </xf>
    <xf numFmtId="172" fontId="0" fillId="0" borderId="0" xfId="0" applyNumberFormat="1" applyAlignment="1">
      <alignment horizontal="center"/>
    </xf>
    <xf numFmtId="3" fontId="0" fillId="0" borderId="0" xfId="0" applyNumberFormat="1" applyAlignment="1">
      <alignment horizontal="center"/>
    </xf>
    <xf numFmtId="3" fontId="17" fillId="4" borderId="15" xfId="2" applyNumberFormat="1" applyFont="1" applyFill="1" applyBorder="1" applyAlignment="1">
      <alignment horizontal="center"/>
    </xf>
    <xf numFmtId="173" fontId="1" fillId="2" borderId="12" xfId="0" applyNumberFormat="1" applyFont="1" applyFill="1" applyBorder="1" applyAlignment="1">
      <alignment horizontal="center"/>
    </xf>
    <xf numFmtId="173" fontId="0" fillId="4" borderId="13" xfId="0" applyNumberFormat="1" applyFill="1" applyBorder="1" applyAlignment="1">
      <alignment horizontal="center"/>
    </xf>
    <xf numFmtId="173" fontId="0" fillId="4" borderId="0" xfId="0" applyNumberFormat="1" applyFill="1" applyAlignment="1">
      <alignment horizontal="center"/>
    </xf>
    <xf numFmtId="173" fontId="0" fillId="4" borderId="14" xfId="0" applyNumberFormat="1" applyFill="1" applyBorder="1" applyAlignment="1">
      <alignment horizontal="center"/>
    </xf>
    <xf numFmtId="173" fontId="0" fillId="0" borderId="0" xfId="0" applyNumberFormat="1" applyAlignment="1">
      <alignment horizontal="center"/>
    </xf>
    <xf numFmtId="173" fontId="0" fillId="0" borderId="14" xfId="0" applyNumberFormat="1" applyBorder="1" applyAlignment="1">
      <alignment horizontal="center"/>
    </xf>
    <xf numFmtId="173" fontId="0" fillId="0" borderId="15" xfId="0" applyNumberFormat="1" applyBorder="1" applyAlignment="1">
      <alignment horizontal="center"/>
    </xf>
    <xf numFmtId="173" fontId="0" fillId="0" borderId="3" xfId="0" applyNumberFormat="1" applyBorder="1" applyAlignment="1">
      <alignment horizontal="center"/>
    </xf>
    <xf numFmtId="173" fontId="1" fillId="2" borderId="2" xfId="0" applyNumberFormat="1" applyFont="1" applyFill="1" applyBorder="1" applyAlignment="1">
      <alignment horizontal="center"/>
    </xf>
    <xf numFmtId="173" fontId="0" fillId="0" borderId="4" xfId="0" applyNumberFormat="1" applyBorder="1" applyAlignment="1">
      <alignment horizontal="center"/>
    </xf>
    <xf numFmtId="173" fontId="0" fillId="0" borderId="13" xfId="0" applyNumberFormat="1" applyBorder="1" applyAlignment="1">
      <alignment horizontal="center"/>
    </xf>
    <xf numFmtId="173" fontId="0" fillId="0" borderId="5" xfId="0" applyNumberFormat="1" applyBorder="1" applyAlignment="1">
      <alignment horizontal="center"/>
    </xf>
    <xf numFmtId="173" fontId="0" fillId="0" borderId="7" xfId="0" applyNumberFormat="1" applyBorder="1" applyAlignment="1">
      <alignment horizontal="center"/>
    </xf>
    <xf numFmtId="173" fontId="0" fillId="0" borderId="9" xfId="0" applyNumberFormat="1" applyBorder="1" applyAlignment="1">
      <alignment horizontal="center"/>
    </xf>
    <xf numFmtId="173" fontId="1" fillId="2" borderId="13" xfId="0" applyNumberFormat="1" applyFont="1" applyFill="1" applyBorder="1" applyAlignment="1">
      <alignment horizontal="center"/>
    </xf>
    <xf numFmtId="173" fontId="0" fillId="4" borderId="4" xfId="0" applyNumberFormat="1" applyFill="1" applyBorder="1" applyAlignment="1">
      <alignment horizontal="center"/>
    </xf>
    <xf numFmtId="173" fontId="0" fillId="4" borderId="7" xfId="0" applyNumberFormat="1" applyFill="1" applyBorder="1" applyAlignment="1">
      <alignment horizontal="center"/>
    </xf>
    <xf numFmtId="173" fontId="1" fillId="2" borderId="15" xfId="0" applyNumberFormat="1" applyFont="1" applyFill="1" applyBorder="1" applyAlignment="1">
      <alignment horizontal="center"/>
    </xf>
    <xf numFmtId="173" fontId="0" fillId="4" borderId="15" xfId="0" applyNumberFormat="1" applyFill="1" applyBorder="1" applyAlignment="1">
      <alignment horizontal="center"/>
    </xf>
    <xf numFmtId="3" fontId="17" fillId="5" borderId="15" xfId="2" applyNumberFormat="1" applyFont="1" applyFill="1" applyBorder="1" applyAlignment="1">
      <alignment horizontal="center"/>
    </xf>
    <xf numFmtId="3" fontId="17" fillId="5" borderId="3" xfId="2" applyNumberFormat="1" applyFont="1" applyFill="1" applyBorder="1" applyAlignment="1">
      <alignment horizontal="center"/>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Alignment="1">
      <alignment horizontal="left"/>
    </xf>
    <xf numFmtId="0" fontId="0" fillId="4" borderId="0" xfId="0" applyFill="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left"/>
    </xf>
    <xf numFmtId="0" fontId="8" fillId="0" borderId="5" xfId="0" applyFont="1" applyBorder="1" applyAlignment="1">
      <alignment horizontal="left"/>
    </xf>
    <xf numFmtId="0" fontId="18" fillId="0" borderId="0" xfId="0" applyFont="1" applyAlignment="1">
      <alignment horizontal="left" vertical="center" wrapText="1"/>
    </xf>
    <xf numFmtId="0" fontId="2" fillId="0" borderId="1" xfId="0" applyFont="1" applyBorder="1" applyAlignment="1">
      <alignment horizontal="left"/>
    </xf>
    <xf numFmtId="0" fontId="2" fillId="0" borderId="2" xfId="0" applyFont="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Border="1" applyAlignment="1">
      <alignment horizontal="left"/>
    </xf>
    <xf numFmtId="0" fontId="4" fillId="0" borderId="0" xfId="0" applyFont="1" applyAlignment="1">
      <alignment horizontal="center" vertical="center"/>
    </xf>
    <xf numFmtId="0" fontId="7" fillId="0" borderId="9" xfId="0" applyFont="1" applyBorder="1" applyAlignment="1">
      <alignment horizontal="left"/>
    </xf>
    <xf numFmtId="0" fontId="7" fillId="0" borderId="3" xfId="0" applyFont="1" applyBorder="1" applyAlignment="1">
      <alignment horizontal="left"/>
    </xf>
    <xf numFmtId="0" fontId="7" fillId="4" borderId="7" xfId="0" applyFont="1" applyFill="1" applyBorder="1" applyAlignment="1">
      <alignment horizontal="left"/>
    </xf>
    <xf numFmtId="0" fontId="7" fillId="4" borderId="0" xfId="0" applyFont="1" applyFill="1" applyAlignment="1">
      <alignment horizontal="left"/>
    </xf>
    <xf numFmtId="0" fontId="7" fillId="0" borderId="7" xfId="0" applyFont="1" applyBorder="1" applyAlignment="1">
      <alignment horizontal="left"/>
    </xf>
    <xf numFmtId="0" fontId="7" fillId="0" borderId="0" xfId="0" applyFont="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cellXfs>
  <cellStyles count="11">
    <cellStyle name="Hipervínculo" xfId="8" builtinId="8"/>
    <cellStyle name="Hipervínculo 2" xfId="4" xr:uid="{00000000-0005-0000-0000-000001000000}"/>
    <cellStyle name="Millares" xfId="1" builtinId="3"/>
    <cellStyle name="Millares [0]" xfId="9" builtinId="6"/>
    <cellStyle name="Millares 2" xfId="5" xr:uid="{00000000-0005-0000-0000-000004000000}"/>
    <cellStyle name="Normal" xfId="0" builtinId="0"/>
    <cellStyle name="Normal 2" xfId="2" xr:uid="{00000000-0005-0000-0000-000006000000}"/>
    <cellStyle name="Normal 3" xfId="6" xr:uid="{00000000-0005-0000-0000-000007000000}"/>
    <cellStyle name="Normal 4" xfId="10" xr:uid="{13CE5C51-6FE3-437B-BC73-5F5CA8EA4224}"/>
    <cellStyle name="Porcentaje" xfId="3" builtinId="5"/>
    <cellStyle name="Porcentual 2" xfId="7" xr:uid="{00000000-0005-0000-0000-000009000000}"/>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España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España:  International trade in goods and services- trade structure by partner, product or service- </a:t>
          </a:r>
          <a:r>
            <a:rPr lang="es-CO"/>
            <a:t>Merchandise trade matrix – product groups, exports in thousands of dollars, annual, 1995-2021.</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España International trade in goods and services- trade structure by partner, product or service- </a:t>
          </a:r>
          <a:r>
            <a:rPr lang="es-CO" b="0"/>
            <a:t>Merchandise trade matrix – product groups, imports in thousands of dollars, annual, 1995-2021.</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1995-2021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1995-2021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1995-2021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España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España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F5EA15-8342-48DF-A721-077FB1F333E7}" srcId="{6B4E45B8-A9CA-434D-B7DE-5A183B40BEE7}" destId="{75AE8851-D98B-40F2-87A1-D48787BF5C4E}" srcOrd="0" destOrd="0" parTransId="{14D81C88-A293-4122-918E-5FEE634407C2}" sibTransId="{DEEB92CA-35FA-462C-B402-3E645890FBC6}"/>
    <dgm:cxn modelId="{5023AD1D-B681-4ABE-94E8-B958FB01C9FB}" srcId="{75AE8851-D98B-40F2-87A1-D48787BF5C4E}" destId="{329DE588-83D7-4C8B-9703-4FAE4F93E892}" srcOrd="2" destOrd="0" parTransId="{56B4A3BA-88EA-48DB-9A3B-AE97D58F33F6}" sibTransId="{DB93EA81-B07C-4D52-80A2-C7F8481D7448}"/>
    <dgm:cxn modelId="{0D7F5142-EBCB-4E17-9A44-C33F6211581C}" type="presOf" srcId="{C5D1D179-373C-4846-8C69-9A56D110B69F}" destId="{E923A0C2-4E15-4BAD-B692-51B4A81EF3DC}" srcOrd="0" destOrd="0" presId="urn:microsoft.com/office/officeart/2008/layout/LinedList"/>
    <dgm:cxn modelId="{81998947-4FB5-4B8F-A142-49BAEB415243}" type="presOf" srcId="{911EA2CF-F78A-47E1-BE8B-1CC396F75D73}" destId="{8B931F34-35FA-491B-9D8A-A05BF99B3BF8}" srcOrd="0" destOrd="0" presId="urn:microsoft.com/office/officeart/2008/layout/LinedList"/>
    <dgm:cxn modelId="{4F39B149-3651-49B7-998C-1AAC497D82A7}" srcId="{75AE8851-D98B-40F2-87A1-D48787BF5C4E}" destId="{911EA2CF-F78A-47E1-BE8B-1CC396F75D73}" srcOrd="3" destOrd="0" parTransId="{82DCB12F-1FD3-45AC-A4B4-08E182265ABC}" sibTransId="{BF27A3A6-D31A-43F4-864E-438BE9E10EA4}"/>
    <dgm:cxn modelId="{06F1BE77-543C-4E62-B625-B61281AFA703}" type="presOf" srcId="{E24BB8E5-9D9C-4586-8B23-F3004B4AF23B}" destId="{A0069767-6774-402D-B7C7-58AC7634278C}"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37E3B582-B551-4326-BC7D-25A00AF04F68}" srcId="{75AE8851-D98B-40F2-87A1-D48787BF5C4E}" destId="{88354DC6-3ED8-4181-95CF-BFAE03524C6C}" srcOrd="4" destOrd="0" parTransId="{A3241D35-D5D4-4ACB-B8A6-F1A9CBDDF52C}" sibTransId="{97E22285-1CC0-476E-AF34-55A009435A45}"/>
    <dgm:cxn modelId="{E027C28F-76E7-4DA6-8F97-A13568BA5260}" srcId="{75AE8851-D98B-40F2-87A1-D48787BF5C4E}" destId="{05B20D2F-0F71-48BB-A348-C21F0C51FF0B}" srcOrd="0" destOrd="0" parTransId="{A3681196-82A8-4360-9214-E21AD21F0636}" sibTransId="{5FC66C5E-A665-48AE-93F6-665615581DC3}"/>
    <dgm:cxn modelId="{B4DD30AD-5FF4-4DD1-BD87-46ADC147B816}" type="presOf" srcId="{329DE588-83D7-4C8B-9703-4FAE4F93E892}" destId="{B18EF7C1-D7F1-4355-9828-02722C95A76D}"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9D20B9B8-33A2-4397-845B-4C6AF0D0B1BB}" type="presOf" srcId="{13F1D19C-FDCB-4D16-8A04-176C3EAC0D59}" destId="{C242A0CE-0314-40B6-96D2-E5F8E53723BB}"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712725C1-ADD0-4DAA-A69A-108A5AC23C7F}" type="presOf" srcId="{75AE8851-D98B-40F2-87A1-D48787BF5C4E}" destId="{CF43BB96-6945-4852-A039-9094942C932C}"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85B92FD-7C28-4083-B54E-CD3F26B51A31}" srcId="{75AE8851-D98B-40F2-87A1-D48787BF5C4E}" destId="{E24BB8E5-9D9C-4586-8B23-F3004B4AF23B}" srcOrd="5" destOrd="0" parTransId="{DE392B3B-BCB5-45F2-86E8-4B86E6FF97F1}" sibTransId="{7C6BEF38-D1C8-49D7-8760-10F09A3AB129}"/>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s-CO" sz="2000" b="1" kern="1200"/>
            <a:t>Economía: </a:t>
          </a:r>
          <a:r>
            <a:rPr lang="es-CO" sz="2000" kern="1200"/>
            <a:t>Colombia</a:t>
          </a:r>
        </a:p>
        <a:p>
          <a:pPr marL="0" lvl="0" indent="0" algn="l" defTabSz="889000">
            <a:lnSpc>
              <a:spcPct val="90000"/>
            </a:lnSpc>
            <a:spcBef>
              <a:spcPct val="0"/>
            </a:spcBef>
            <a:spcAft>
              <a:spcPct val="35000"/>
            </a:spcAft>
            <a:buNone/>
          </a:pPr>
          <a:r>
            <a:rPr lang="es-CO" sz="2000" b="1" kern="1200"/>
            <a:t>Socio: </a:t>
          </a:r>
          <a:r>
            <a:rPr lang="es-CO" sz="2000" b="0" kern="1200"/>
            <a:t>España</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r>
            <a:rPr lang="es-CO" sz="2000" b="1" kern="1200"/>
            <a:t>Fuente: </a:t>
          </a:r>
          <a:r>
            <a:rPr lang="es-CO" sz="2000" b="0" kern="1200"/>
            <a:t>UNCTAD STAT </a:t>
          </a:r>
        </a:p>
        <a:p>
          <a:pPr marL="0" lvl="0" indent="0" algn="l" defTabSz="889000">
            <a:lnSpc>
              <a:spcPct val="90000"/>
            </a:lnSpc>
            <a:spcBef>
              <a:spcPct val="0"/>
            </a:spcBef>
            <a:spcAft>
              <a:spcPct val="35000"/>
            </a:spcAft>
            <a:buNone/>
          </a:pPr>
          <a:r>
            <a:rPr lang="es-CO" sz="2000" b="0" kern="1200"/>
            <a:t>http://unctadstat.unctad.org/</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 España:  International trade in goods and services- trade structure by partner, product or service- </a:t>
          </a:r>
          <a:r>
            <a:rPr lang="es-CO" sz="1400" kern="1200"/>
            <a:t>Merchandise trade matrix – product groups, exports in thousands of dollars, annual, 1995-2021.</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 España International trade in goods and services- trade structure by partner, product or service- </a:t>
          </a:r>
          <a:r>
            <a:rPr lang="es-CO" sz="1400" b="0" kern="1200"/>
            <a:t>Merchandise trade matrix – product groups, imports in thousands of dollars, annual, 1995-2021.</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del Mundo: </a:t>
          </a:r>
          <a:r>
            <a:rPr lang="es-CO" sz="1400" kern="1200"/>
            <a:t>Merchandise trade matrix – product groups, exports in thousands of dollars, annual, 1995-2021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del Mundo: </a:t>
          </a:r>
          <a:r>
            <a:rPr lang="es-CO" sz="1400" b="0" kern="1200"/>
            <a:t>Merchandise trade matrix – product groups, imports in thousands of dollars, annual, 1995-2021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al Mundo: </a:t>
          </a:r>
          <a:r>
            <a:rPr lang="es-CO" sz="1400" kern="1200"/>
            <a:t>Merchandise trade matrix – product groups, exports in thousands of dollars, annual, 1995-2021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Producto Interno Bruto de Colombia y de España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Población de Colombia y de España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1.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a:extLst>
            <a:ext uri="{FF2B5EF4-FFF2-40B4-BE49-F238E27FC236}">
              <a16:creationId xmlns:a16="http://schemas.microsoft.com/office/drawing/2014/main" id="{00000000-0008-0000-0000-00000D000000}"/>
            </a:ext>
          </a:extLst>
        </xdr:cNvPr>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251810</xdr:colOff>
      <xdr:row>20</xdr:row>
      <xdr:rowOff>98534</xdr:rowOff>
    </xdr:from>
    <xdr:to>
      <xdr:col>2</xdr:col>
      <xdr:colOff>131379</xdr:colOff>
      <xdr:row>25</xdr:row>
      <xdr:rowOff>76638</xdr:rowOff>
    </xdr:to>
    <xdr:pic>
      <xdr:nvPicPr>
        <xdr:cNvPr id="7" name="Imagen 6">
          <a:extLst>
            <a:ext uri="{FF2B5EF4-FFF2-40B4-BE49-F238E27FC236}">
              <a16:creationId xmlns:a16="http://schemas.microsoft.com/office/drawing/2014/main" id="{367DD58C-8DE8-E221-8EE2-63501CA46785}"/>
            </a:ext>
          </a:extLst>
        </xdr:cNvPr>
        <xdr:cNvPicPr>
          <a:picLocks noChangeAspect="1"/>
        </xdr:cNvPicPr>
      </xdr:nvPicPr>
      <xdr:blipFill>
        <a:blip xmlns:r="http://schemas.openxmlformats.org/officeDocument/2006/relationships" r:embed="rId4"/>
        <a:stretch>
          <a:fillRect/>
        </a:stretch>
      </xdr:blipFill>
      <xdr:spPr>
        <a:xfrm>
          <a:off x="251810" y="3820948"/>
          <a:ext cx="1412328" cy="90870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a:extLst>
            <a:ext uri="{FF2B5EF4-FFF2-40B4-BE49-F238E27FC236}">
              <a16:creationId xmlns:a16="http://schemas.microsoft.com/office/drawing/2014/main" id="{00000000-0008-0000-0900-000005000000}"/>
            </a:ext>
          </a:extLst>
        </xdr:cNvPr>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a:extLst>
            <a:ext uri="{FF2B5EF4-FFF2-40B4-BE49-F238E27FC236}">
              <a16:creationId xmlns:a16="http://schemas.microsoft.com/office/drawing/2014/main" id="{00000000-0008-0000-09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a:extLst>
            <a:ext uri="{FF2B5EF4-FFF2-40B4-BE49-F238E27FC236}">
              <a16:creationId xmlns:a16="http://schemas.microsoft.com/office/drawing/2014/main" id="{00000000-0008-0000-09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a:extLst>
            <a:ext uri="{FF2B5EF4-FFF2-40B4-BE49-F238E27FC236}">
              <a16:creationId xmlns:a16="http://schemas.microsoft.com/office/drawing/2014/main" id="{00000000-0008-0000-0900-000009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a:extLst>
            <a:ext uri="{FF2B5EF4-FFF2-40B4-BE49-F238E27FC236}">
              <a16:creationId xmlns:a16="http://schemas.microsoft.com/office/drawing/2014/main" id="{00000000-0008-0000-0900-00000A000000}"/>
            </a:ext>
          </a:extLst>
        </xdr:cNvPr>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a:extLst>
            <a:ext uri="{FF2B5EF4-FFF2-40B4-BE49-F238E27FC236}">
              <a16:creationId xmlns:a16="http://schemas.microsoft.com/office/drawing/2014/main" id="{00000000-0008-0000-0900-00000B000000}"/>
            </a:ext>
          </a:extLst>
        </xdr:cNvPr>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a:extLst>
            <a:ext uri="{FF2B5EF4-FFF2-40B4-BE49-F238E27FC236}">
              <a16:creationId xmlns:a16="http://schemas.microsoft.com/office/drawing/2014/main" id="{00000000-0008-0000-0900-00000C000000}"/>
            </a:ext>
          </a:extLst>
        </xdr:cNvPr>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a:extLst>
            <a:ext uri="{FF2B5EF4-FFF2-40B4-BE49-F238E27FC236}">
              <a16:creationId xmlns:a16="http://schemas.microsoft.com/office/drawing/2014/main" id="{00000000-0008-0000-0900-00000D000000}"/>
            </a:ext>
          </a:extLst>
        </xdr:cNvPr>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900-000010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900-000011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a:extLst>
            <a:ext uri="{FF2B5EF4-FFF2-40B4-BE49-F238E27FC236}">
              <a16:creationId xmlns:a16="http://schemas.microsoft.com/office/drawing/2014/main" id="{00000000-0008-0000-0900-000012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a:extLst>
            <a:ext uri="{FF2B5EF4-FFF2-40B4-BE49-F238E27FC236}">
              <a16:creationId xmlns:a16="http://schemas.microsoft.com/office/drawing/2014/main" id="{00000000-0008-0000-0900-000013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a:extLst>
            <a:ext uri="{FF2B5EF4-FFF2-40B4-BE49-F238E27FC236}">
              <a16:creationId xmlns:a16="http://schemas.microsoft.com/office/drawing/2014/main" id="{00000000-0008-0000-0900-000014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a:extLst>
            <a:ext uri="{FF2B5EF4-FFF2-40B4-BE49-F238E27FC236}">
              <a16:creationId xmlns:a16="http://schemas.microsoft.com/office/drawing/2014/main" id="{00000000-0008-0000-0900-000015000000}"/>
            </a:ext>
          </a:extLst>
        </xdr:cNvPr>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a:extLst>
            <a:ext uri="{FF2B5EF4-FFF2-40B4-BE49-F238E27FC236}">
              <a16:creationId xmlns:a16="http://schemas.microsoft.com/office/drawing/2014/main" id="{00000000-0008-0000-0900-000017000000}"/>
            </a:ext>
          </a:extLst>
        </xdr:cNvPr>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a:extLst>
            <a:ext uri="{FF2B5EF4-FFF2-40B4-BE49-F238E27FC236}">
              <a16:creationId xmlns:a16="http://schemas.microsoft.com/office/drawing/2014/main" id="{00000000-0008-0000-0900-000018000000}"/>
            </a:ext>
          </a:extLst>
        </xdr:cNvPr>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a:extLst>
            <a:ext uri="{FF2B5EF4-FFF2-40B4-BE49-F238E27FC236}">
              <a16:creationId xmlns:a16="http://schemas.microsoft.com/office/drawing/2014/main" id="{00000000-0008-0000-0900-000016000000}"/>
            </a:ext>
          </a:extLst>
        </xdr:cNvPr>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a:extLst>
            <a:ext uri="{FF2B5EF4-FFF2-40B4-BE49-F238E27FC236}">
              <a16:creationId xmlns:a16="http://schemas.microsoft.com/office/drawing/2014/main" id="{00000000-0008-0000-0A00-000002000000}"/>
            </a:ext>
          </a:extLst>
        </xdr:cNvPr>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a:extLst>
            <a:ext uri="{FF2B5EF4-FFF2-40B4-BE49-F238E27FC236}">
              <a16:creationId xmlns:a16="http://schemas.microsoft.com/office/drawing/2014/main" id="{00000000-0008-0000-0A00-000007000000}"/>
            </a:ext>
          </a:extLst>
        </xdr:cNvPr>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a:extLst>
            <a:ext uri="{FF2B5EF4-FFF2-40B4-BE49-F238E27FC236}">
              <a16:creationId xmlns:a16="http://schemas.microsoft.com/office/drawing/2014/main" id="{00000000-0008-0000-0A00-000009000000}"/>
            </a:ext>
          </a:extLst>
        </xdr:cNvPr>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a:extLst>
            <a:ext uri="{FF2B5EF4-FFF2-40B4-BE49-F238E27FC236}">
              <a16:creationId xmlns:a16="http://schemas.microsoft.com/office/drawing/2014/main" id="{00000000-0008-0000-0A00-00000A000000}"/>
            </a:ext>
          </a:extLst>
        </xdr:cNvPr>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A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A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A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A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A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a:extLst>
            <a:ext uri="{FF2B5EF4-FFF2-40B4-BE49-F238E27FC236}">
              <a16:creationId xmlns:a16="http://schemas.microsoft.com/office/drawing/2014/main" id="{00000000-0008-0000-0A00-000012000000}"/>
            </a:ext>
          </a:extLst>
        </xdr:cNvPr>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a:extLst>
            <a:ext uri="{FF2B5EF4-FFF2-40B4-BE49-F238E27FC236}">
              <a16:creationId xmlns:a16="http://schemas.microsoft.com/office/drawing/2014/main" id="{00000000-0008-0000-0A00-000013000000}"/>
            </a:ext>
          </a:extLst>
        </xdr:cNvPr>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a:extLst>
            <a:ext uri="{FF2B5EF4-FFF2-40B4-BE49-F238E27FC236}">
              <a16:creationId xmlns:a16="http://schemas.microsoft.com/office/drawing/2014/main" id="{00000000-0008-0000-0A00-000015000000}"/>
            </a:ext>
          </a:extLst>
        </xdr:cNvPr>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a:extLst>
            <a:ext uri="{FF2B5EF4-FFF2-40B4-BE49-F238E27FC236}">
              <a16:creationId xmlns:a16="http://schemas.microsoft.com/office/drawing/2014/main" id="{00000000-0008-0000-0A00-000016000000}"/>
            </a:ext>
          </a:extLst>
        </xdr:cNvPr>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a:extLst>
            <a:ext uri="{FF2B5EF4-FFF2-40B4-BE49-F238E27FC236}">
              <a16:creationId xmlns:a16="http://schemas.microsoft.com/office/drawing/2014/main" id="{00000000-0008-0000-0A00-000017000000}"/>
            </a:ext>
          </a:extLst>
        </xdr:cNvPr>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a:extLst>
            <a:ext uri="{FF2B5EF4-FFF2-40B4-BE49-F238E27FC236}">
              <a16:creationId xmlns:a16="http://schemas.microsoft.com/office/drawing/2014/main" id="{00000000-0008-0000-0A00-000018000000}"/>
            </a:ext>
          </a:extLst>
        </xdr:cNvPr>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a:extLst>
            <a:ext uri="{FF2B5EF4-FFF2-40B4-BE49-F238E27FC236}">
              <a16:creationId xmlns:a16="http://schemas.microsoft.com/office/drawing/2014/main" id="{00000000-0008-0000-0B00-000002000000}"/>
            </a:ext>
          </a:extLst>
        </xdr:cNvPr>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a:extLst>
            <a:ext uri="{FF2B5EF4-FFF2-40B4-BE49-F238E27FC236}">
              <a16:creationId xmlns:a16="http://schemas.microsoft.com/office/drawing/2014/main" id="{00000000-0008-0000-0B00-000007000000}"/>
            </a:ext>
          </a:extLst>
        </xdr:cNvPr>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a:extLst>
            <a:ext uri="{FF2B5EF4-FFF2-40B4-BE49-F238E27FC236}">
              <a16:creationId xmlns:a16="http://schemas.microsoft.com/office/drawing/2014/main" id="{00000000-0008-0000-0B00-000009000000}"/>
            </a:ext>
          </a:extLst>
        </xdr:cNvPr>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a:extLst>
            <a:ext uri="{FF2B5EF4-FFF2-40B4-BE49-F238E27FC236}">
              <a16:creationId xmlns:a16="http://schemas.microsoft.com/office/drawing/2014/main" id="{00000000-0008-0000-0B00-00000A000000}"/>
            </a:ext>
          </a:extLst>
        </xdr:cNvPr>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B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B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a:extLst>
            <a:ext uri="{FF2B5EF4-FFF2-40B4-BE49-F238E27FC236}">
              <a16:creationId xmlns:a16="http://schemas.microsoft.com/office/drawing/2014/main" id="{00000000-0008-0000-0B00-00000F000000}"/>
            </a:ext>
          </a:extLst>
        </xdr:cNvPr>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B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B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a:extLst>
            <a:ext uri="{FF2B5EF4-FFF2-40B4-BE49-F238E27FC236}">
              <a16:creationId xmlns:a16="http://schemas.microsoft.com/office/drawing/2014/main" id="{00000000-0008-0000-0B00-000014000000}"/>
            </a:ext>
          </a:extLst>
        </xdr:cNvPr>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a:extLst>
            <a:ext uri="{FF2B5EF4-FFF2-40B4-BE49-F238E27FC236}">
              <a16:creationId xmlns:a16="http://schemas.microsoft.com/office/drawing/2014/main" id="{00000000-0008-0000-0B00-000015000000}"/>
            </a:ext>
          </a:extLst>
        </xdr:cNvPr>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a:extLst>
            <a:ext uri="{FF2B5EF4-FFF2-40B4-BE49-F238E27FC236}">
              <a16:creationId xmlns:a16="http://schemas.microsoft.com/office/drawing/2014/main" id="{00000000-0008-0000-0B00-000017000000}"/>
            </a:ext>
          </a:extLst>
        </xdr:cNvPr>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a:extLst>
            <a:ext uri="{FF2B5EF4-FFF2-40B4-BE49-F238E27FC236}">
              <a16:creationId xmlns:a16="http://schemas.microsoft.com/office/drawing/2014/main" id="{00000000-0008-0000-0B00-000016000000}"/>
            </a:ext>
          </a:extLst>
        </xdr:cNvPr>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a:extLst>
            <a:ext uri="{FF2B5EF4-FFF2-40B4-BE49-F238E27FC236}">
              <a16:creationId xmlns:a16="http://schemas.microsoft.com/office/drawing/2014/main" id="{00000000-0008-0000-0100-000006000000}"/>
            </a:ext>
          </a:extLst>
        </xdr:cNvPr>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a:extLst>
            <a:ext uri="{FF2B5EF4-FFF2-40B4-BE49-F238E27FC236}">
              <a16:creationId xmlns:a16="http://schemas.microsoft.com/office/drawing/2014/main" id="{00000000-0008-0000-0100-000007000000}"/>
            </a:ext>
          </a:extLst>
        </xdr:cNvPr>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a:extLst>
            <a:ext uri="{FF2B5EF4-FFF2-40B4-BE49-F238E27FC236}">
              <a16:creationId xmlns:a16="http://schemas.microsoft.com/office/drawing/2014/main" id="{00000000-0008-0000-0100-000014000000}"/>
            </a:ext>
          </a:extLst>
        </xdr:cNvPr>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a:extLst>
            <a:ext uri="{FF2B5EF4-FFF2-40B4-BE49-F238E27FC236}">
              <a16:creationId xmlns:a16="http://schemas.microsoft.com/office/drawing/2014/main" id="{00000000-0008-0000-0100-000015000000}"/>
            </a:ext>
          </a:extLst>
        </xdr:cNvPr>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a:extLst>
            <a:ext uri="{FF2B5EF4-FFF2-40B4-BE49-F238E27FC236}">
              <a16:creationId xmlns:a16="http://schemas.microsoft.com/office/drawing/2014/main" id="{00000000-0008-0000-0100-000019000000}"/>
            </a:ext>
          </a:extLst>
        </xdr:cNvPr>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a:extLst>
            <a:ext uri="{FF2B5EF4-FFF2-40B4-BE49-F238E27FC236}">
              <a16:creationId xmlns:a16="http://schemas.microsoft.com/office/drawing/2014/main" id="{00000000-0008-0000-0100-00001C000000}"/>
            </a:ext>
          </a:extLst>
        </xdr:cNvPr>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a:extLst>
            <a:ext uri="{FF2B5EF4-FFF2-40B4-BE49-F238E27FC236}">
              <a16:creationId xmlns:a16="http://schemas.microsoft.com/office/drawing/2014/main" id="{00000000-0008-0000-0100-00001E000000}"/>
            </a:ext>
          </a:extLst>
        </xdr:cNvPr>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a:extLst>
            <a:ext uri="{FF2B5EF4-FFF2-40B4-BE49-F238E27FC236}">
              <a16:creationId xmlns:a16="http://schemas.microsoft.com/office/drawing/2014/main" id="{00000000-0008-0000-0100-000020000000}"/>
            </a:ext>
          </a:extLst>
        </xdr:cNvPr>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a:extLst>
            <a:ext uri="{FF2B5EF4-FFF2-40B4-BE49-F238E27FC236}">
              <a16:creationId xmlns:a16="http://schemas.microsoft.com/office/drawing/2014/main" id="{00000000-0008-0000-0100-00002C000000}"/>
            </a:ext>
          </a:extLst>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a:extLst>
            <a:ext uri="{FF2B5EF4-FFF2-40B4-BE49-F238E27FC236}">
              <a16:creationId xmlns:a16="http://schemas.microsoft.com/office/drawing/2014/main" id="{00000000-0008-0000-0100-00002D000000}"/>
            </a:ext>
          </a:extLst>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a:extLst>
            <a:ext uri="{FF2B5EF4-FFF2-40B4-BE49-F238E27FC236}">
              <a16:creationId xmlns:a16="http://schemas.microsoft.com/office/drawing/2014/main" id="{00000000-0008-0000-0100-00002E000000}"/>
            </a:ext>
          </a:extLst>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a:extLst>
            <a:ext uri="{FF2B5EF4-FFF2-40B4-BE49-F238E27FC236}">
              <a16:creationId xmlns:a16="http://schemas.microsoft.com/office/drawing/2014/main" id="{00000000-0008-0000-0100-00002F000000}"/>
            </a:ext>
          </a:extLst>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a:extLst>
            <a:ext uri="{FF2B5EF4-FFF2-40B4-BE49-F238E27FC236}">
              <a16:creationId xmlns:a16="http://schemas.microsoft.com/office/drawing/2014/main" id="{00000000-0008-0000-0100-000030000000}"/>
            </a:ext>
          </a:extLst>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a:extLst>
            <a:ext uri="{FF2B5EF4-FFF2-40B4-BE49-F238E27FC236}">
              <a16:creationId xmlns:a16="http://schemas.microsoft.com/office/drawing/2014/main" id="{00000000-0008-0000-0100-000031000000}"/>
            </a:ext>
          </a:extLst>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a:extLst>
            <a:ext uri="{FF2B5EF4-FFF2-40B4-BE49-F238E27FC236}">
              <a16:creationId xmlns:a16="http://schemas.microsoft.com/office/drawing/2014/main" id="{00000000-0008-0000-0100-000044000000}"/>
            </a:ext>
          </a:extLst>
        </xdr:cNvPr>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a:extLst>
            <a:ext uri="{FF2B5EF4-FFF2-40B4-BE49-F238E27FC236}">
              <a16:creationId xmlns:a16="http://schemas.microsoft.com/office/drawing/2014/main" id="{00000000-0008-0000-0100-000045000000}"/>
            </a:ext>
          </a:extLst>
        </xdr:cNvPr>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a:extLst>
            <a:ext uri="{FF2B5EF4-FFF2-40B4-BE49-F238E27FC236}">
              <a16:creationId xmlns:a16="http://schemas.microsoft.com/office/drawing/2014/main" id="{00000000-0008-0000-0100-000046000000}"/>
            </a:ext>
          </a:extLst>
        </xdr:cNvPr>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a:extLst>
            <a:ext uri="{FF2B5EF4-FFF2-40B4-BE49-F238E27FC236}">
              <a16:creationId xmlns:a16="http://schemas.microsoft.com/office/drawing/2014/main" id="{00000000-0008-0000-0100-00004E000000}"/>
            </a:ext>
          </a:extLst>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a:extLst>
            <a:ext uri="{FF2B5EF4-FFF2-40B4-BE49-F238E27FC236}">
              <a16:creationId xmlns:a16="http://schemas.microsoft.com/office/drawing/2014/main" id="{00000000-0008-0000-0100-00004F000000}"/>
            </a:ext>
          </a:extLst>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a:extLst>
            <a:ext uri="{FF2B5EF4-FFF2-40B4-BE49-F238E27FC236}">
              <a16:creationId xmlns:a16="http://schemas.microsoft.com/office/drawing/2014/main" id="{00000000-0008-0000-0100-000052000000}"/>
            </a:ext>
          </a:extLst>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a:extLst>
            <a:ext uri="{FF2B5EF4-FFF2-40B4-BE49-F238E27FC236}">
              <a16:creationId xmlns:a16="http://schemas.microsoft.com/office/drawing/2014/main" id="{00000000-0008-0000-0100-00005D000000}"/>
            </a:ext>
          </a:extLst>
        </xdr:cNvPr>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a:extLst>
            <a:ext uri="{FF2B5EF4-FFF2-40B4-BE49-F238E27FC236}">
              <a16:creationId xmlns:a16="http://schemas.microsoft.com/office/drawing/2014/main" id="{00000000-0008-0000-0300-00000A000000}"/>
            </a:ext>
          </a:extLst>
        </xdr:cNvPr>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a:extLst>
            <a:ext uri="{FF2B5EF4-FFF2-40B4-BE49-F238E27FC236}">
              <a16:creationId xmlns:a16="http://schemas.microsoft.com/office/drawing/2014/main" id="{00000000-0008-0000-0300-00000C000000}"/>
            </a:ext>
          </a:extLst>
        </xdr:cNvPr>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a:extLst>
            <a:ext uri="{FF2B5EF4-FFF2-40B4-BE49-F238E27FC236}">
              <a16:creationId xmlns:a16="http://schemas.microsoft.com/office/drawing/2014/main" id="{00000000-0008-0000-0300-00000D000000}"/>
            </a:ext>
          </a:extLst>
        </xdr:cNvPr>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a:extLst>
            <a:ext uri="{FF2B5EF4-FFF2-40B4-BE49-F238E27FC236}">
              <a16:creationId xmlns:a16="http://schemas.microsoft.com/office/drawing/2014/main" id="{00000000-0008-0000-0300-000005000000}"/>
            </a:ext>
          </a:extLst>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a:extLst>
            <a:ext uri="{FF2B5EF4-FFF2-40B4-BE49-F238E27FC236}">
              <a16:creationId xmlns:a16="http://schemas.microsoft.com/office/drawing/2014/main" id="{00000000-0008-0000-0300-000006000000}"/>
            </a:ext>
          </a:extLst>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a:extLst>
            <a:ext uri="{FF2B5EF4-FFF2-40B4-BE49-F238E27FC236}">
              <a16:creationId xmlns:a16="http://schemas.microsoft.com/office/drawing/2014/main" id="{00000000-0008-0000-0300-000007000000}"/>
            </a:ext>
          </a:extLst>
        </xdr:cNvPr>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a:extLst>
            <a:ext uri="{FF2B5EF4-FFF2-40B4-BE49-F238E27FC236}">
              <a16:creationId xmlns:a16="http://schemas.microsoft.com/office/drawing/2014/main" id="{00000000-0008-0000-0300-000011000000}"/>
            </a:ext>
          </a:extLst>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a:extLst>
            <a:ext uri="{FF2B5EF4-FFF2-40B4-BE49-F238E27FC236}">
              <a16:creationId xmlns:a16="http://schemas.microsoft.com/office/drawing/2014/main" id="{00000000-0008-0000-0300-000012000000}"/>
            </a:ext>
          </a:extLst>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a:extLst>
            <a:ext uri="{FF2B5EF4-FFF2-40B4-BE49-F238E27FC236}">
              <a16:creationId xmlns:a16="http://schemas.microsoft.com/office/drawing/2014/main" id="{00000000-0008-0000-0300-00000F000000}"/>
            </a:ext>
          </a:extLst>
        </xdr:cNvPr>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a:extLst>
            <a:ext uri="{FF2B5EF4-FFF2-40B4-BE49-F238E27FC236}">
              <a16:creationId xmlns:a16="http://schemas.microsoft.com/office/drawing/2014/main" id="{00000000-0008-0000-0400-000008000000}"/>
            </a:ext>
          </a:extLst>
        </xdr:cNvPr>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a:extLst>
            <a:ext uri="{FF2B5EF4-FFF2-40B4-BE49-F238E27FC236}">
              <a16:creationId xmlns:a16="http://schemas.microsoft.com/office/drawing/2014/main" id="{00000000-0008-0000-0400-000009000000}"/>
            </a:ext>
          </a:extLst>
        </xdr:cNvPr>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a:extLst>
            <a:ext uri="{FF2B5EF4-FFF2-40B4-BE49-F238E27FC236}">
              <a16:creationId xmlns:a16="http://schemas.microsoft.com/office/drawing/2014/main" id="{00000000-0008-0000-0400-00000A000000}"/>
            </a:ext>
          </a:extLst>
        </xdr:cNvPr>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4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400-00000E000000}"/>
            </a:ext>
          </a:extLst>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4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4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a:extLst>
            <a:ext uri="{FF2B5EF4-FFF2-40B4-BE49-F238E27FC236}">
              <a16:creationId xmlns:a16="http://schemas.microsoft.com/office/drawing/2014/main" id="{00000000-0008-0000-0400-000011000000}"/>
            </a:ext>
          </a:extLst>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a:extLst>
            <a:ext uri="{FF2B5EF4-FFF2-40B4-BE49-F238E27FC236}">
              <a16:creationId xmlns:a16="http://schemas.microsoft.com/office/drawing/2014/main" id="{00000000-0008-0000-0400-000013000000}"/>
            </a:ext>
          </a:extLst>
        </xdr:cNvPr>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a:extLst>
            <a:ext uri="{FF2B5EF4-FFF2-40B4-BE49-F238E27FC236}">
              <a16:creationId xmlns:a16="http://schemas.microsoft.com/office/drawing/2014/main" id="{00000000-0008-0000-0500-000002000000}"/>
            </a:ext>
          </a:extLst>
        </xdr:cNvPr>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a:extLst>
            <a:ext uri="{FF2B5EF4-FFF2-40B4-BE49-F238E27FC236}">
              <a16:creationId xmlns:a16="http://schemas.microsoft.com/office/drawing/2014/main" id="{00000000-0008-0000-0500-000007000000}"/>
            </a:ext>
          </a:extLst>
        </xdr:cNvPr>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a:extLst>
            <a:ext uri="{FF2B5EF4-FFF2-40B4-BE49-F238E27FC236}">
              <a16:creationId xmlns:a16="http://schemas.microsoft.com/office/drawing/2014/main" id="{00000000-0008-0000-0500-000008000000}"/>
            </a:ext>
          </a:extLst>
        </xdr:cNvPr>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a:extLst>
            <a:ext uri="{FF2B5EF4-FFF2-40B4-BE49-F238E27FC236}">
              <a16:creationId xmlns:a16="http://schemas.microsoft.com/office/drawing/2014/main" id="{00000000-0008-0000-0500-000009000000}"/>
            </a:ext>
          </a:extLst>
        </xdr:cNvPr>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a:extLst>
            <a:ext uri="{FF2B5EF4-FFF2-40B4-BE49-F238E27FC236}">
              <a16:creationId xmlns:a16="http://schemas.microsoft.com/office/drawing/2014/main" id="{00000000-0008-0000-0500-00000A000000}"/>
            </a:ext>
          </a:extLst>
        </xdr:cNvPr>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500-00000E000000}"/>
            </a:ext>
          </a:extLst>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5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5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500-000011000000}"/>
            </a:ext>
          </a:extLst>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a:extLst>
            <a:ext uri="{FF2B5EF4-FFF2-40B4-BE49-F238E27FC236}">
              <a16:creationId xmlns:a16="http://schemas.microsoft.com/office/drawing/2014/main" id="{00000000-0008-0000-0500-000013000000}"/>
            </a:ext>
          </a:extLst>
        </xdr:cNvPr>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a:extLst>
            <a:ext uri="{FF2B5EF4-FFF2-40B4-BE49-F238E27FC236}">
              <a16:creationId xmlns:a16="http://schemas.microsoft.com/office/drawing/2014/main" id="{00000000-0008-0000-0500-000014000000}"/>
            </a:ext>
          </a:extLst>
        </xdr:cNvPr>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a:extLst>
            <a:ext uri="{FF2B5EF4-FFF2-40B4-BE49-F238E27FC236}">
              <a16:creationId xmlns:a16="http://schemas.microsoft.com/office/drawing/2014/main" id="{00000000-0008-0000-0600-000002000000}"/>
            </a:ext>
          </a:extLst>
        </xdr:cNvPr>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304800</xdr:colOff>
      <xdr:row>4</xdr:row>
      <xdr:rowOff>171449</xdr:rowOff>
    </xdr:to>
    <xdr:pic>
      <xdr:nvPicPr>
        <xdr:cNvPr id="4" name="3 Imagen" descr="Resultado de imagen para LISTA ">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335757</xdr:colOff>
      <xdr:row>5</xdr:row>
      <xdr:rowOff>45514</xdr:rowOff>
    </xdr:to>
    <xdr:pic>
      <xdr:nvPicPr>
        <xdr:cNvPr id="5" name="4 Imagen" descr="Resultado de imagen para LISTA ">
          <a:extLst>
            <a:ext uri="{FF2B5EF4-FFF2-40B4-BE49-F238E27FC236}">
              <a16:creationId xmlns:a16="http://schemas.microsoft.com/office/drawing/2014/main" id="{00000000-0008-0000-06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a:extLst>
            <a:ext uri="{FF2B5EF4-FFF2-40B4-BE49-F238E27FC236}">
              <a16:creationId xmlns:a16="http://schemas.microsoft.com/office/drawing/2014/main" id="{00000000-0008-0000-0600-000007000000}"/>
            </a:ext>
          </a:extLst>
        </xdr:cNvPr>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a:extLst>
            <a:ext uri="{FF2B5EF4-FFF2-40B4-BE49-F238E27FC236}">
              <a16:creationId xmlns:a16="http://schemas.microsoft.com/office/drawing/2014/main" id="{00000000-0008-0000-0600-000008000000}"/>
            </a:ext>
          </a:extLst>
        </xdr:cNvPr>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a:extLst>
            <a:ext uri="{FF2B5EF4-FFF2-40B4-BE49-F238E27FC236}">
              <a16:creationId xmlns:a16="http://schemas.microsoft.com/office/drawing/2014/main" id="{00000000-0008-0000-0600-000009000000}"/>
            </a:ext>
          </a:extLst>
        </xdr:cNvPr>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a:extLst>
            <a:ext uri="{FF2B5EF4-FFF2-40B4-BE49-F238E27FC236}">
              <a16:creationId xmlns:a16="http://schemas.microsoft.com/office/drawing/2014/main" id="{00000000-0008-0000-0600-00000A000000}"/>
            </a:ext>
          </a:extLst>
        </xdr:cNvPr>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171450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6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6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6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6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600-000011000000}"/>
            </a:ext>
          </a:extLst>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9</xdr:col>
      <xdr:colOff>988218</xdr:colOff>
      <xdr:row>14</xdr:row>
      <xdr:rowOff>105706</xdr:rowOff>
    </xdr:to>
    <xdr:pic>
      <xdr:nvPicPr>
        <xdr:cNvPr id="18" name="17 Imagen">
          <a:extLst>
            <a:ext uri="{FF2B5EF4-FFF2-40B4-BE49-F238E27FC236}">
              <a16:creationId xmlns:a16="http://schemas.microsoft.com/office/drawing/2014/main" id="{00000000-0008-0000-0600-000012000000}"/>
            </a:ext>
          </a:extLst>
        </xdr:cNvPr>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a:extLst>
            <a:ext uri="{FF2B5EF4-FFF2-40B4-BE49-F238E27FC236}">
              <a16:creationId xmlns:a16="http://schemas.microsoft.com/office/drawing/2014/main" id="{00000000-0008-0000-0600-000013000000}"/>
            </a:ext>
          </a:extLst>
        </xdr:cNvPr>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a:extLst>
            <a:ext uri="{FF2B5EF4-FFF2-40B4-BE49-F238E27FC236}">
              <a16:creationId xmlns:a16="http://schemas.microsoft.com/office/drawing/2014/main" id="{00000000-0008-0000-0600-000014000000}"/>
            </a:ext>
          </a:extLst>
        </xdr:cNvPr>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a:extLst>
            <a:ext uri="{FF2B5EF4-FFF2-40B4-BE49-F238E27FC236}">
              <a16:creationId xmlns:a16="http://schemas.microsoft.com/office/drawing/2014/main" id="{00000000-0008-0000-0600-000015000000}"/>
            </a:ext>
          </a:extLst>
        </xdr:cNvPr>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a:extLst>
            <a:ext uri="{FF2B5EF4-FFF2-40B4-BE49-F238E27FC236}">
              <a16:creationId xmlns:a16="http://schemas.microsoft.com/office/drawing/2014/main" id="{00000000-0008-0000-0600-000016000000}"/>
            </a:ext>
          </a:extLst>
        </xdr:cNvPr>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a:extLst>
            <a:ext uri="{FF2B5EF4-FFF2-40B4-BE49-F238E27FC236}">
              <a16:creationId xmlns:a16="http://schemas.microsoft.com/office/drawing/2014/main" id="{00000000-0008-0000-0600-000017000000}"/>
            </a:ext>
          </a:extLst>
        </xdr:cNvPr>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a:extLst>
            <a:ext uri="{FF2B5EF4-FFF2-40B4-BE49-F238E27FC236}">
              <a16:creationId xmlns:a16="http://schemas.microsoft.com/office/drawing/2014/main" id="{00000000-0008-0000-0600-000018000000}"/>
            </a:ext>
          </a:extLst>
        </xdr:cNvPr>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a:extLst>
            <a:ext uri="{FF2B5EF4-FFF2-40B4-BE49-F238E27FC236}">
              <a16:creationId xmlns:a16="http://schemas.microsoft.com/office/drawing/2014/main" id="{00000000-0008-0000-0600-000019000000}"/>
            </a:ext>
          </a:extLst>
        </xdr:cNvPr>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a:extLst>
            <a:ext uri="{FF2B5EF4-FFF2-40B4-BE49-F238E27FC236}">
              <a16:creationId xmlns:a16="http://schemas.microsoft.com/office/drawing/2014/main" id="{00000000-0008-0000-0600-00001A000000}"/>
            </a:ext>
          </a:extLst>
        </xdr:cNvPr>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a:extLst>
            <a:ext uri="{FF2B5EF4-FFF2-40B4-BE49-F238E27FC236}">
              <a16:creationId xmlns:a16="http://schemas.microsoft.com/office/drawing/2014/main" id="{00000000-0008-0000-0700-000002000000}"/>
            </a:ext>
          </a:extLst>
        </xdr:cNvPr>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a:extLst>
            <a:ext uri="{FF2B5EF4-FFF2-40B4-BE49-F238E27FC236}">
              <a16:creationId xmlns:a16="http://schemas.microsoft.com/office/drawing/2014/main" id="{00000000-0008-0000-07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a:extLst>
            <a:ext uri="{FF2B5EF4-FFF2-40B4-BE49-F238E27FC236}">
              <a16:creationId xmlns:a16="http://schemas.microsoft.com/office/drawing/2014/main" id="{00000000-0008-0000-0700-000006000000}"/>
            </a:ext>
          </a:extLst>
        </xdr:cNvPr>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a:extLst>
            <a:ext uri="{FF2B5EF4-FFF2-40B4-BE49-F238E27FC236}">
              <a16:creationId xmlns:a16="http://schemas.microsoft.com/office/drawing/2014/main" id="{00000000-0008-0000-0700-000008000000}"/>
            </a:ext>
          </a:extLst>
        </xdr:cNvPr>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a:extLst>
            <a:ext uri="{FF2B5EF4-FFF2-40B4-BE49-F238E27FC236}">
              <a16:creationId xmlns:a16="http://schemas.microsoft.com/office/drawing/2014/main" id="{00000000-0008-0000-0700-000009000000}"/>
            </a:ext>
          </a:extLst>
        </xdr:cNvPr>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a:extLst>
            <a:ext uri="{FF2B5EF4-FFF2-40B4-BE49-F238E27FC236}">
              <a16:creationId xmlns:a16="http://schemas.microsoft.com/office/drawing/2014/main" id="{00000000-0008-0000-0700-00000A000000}"/>
            </a:ext>
          </a:extLst>
        </xdr:cNvPr>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7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7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a:extLst>
            <a:ext uri="{FF2B5EF4-FFF2-40B4-BE49-F238E27FC236}">
              <a16:creationId xmlns:a16="http://schemas.microsoft.com/office/drawing/2014/main" id="{00000000-0008-0000-0700-00000F000000}"/>
            </a:ext>
          </a:extLst>
        </xdr:cNvPr>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a:extLst>
            <a:ext uri="{FF2B5EF4-FFF2-40B4-BE49-F238E27FC236}">
              <a16:creationId xmlns:a16="http://schemas.microsoft.com/office/drawing/2014/main" id="{00000000-0008-0000-0700-000012000000}"/>
            </a:ext>
          </a:extLst>
        </xdr:cNvPr>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a:extLst>
            <a:ext uri="{FF2B5EF4-FFF2-40B4-BE49-F238E27FC236}">
              <a16:creationId xmlns:a16="http://schemas.microsoft.com/office/drawing/2014/main" id="{00000000-0008-0000-0700-000013000000}"/>
            </a:ext>
          </a:extLst>
        </xdr:cNvPr>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a:extLst>
            <a:ext uri="{FF2B5EF4-FFF2-40B4-BE49-F238E27FC236}">
              <a16:creationId xmlns:a16="http://schemas.microsoft.com/office/drawing/2014/main" id="{00000000-0008-0000-0700-000014000000}"/>
            </a:ext>
          </a:extLst>
        </xdr:cNvPr>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a:extLst>
            <a:ext uri="{FF2B5EF4-FFF2-40B4-BE49-F238E27FC236}">
              <a16:creationId xmlns:a16="http://schemas.microsoft.com/office/drawing/2014/main" id="{00000000-0008-0000-0700-000015000000}"/>
            </a:ext>
          </a:extLst>
        </xdr:cNvPr>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a:extLst>
            <a:ext uri="{FF2B5EF4-FFF2-40B4-BE49-F238E27FC236}">
              <a16:creationId xmlns:a16="http://schemas.microsoft.com/office/drawing/2014/main" id="{00000000-0008-0000-0700-000016000000}"/>
            </a:ext>
          </a:extLst>
        </xdr:cNvPr>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a:extLst>
            <a:ext uri="{FF2B5EF4-FFF2-40B4-BE49-F238E27FC236}">
              <a16:creationId xmlns:a16="http://schemas.microsoft.com/office/drawing/2014/main" id="{00000000-0008-0000-0700-000017000000}"/>
            </a:ext>
          </a:extLst>
        </xdr:cNvPr>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a:extLst>
            <a:ext uri="{FF2B5EF4-FFF2-40B4-BE49-F238E27FC236}">
              <a16:creationId xmlns:a16="http://schemas.microsoft.com/office/drawing/2014/main" id="{00000000-0008-0000-0700-000018000000}"/>
            </a:ext>
          </a:extLst>
        </xdr:cNvPr>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a:extLst>
            <a:ext uri="{FF2B5EF4-FFF2-40B4-BE49-F238E27FC236}">
              <a16:creationId xmlns:a16="http://schemas.microsoft.com/office/drawing/2014/main" id="{00000000-0008-0000-0800-000002000000}"/>
            </a:ext>
          </a:extLst>
        </xdr:cNvPr>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a:extLst>
            <a:ext uri="{FF2B5EF4-FFF2-40B4-BE49-F238E27FC236}">
              <a16:creationId xmlns:a16="http://schemas.microsoft.com/office/drawing/2014/main" id="{00000000-0008-0000-08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a:extLst>
            <a:ext uri="{FF2B5EF4-FFF2-40B4-BE49-F238E27FC236}">
              <a16:creationId xmlns:a16="http://schemas.microsoft.com/office/drawing/2014/main" id="{00000000-0008-0000-0800-000007000000}"/>
            </a:ext>
          </a:extLst>
        </xdr:cNvPr>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a:extLst>
            <a:ext uri="{FF2B5EF4-FFF2-40B4-BE49-F238E27FC236}">
              <a16:creationId xmlns:a16="http://schemas.microsoft.com/office/drawing/2014/main" id="{00000000-0008-0000-0800-000008000000}"/>
            </a:ext>
          </a:extLst>
        </xdr:cNvPr>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a:extLst>
            <a:ext uri="{FF2B5EF4-FFF2-40B4-BE49-F238E27FC236}">
              <a16:creationId xmlns:a16="http://schemas.microsoft.com/office/drawing/2014/main" id="{00000000-0008-0000-0800-000009000000}"/>
            </a:ext>
          </a:extLst>
        </xdr:cNvPr>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a:extLst>
            <a:ext uri="{FF2B5EF4-FFF2-40B4-BE49-F238E27FC236}">
              <a16:creationId xmlns:a16="http://schemas.microsoft.com/office/drawing/2014/main" id="{00000000-0008-0000-0800-00000A000000}"/>
            </a:ext>
          </a:extLst>
        </xdr:cNvPr>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8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8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8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8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a:extLst>
            <a:ext uri="{FF2B5EF4-FFF2-40B4-BE49-F238E27FC236}">
              <a16:creationId xmlns:a16="http://schemas.microsoft.com/office/drawing/2014/main" id="{00000000-0008-0000-0800-000012000000}"/>
            </a:ext>
          </a:extLst>
        </xdr:cNvPr>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a:extLst>
            <a:ext uri="{FF2B5EF4-FFF2-40B4-BE49-F238E27FC236}">
              <a16:creationId xmlns:a16="http://schemas.microsoft.com/office/drawing/2014/main" id="{00000000-0008-0000-0800-000013000000}"/>
            </a:ext>
          </a:extLst>
        </xdr:cNvPr>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a:extLst>
            <a:ext uri="{FF2B5EF4-FFF2-40B4-BE49-F238E27FC236}">
              <a16:creationId xmlns:a16="http://schemas.microsoft.com/office/drawing/2014/main" id="{00000000-0008-0000-0800-000014000000}"/>
            </a:ext>
          </a:extLst>
        </xdr:cNvPr>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7"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F68"/>
  <sheetViews>
    <sheetView showGridLines="0" topLeftCell="A49" workbookViewId="0">
      <selection activeCell="A68" sqref="A68"/>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3" spans="2:15" ht="26.25" x14ac:dyDescent="0.25">
      <c r="F3" s="239"/>
      <c r="G3" s="239"/>
      <c r="H3" s="239"/>
      <c r="I3" s="239"/>
      <c r="J3" s="239"/>
    </row>
    <row r="6" spans="2:15" x14ac:dyDescent="0.25">
      <c r="L6" s="221" t="s">
        <v>12</v>
      </c>
      <c r="M6" s="222"/>
      <c r="N6" s="222"/>
      <c r="O6" s="222"/>
    </row>
    <row r="7" spans="2:15" x14ac:dyDescent="0.25">
      <c r="B7" s="200" t="s">
        <v>44</v>
      </c>
      <c r="C7" s="213"/>
      <c r="D7" s="213"/>
      <c r="E7" s="213"/>
      <c r="L7" s="222"/>
      <c r="M7" s="222"/>
      <c r="N7" s="222"/>
      <c r="O7" s="222"/>
    </row>
    <row r="8" spans="2:15" x14ac:dyDescent="0.25">
      <c r="B8" s="213"/>
      <c r="C8" s="213"/>
      <c r="D8" s="213"/>
      <c r="E8" s="213"/>
      <c r="L8" s="222"/>
      <c r="M8" s="222"/>
      <c r="N8" s="222"/>
      <c r="O8" s="222"/>
    </row>
    <row r="9" spans="2:15" x14ac:dyDescent="0.25">
      <c r="B9" s="213"/>
      <c r="C9" s="213"/>
      <c r="D9" s="213"/>
      <c r="E9" s="213"/>
      <c r="L9" s="222"/>
      <c r="M9" s="222"/>
      <c r="N9" s="222"/>
      <c r="O9" s="222"/>
    </row>
    <row r="10" spans="2:15" x14ac:dyDescent="0.25">
      <c r="B10" s="213"/>
      <c r="C10" s="213"/>
      <c r="D10" s="213"/>
      <c r="E10" s="213"/>
      <c r="L10" s="222"/>
      <c r="M10" s="222"/>
      <c r="N10" s="222"/>
      <c r="O10" s="222"/>
    </row>
    <row r="11" spans="2:15" x14ac:dyDescent="0.25">
      <c r="B11" s="213"/>
      <c r="C11" s="213"/>
      <c r="D11" s="213"/>
      <c r="E11" s="213"/>
      <c r="L11" s="222"/>
      <c r="M11" s="222"/>
      <c r="N11" s="222"/>
      <c r="O11" s="222"/>
    </row>
    <row r="12" spans="2:15" x14ac:dyDescent="0.25">
      <c r="B12" s="213"/>
      <c r="C12" s="213"/>
      <c r="D12" s="213"/>
      <c r="E12" s="213"/>
      <c r="L12" s="222"/>
      <c r="M12" s="222"/>
      <c r="N12" s="222"/>
      <c r="O12" s="222"/>
    </row>
    <row r="13" spans="2:15" x14ac:dyDescent="0.25">
      <c r="B13" s="213"/>
      <c r="C13" s="213"/>
      <c r="D13" s="213"/>
      <c r="E13" s="213"/>
      <c r="L13" s="222"/>
      <c r="M13" s="222"/>
      <c r="N13" s="222"/>
      <c r="O13" s="222"/>
    </row>
    <row r="14" spans="2:15" x14ac:dyDescent="0.25">
      <c r="B14" s="213"/>
      <c r="C14" s="213"/>
      <c r="D14" s="213"/>
      <c r="E14" s="213"/>
      <c r="L14" s="222"/>
      <c r="M14" s="222"/>
      <c r="N14" s="222"/>
      <c r="O14" s="222"/>
    </row>
    <row r="15" spans="2:15" ht="18.75" customHeight="1" x14ac:dyDescent="0.25">
      <c r="B15" s="213"/>
      <c r="C15" s="213"/>
      <c r="D15" s="213"/>
      <c r="E15" s="213"/>
      <c r="L15" s="222"/>
      <c r="M15" s="222"/>
      <c r="N15" s="222"/>
      <c r="O15" s="222"/>
    </row>
    <row r="16" spans="2:15" x14ac:dyDescent="0.25">
      <c r="C16" s="201" t="s">
        <v>3</v>
      </c>
      <c r="D16" s="201"/>
      <c r="E16" s="201"/>
      <c r="G16" s="201" t="s">
        <v>3</v>
      </c>
      <c r="H16" s="201"/>
      <c r="I16" s="201"/>
      <c r="L16" s="201" t="s">
        <v>3</v>
      </c>
      <c r="M16" s="201"/>
      <c r="N16" s="201"/>
    </row>
    <row r="42" spans="4:32" ht="15.75" thickBot="1" x14ac:dyDescent="0.3"/>
    <row r="43" spans="4:32" ht="15.75" thickBot="1" x14ac:dyDescent="0.3">
      <c r="D43" s="5" t="s">
        <v>14</v>
      </c>
      <c r="E43" s="6"/>
      <c r="F43" s="5">
        <v>1995</v>
      </c>
      <c r="G43" s="11">
        <v>1996</v>
      </c>
      <c r="H43" s="7">
        <v>1997</v>
      </c>
      <c r="I43" s="11">
        <v>1998</v>
      </c>
      <c r="J43" s="7">
        <v>1999</v>
      </c>
      <c r="K43" s="11">
        <v>2000</v>
      </c>
      <c r="L43" s="7">
        <v>2001</v>
      </c>
      <c r="M43" s="11">
        <v>2002</v>
      </c>
      <c r="N43" s="7">
        <v>2003</v>
      </c>
      <c r="O43" s="11">
        <v>2004</v>
      </c>
      <c r="P43" s="7">
        <v>2005</v>
      </c>
      <c r="Q43" s="11">
        <v>2006</v>
      </c>
      <c r="R43" s="7">
        <v>2007</v>
      </c>
      <c r="S43" s="11">
        <v>2008</v>
      </c>
      <c r="T43" s="7">
        <v>2009</v>
      </c>
      <c r="U43" s="11">
        <v>2010</v>
      </c>
      <c r="V43" s="7">
        <v>2011</v>
      </c>
      <c r="W43" s="11">
        <v>2012</v>
      </c>
      <c r="X43" s="7">
        <v>2013</v>
      </c>
      <c r="Y43" s="11">
        <v>2014</v>
      </c>
      <c r="Z43" s="7">
        <v>2015</v>
      </c>
      <c r="AA43" s="11">
        <v>2016</v>
      </c>
      <c r="AB43" s="11">
        <v>2017</v>
      </c>
      <c r="AC43" s="11">
        <v>2018</v>
      </c>
      <c r="AD43" s="11">
        <v>2019</v>
      </c>
      <c r="AE43" s="11">
        <v>2020</v>
      </c>
      <c r="AF43" s="11">
        <v>2021</v>
      </c>
    </row>
    <row r="44" spans="4:32" x14ac:dyDescent="0.25">
      <c r="D44" s="205" t="s">
        <v>16</v>
      </c>
      <c r="E44" s="220"/>
      <c r="F44" s="149">
        <f>+(A!D47-B!E47)/(I!F76+H!F58)</f>
        <v>2.1646230438997747E-2</v>
      </c>
      <c r="G44" s="150">
        <f>+(A!E47-B!F47)/(I!G76+H!G58)</f>
        <v>2.1961459549435871E-2</v>
      </c>
      <c r="H44" s="151">
        <f>+(A!F47-B!G47)/(I!H76+H!H58)</f>
        <v>1.9843198858287094E-2</v>
      </c>
      <c r="I44" s="150">
        <f>+(A!G47-B!H47)/(I!I76+H!I58)</f>
        <v>1.5784655192209916E-2</v>
      </c>
      <c r="J44" s="151">
        <f>+(A!H47-B!I47)/(I!J76+H!J58)</f>
        <v>1.7891423314881562E-2</v>
      </c>
      <c r="K44" s="150">
        <f>+(A!I47-B!J47)/(I!K76+H!K58)</f>
        <v>2.0421233578166966E-2</v>
      </c>
      <c r="L44" s="151" t="e">
        <f>+(A!#REF!-B!K47)/(I!L76+H!L58)</f>
        <v>#REF!</v>
      </c>
      <c r="M44" s="150">
        <f>+(A!K47-B!L47)/(I!M76+H!M58)</f>
        <v>1.0981123545421911E-2</v>
      </c>
      <c r="N44" s="151">
        <f>+(A!L47-B!M47)/(I!N76+H!N58)</f>
        <v>1.3312662256493378E-2</v>
      </c>
      <c r="O44" s="150">
        <f>+(A!M47-B!N47)/(I!O76+H!O58)</f>
        <v>9.8335615206309943E-3</v>
      </c>
      <c r="P44" s="151">
        <f>+(A!N47-B!O47)/(I!P76+H!P58)</f>
        <v>1.2653736362054867E-2</v>
      </c>
      <c r="Q44" s="150">
        <f>+(A!O47-B!P47)/(I!Q76+H!Q58)</f>
        <v>1.2138213774979638E-2</v>
      </c>
      <c r="R44" s="151">
        <f>+(A!P47-B!Q47)/(I!R76+H!R58)</f>
        <v>1.3056818714456577E-2</v>
      </c>
      <c r="S44" s="150">
        <f>+(A!Q47-B!R47)/(I!S76+H!S58)</f>
        <v>1.156789641972542E-2</v>
      </c>
      <c r="T44" s="151">
        <f>+(A!R47-B!S47)/(I!T76+H!T58)</f>
        <v>1.0737353692176078E-2</v>
      </c>
      <c r="U44" s="150">
        <f>+(A!S47-B!T47)/(I!U76+H!U58)</f>
        <v>9.7768141509434903E-3</v>
      </c>
      <c r="V44" s="151">
        <f>+(A!T47-B!U47)/(I!V76+H!V58)</f>
        <v>1.0126375952164484E-2</v>
      </c>
      <c r="W44" s="150">
        <f>+(A!U47-B!V47)/(I!W76+H!W58)</f>
        <v>7.7329231030955773E-3</v>
      </c>
      <c r="X44" s="151">
        <f>+(A!V47-B!W47)/(I!X76+H!X58)</f>
        <v>6.2210854655555996E-3</v>
      </c>
      <c r="Y44" s="150">
        <f>+(A!W47-B!X47)/(I!Y76+H!Y58)</f>
        <v>7.5694333164815506E-3</v>
      </c>
      <c r="Z44" s="151">
        <f>+(A!X47-B!Y47)/(I!Z76+H!Z58)</f>
        <v>6.5514878076461183E-3</v>
      </c>
      <c r="AA44" s="150">
        <f>+(A!Y47-B!Z47)/(I!AA76+H!AA58)</f>
        <v>6.9132617355466119E-3</v>
      </c>
      <c r="AB44" s="150">
        <f>+(A!Z47-B!AA47)/(I!AB76+H!AB58)</f>
        <v>6.9255204015874509E-3</v>
      </c>
      <c r="AC44" s="150">
        <f>+(A!AA47-B!AB47)/(I!AC76+H!AC58)</f>
        <v>4.5314452446071326E-3</v>
      </c>
      <c r="AD44" s="150">
        <f>+(A!AB47-B!AC47)/(I!AD76+H!AD58)</f>
        <v>5.7301230231595049E-3</v>
      </c>
      <c r="AE44" s="150">
        <f>+(A!AC47-B!AD47)/(I!AE76+H!AE58)</f>
        <v>7.5485657249427891E-3</v>
      </c>
      <c r="AF44" s="150">
        <f>+(A!AD47-B!AE47)/(I!AF76+H!AF58)</f>
        <v>5.1256848520363834E-3</v>
      </c>
    </row>
    <row r="45" spans="4:32" x14ac:dyDescent="0.25">
      <c r="D45" s="207" t="s">
        <v>17</v>
      </c>
      <c r="E45" s="217"/>
      <c r="F45" s="152">
        <f>+(A!D48-B!E48)/(I!F77+H!F59)</f>
        <v>5.9863955135978808E-2</v>
      </c>
      <c r="G45" s="153">
        <f>+(A!E48-B!F48)/(I!G77+H!G59)</f>
        <v>3.4424747670127237E-2</v>
      </c>
      <c r="H45" s="154">
        <f>+(A!F48-B!G48)/(I!H77+H!H59)</f>
        <v>2.7284427372702091E-2</v>
      </c>
      <c r="I45" s="153">
        <f>+(A!G48-B!H48)/(I!I77+H!I59)</f>
        <v>2.322906253212503E-2</v>
      </c>
      <c r="J45" s="154">
        <f>+(A!H48-B!I48)/(I!J77+H!J59)</f>
        <v>1.5568937971428651E-2</v>
      </c>
      <c r="K45" s="153">
        <f>+(A!I48-B!J48)/(I!K77+H!K59)</f>
        <v>4.4027501905246215E-2</v>
      </c>
      <c r="L45" s="154">
        <f>+(A!J47-B!K48)/(I!L77+H!L59)</f>
        <v>0.31636160900030047</v>
      </c>
      <c r="M45" s="153">
        <f>+(A!K48-B!L48)/(I!M77+H!M59)</f>
        <v>4.6623875929725162E-3</v>
      </c>
      <c r="N45" s="154">
        <f>+(A!L48-B!M48)/(I!N77+H!N59)</f>
        <v>-8.7462618828617732E-3</v>
      </c>
      <c r="O45" s="153">
        <f>+(A!M48-B!N48)/(I!O77+H!O59)</f>
        <v>-5.0703035254249683E-3</v>
      </c>
      <c r="P45" s="154">
        <f>+(A!N48-B!O48)/(I!P77+H!P59)</f>
        <v>-3.5174348231115176E-3</v>
      </c>
      <c r="Q45" s="153">
        <f>+(A!O48-B!P48)/(I!Q77+H!Q59)</f>
        <v>9.4880806892346068E-4</v>
      </c>
      <c r="R45" s="154">
        <f>+(A!P48-B!Q48)/(I!R77+H!R59)</f>
        <v>-1.7868985196738184E-4</v>
      </c>
      <c r="S45" s="153">
        <f>+(A!Q48-B!R48)/(I!S77+H!S59)</f>
        <v>6.4610066773484135E-3</v>
      </c>
      <c r="T45" s="154">
        <f>+(A!R48-B!S48)/(I!T77+H!T59)</f>
        <v>6.2648387418420045E-3</v>
      </c>
      <c r="U45" s="153">
        <f>+(A!S48-B!T48)/(I!U77+H!U59)</f>
        <v>1.8385662304334891E-2</v>
      </c>
      <c r="V45" s="154">
        <f>+(A!T48-B!U48)/(I!V77+H!V59)</f>
        <v>4.5850443045183775E-3</v>
      </c>
      <c r="W45" s="153">
        <f>+(A!U48-B!V48)/(I!W77+H!W59)</f>
        <v>4.2949599281319438E-3</v>
      </c>
      <c r="X45" s="154">
        <f>+(A!V48-B!W48)/(I!X77+H!X59)</f>
        <v>-8.7609936505736235E-4</v>
      </c>
      <c r="Y45" s="153">
        <f>+(A!W48-B!X48)/(I!Y77+H!Y59)</f>
        <v>-3.0105871477073306E-3</v>
      </c>
      <c r="Z45" s="154">
        <f>+(A!X48-B!Y48)/(I!Z77+H!Z59)</f>
        <v>-3.7424609079289108E-3</v>
      </c>
      <c r="AA45" s="153">
        <f>+(A!Y48-B!Z48)/(I!AA77+H!AA59)</f>
        <v>-1.2057517184560574E-2</v>
      </c>
      <c r="AB45" s="153">
        <f>+(A!Z48-B!AA48)/(I!AB77+H!AB59)</f>
        <v>-1.0450123454675555E-2</v>
      </c>
      <c r="AC45" s="153">
        <f>+(A!AA48-B!AB48)/(I!AC77+H!AC59)</f>
        <v>-1.4390190114925275E-2</v>
      </c>
      <c r="AD45" s="153">
        <f>+(A!AB48-B!AC48)/(I!AD77+H!AD59)</f>
        <v>-2.3164941922646853E-2</v>
      </c>
      <c r="AE45" s="153">
        <f>+(A!AC48-B!AD48)/(I!AE77+H!AE59)</f>
        <v>-2.1640096408674741E-2</v>
      </c>
      <c r="AF45" s="153">
        <f>+(A!AD48-B!AE48)/(I!AF77+H!AF59)</f>
        <v>-2.8884293552812072E-2</v>
      </c>
    </row>
    <row r="46" spans="4:32" x14ac:dyDescent="0.25">
      <c r="D46" s="198" t="s">
        <v>18</v>
      </c>
      <c r="E46" s="218"/>
      <c r="F46" s="152">
        <f>+(A!D49-B!E49)/(I!F78+H!F60)</f>
        <v>1.4204399627328549E-3</v>
      </c>
      <c r="G46" s="153">
        <f>+(A!E49-B!F49)/(I!G78+H!G60)</f>
        <v>-6.4672192732714026E-3</v>
      </c>
      <c r="H46" s="154">
        <f>+(A!F49-B!G49)/(I!H78+H!H60)</f>
        <v>3.1921184965679615E-5</v>
      </c>
      <c r="I46" s="153">
        <f>+(A!G49-B!H49)/(I!I78+H!I60)</f>
        <v>2.8380424590241696E-3</v>
      </c>
      <c r="J46" s="154">
        <f>+(A!H49-B!I49)/(I!J78+H!J60)</f>
        <v>6.3691589009920672E-3</v>
      </c>
      <c r="K46" s="153">
        <f>+(A!I49-B!J49)/(I!K78+H!K60)</f>
        <v>4.2780875017492002E-3</v>
      </c>
      <c r="L46" s="154">
        <f>+(A!J48-B!K49)/(I!L78+H!L60)</f>
        <v>-3.9060036209908385E-3</v>
      </c>
      <c r="M46" s="153">
        <f>+(A!K49-B!L49)/(I!M78+H!M60)</f>
        <v>2.8064131392448633E-3</v>
      </c>
      <c r="N46" s="154">
        <f>+(A!L49-B!M49)/(I!N78+H!N60)</f>
        <v>5.4797759057056354E-4</v>
      </c>
      <c r="O46" s="153">
        <f>+(A!M49-B!N49)/(I!O78+H!O60)</f>
        <v>1.3440305073221296E-3</v>
      </c>
      <c r="P46" s="154">
        <f>+(A!N49-B!O49)/(I!P78+H!P60)</f>
        <v>3.4658703361447655E-3</v>
      </c>
      <c r="Q46" s="153">
        <f>+(A!O49-B!P49)/(I!Q78+H!Q60)</f>
        <v>6.5382539926651401E-3</v>
      </c>
      <c r="R46" s="154">
        <f>+(A!P49-B!Q49)/(I!R78+H!R60)</f>
        <v>1.1519410669326434E-2</v>
      </c>
      <c r="S46" s="153">
        <f>+(A!Q49-B!R49)/(I!S78+H!S60)</f>
        <v>1.185233997832625E-2</v>
      </c>
      <c r="T46" s="154">
        <f>+(A!R49-B!S49)/(I!T78+H!T60)</f>
        <v>8.5929951498442923E-3</v>
      </c>
      <c r="U46" s="153">
        <f>+(A!S49-B!T49)/(I!U78+H!U60)</f>
        <v>1.3685598223783822E-2</v>
      </c>
      <c r="V46" s="154">
        <f>+(A!T49-B!U49)/(I!V78+H!V60)</f>
        <v>1.7637868342633367E-2</v>
      </c>
      <c r="W46" s="153">
        <f>+(A!U49-B!V49)/(I!W78+H!W60)</f>
        <v>7.7948745275826835E-3</v>
      </c>
      <c r="X46" s="154">
        <f>+(A!V49-B!W49)/(I!X78+H!X60)</f>
        <v>4.7568649521268396E-3</v>
      </c>
      <c r="Y46" s="153">
        <f>+(A!W49-B!X49)/(I!Y78+H!Y60)</f>
        <v>4.8875772024296786E-3</v>
      </c>
      <c r="Z46" s="154">
        <f>+(A!X49-B!Y49)/(I!Z78+H!Z60)</f>
        <v>3.9451456519781639E-3</v>
      </c>
      <c r="AA46" s="153">
        <f>+(A!Y49-B!Z49)/(I!AA78+H!AA60)</f>
        <v>1.4650086841014544E-2</v>
      </c>
      <c r="AB46" s="153">
        <f>+(A!Z49-B!AA49)/(I!AB78+H!AB60)</f>
        <v>1.2287625995127659E-2</v>
      </c>
      <c r="AC46" s="153">
        <f>+(A!AA49-B!AB49)/(I!AC78+H!AC60)</f>
        <v>1.7942482770288357E-2</v>
      </c>
      <c r="AD46" s="153">
        <f>+(A!AB49-B!AC49)/(I!AD78+H!AD60)</f>
        <v>7.4885905651984478E-3</v>
      </c>
      <c r="AE46" s="153">
        <f>+(A!AC49-B!AD49)/(I!AE78+H!AE60)</f>
        <v>3.4615390536538882E-3</v>
      </c>
      <c r="AF46" s="153">
        <f>+(A!AD49-B!AE49)/(I!AF78+H!AF60)</f>
        <v>3.4670933129255597E-3</v>
      </c>
    </row>
    <row r="47" spans="4:32" x14ac:dyDescent="0.25">
      <c r="D47" s="207" t="s">
        <v>19</v>
      </c>
      <c r="E47" s="217"/>
      <c r="F47" s="152">
        <f>+(A!D50-B!E50)/(I!F79+H!F61)</f>
        <v>7.9268948918652382E-3</v>
      </c>
      <c r="G47" s="153">
        <f>+(A!E50-B!F50)/(I!G79+H!G61)</f>
        <v>-1.9645785246489881E-3</v>
      </c>
      <c r="H47" s="154">
        <f>+(A!F50-B!G50)/(I!H79+H!H61)</f>
        <v>1.6255462770021821E-3</v>
      </c>
      <c r="I47" s="153">
        <f>+(A!G50-B!H50)/(I!I79+H!I61)</f>
        <v>5.5305983762337901E-3</v>
      </c>
      <c r="J47" s="154">
        <f>+(A!H50-B!I50)/(I!J79+H!J61)</f>
        <v>3.8866860997007475E-3</v>
      </c>
      <c r="K47" s="153">
        <f>+(A!I50-B!J50)/(I!K79+H!K61)</f>
        <v>5.1398289833635789E-3</v>
      </c>
      <c r="L47" s="154">
        <f>+(A!J49-B!K50)/(I!L79+H!L61)</f>
        <v>2.3531378804406825E-3</v>
      </c>
      <c r="M47" s="153">
        <f>+(A!K50-B!L50)/(I!M79+H!M61)</f>
        <v>1.9934937320514969E-2</v>
      </c>
      <c r="N47" s="154">
        <f>+(A!L50-B!M50)/(I!N79+H!N61)</f>
        <v>1.0436549600528013E-2</v>
      </c>
      <c r="O47" s="153">
        <f>+(A!M50-B!N50)/(I!O79+H!O61)</f>
        <v>4.7744498801869546E-3</v>
      </c>
      <c r="P47" s="154">
        <f>+(A!N50-B!O50)/(I!P79+H!P61)</f>
        <v>1.1725725603639164E-2</v>
      </c>
      <c r="Q47" s="153">
        <f>+(A!O50-B!P50)/(I!Q79+H!Q61)</f>
        <v>1.7158263965240853E-2</v>
      </c>
      <c r="R47" s="154">
        <f>+(A!P50-B!Q50)/(I!R79+H!R61)</f>
        <v>1.1840963501960206E-2</v>
      </c>
      <c r="S47" s="153">
        <f>+(A!Q50-B!R50)/(I!S79+H!S61)</f>
        <v>1.4680747550330456E-2</v>
      </c>
      <c r="T47" s="154">
        <f>+(A!R50-B!S50)/(I!T79+H!T61)</f>
        <v>1.5535977438673746E-2</v>
      </c>
      <c r="U47" s="153">
        <f>+(A!S50-B!T50)/(I!U79+H!U61)</f>
        <v>1.1885714322219387E-2</v>
      </c>
      <c r="V47" s="154">
        <f>+(A!T50-B!U50)/(I!V79+H!V61)</f>
        <v>3.4801406042199452E-2</v>
      </c>
      <c r="W47" s="153">
        <f>+(A!U50-B!V50)/(I!W79+H!W61)</f>
        <v>5.9165089953911225E-2</v>
      </c>
      <c r="X47" s="154">
        <f>+(A!V50-B!W50)/(I!X79+H!X61)</f>
        <v>5.6475308197106777E-2</v>
      </c>
      <c r="Y47" s="153">
        <f>+(A!W50-B!X50)/(I!Y79+H!Y61)</f>
        <v>6.9039476168490946E-2</v>
      </c>
      <c r="Z47" s="154">
        <f>+(A!X50-B!Y50)/(I!Z79+H!Z61)</f>
        <v>5.4932211142617871E-2</v>
      </c>
      <c r="AA47" s="153">
        <f>+(A!Y50-B!Z50)/(I!AA79+H!AA61)</f>
        <v>4.8281927797079564E-2</v>
      </c>
      <c r="AB47" s="153">
        <f>+(A!Z50-B!AA50)/(I!AB79+H!AB61)</f>
        <v>2.9140885377262917E-2</v>
      </c>
      <c r="AC47" s="153">
        <f>+(A!AA50-B!AB50)/(I!AC79+H!AC61)</f>
        <v>3.0984180707557853E-2</v>
      </c>
      <c r="AD47" s="153">
        <f>+(A!AB50-B!AC50)/(I!AD79+H!AD61)</f>
        <v>8.1205255383671546E-3</v>
      </c>
      <c r="AE47" s="153">
        <f>+(A!AC50-B!AD50)/(I!AE79+H!AE61)</f>
        <v>1.1430345090651802E-2</v>
      </c>
      <c r="AF47" s="153">
        <f>+(A!AD50-B!AE50)/(I!AF79+H!AF61)</f>
        <v>9.2783261485991676E-3</v>
      </c>
    </row>
    <row r="48" spans="4:32" x14ac:dyDescent="0.25">
      <c r="D48" s="198" t="s">
        <v>20</v>
      </c>
      <c r="E48" s="218"/>
      <c r="F48" s="152" t="e">
        <f>+(A!D51-B!E51)/(I!F80+H!F62)</f>
        <v>#VALUE!</v>
      </c>
      <c r="G48" s="153">
        <f>+(A!E51-B!F51)/(I!G80+H!G62)</f>
        <v>-7.5096449602276138E-3</v>
      </c>
      <c r="H48" s="154" t="e">
        <f>+(A!F51-B!G51)/(I!H80+H!H62)</f>
        <v>#VALUE!</v>
      </c>
      <c r="I48" s="153" t="e">
        <f>+(A!G51-B!H51)/(I!I80+H!I62)</f>
        <v>#VALUE!</v>
      </c>
      <c r="J48" s="154">
        <f>+(A!H51-B!I51)/(I!J80+H!J62)</f>
        <v>-6.619772302543233E-3</v>
      </c>
      <c r="K48" s="153">
        <f>+(A!I51-B!J51)/(I!K80+H!K62)</f>
        <v>-1.3033890314393172E-2</v>
      </c>
      <c r="L48" s="154">
        <f>+(A!J50-B!K51)/(I!L80+H!L62)</f>
        <v>0.13927452523300649</v>
      </c>
      <c r="M48" s="153" t="e">
        <f>+(A!K51-B!L51)/(I!M80+H!M62)</f>
        <v>#VALUE!</v>
      </c>
      <c r="N48" s="154" t="e">
        <f>+(A!L51-B!M51)/(I!N80+H!N62)</f>
        <v>#VALUE!</v>
      </c>
      <c r="O48" s="153">
        <f>+(A!M51-B!N51)/(I!O80+H!O62)</f>
        <v>1.3400147425863746E-2</v>
      </c>
      <c r="P48" s="154">
        <f>+(A!N51-B!O51)/(I!P80+H!P62)</f>
        <v>7.0815549417571663E-2</v>
      </c>
      <c r="Q48" s="153">
        <f>+(A!O51-B!P51)/(I!Q80+H!Q62)</f>
        <v>3.8367583454684717E-2</v>
      </c>
      <c r="R48" s="154">
        <f>+(A!P51-B!Q51)/(I!R80+H!R62)</f>
        <v>7.5245234192062541E-2</v>
      </c>
      <c r="S48" s="153">
        <f>+(A!Q51-B!R51)/(I!S80+H!S62)</f>
        <v>-6.8957807827508362E-3</v>
      </c>
      <c r="T48" s="154">
        <f>+(A!R51-B!S51)/(I!T80+H!T62)</f>
        <v>-1.4209327955443099E-2</v>
      </c>
      <c r="U48" s="153">
        <f>+(A!S51-B!T51)/(I!U80+H!U62)</f>
        <v>-1.3765097056155281E-2</v>
      </c>
      <c r="V48" s="154">
        <f>+(A!T51-B!U51)/(I!V80+H!V62)</f>
        <v>-1.0692809688439085E-2</v>
      </c>
      <c r="W48" s="153">
        <f>+(A!U51-B!V51)/(I!W80+H!W62)</f>
        <v>-1.0973577790954883E-2</v>
      </c>
      <c r="X48" s="154">
        <f>+(A!V51-B!W51)/(I!X80+H!X62)</f>
        <v>-1.3418319239593537E-2</v>
      </c>
      <c r="Y48" s="153">
        <f>+(A!W51-B!X51)/(I!Y80+H!Y62)</f>
        <v>-1.1848776519763156E-2</v>
      </c>
      <c r="Z48" s="154">
        <f>+(A!X51-B!Y51)/(I!Z80+H!Z62)</f>
        <v>7.6049263321693525E-3</v>
      </c>
      <c r="AA48" s="153">
        <f>+(A!Y51-B!Z51)/(I!AA80+H!AA62)</f>
        <v>2.9900540598343708E-3</v>
      </c>
      <c r="AB48" s="153">
        <f>+(A!Z51-B!AA51)/(I!AB80+H!AB62)</f>
        <v>-2.5882992205205068E-4</v>
      </c>
      <c r="AC48" s="153">
        <f>+(A!AA51-B!AB51)/(I!AC80+H!AC62)</f>
        <v>3.3854250575852868E-2</v>
      </c>
      <c r="AD48" s="153">
        <f>+(A!AB51-B!AC51)/(I!AD80+H!AD62)</f>
        <v>2.5525607324745462E-2</v>
      </c>
      <c r="AE48" s="153">
        <f>+(A!AC51-B!AD51)/(I!AE80+H!AE62)</f>
        <v>3.7005984143660915E-2</v>
      </c>
      <c r="AF48" s="153">
        <f>+(A!AD51-B!AE51)/(I!AF80+H!AF62)</f>
        <v>2.7353201405426193E-2</v>
      </c>
    </row>
    <row r="49" spans="4:32" x14ac:dyDescent="0.25">
      <c r="D49" s="207" t="s">
        <v>21</v>
      </c>
      <c r="E49" s="217"/>
      <c r="F49" s="152">
        <f>+(A!D52-B!E52)/(I!F81+H!F63)</f>
        <v>-9.3791860835225511E-3</v>
      </c>
      <c r="G49" s="153">
        <f>+(A!E52-B!F52)/(I!G81+H!G63)</f>
        <v>-1.104690965814591E-2</v>
      </c>
      <c r="H49" s="154">
        <f>+(A!F52-B!G52)/(I!H81+H!H63)</f>
        <v>-1.1839296277333971E-2</v>
      </c>
      <c r="I49" s="153">
        <f>+(A!G52-B!H52)/(I!I81+H!I63)</f>
        <v>-1.202725709950654E-2</v>
      </c>
      <c r="J49" s="154">
        <f>+(A!H52-B!I52)/(I!J81+H!J63)</f>
        <v>-1.035042297396805E-2</v>
      </c>
      <c r="K49" s="153">
        <f>+(A!I52-B!J52)/(I!K81+H!K63)</f>
        <v>-1.0726234974509983E-2</v>
      </c>
      <c r="L49" s="154">
        <f>+(A!J51-B!K52)/(I!L81+H!L63)</f>
        <v>-1.4694055359691142E-2</v>
      </c>
      <c r="M49" s="153">
        <f>+(A!K52-B!L52)/(I!M81+H!M63)</f>
        <v>-1.4202814322464407E-2</v>
      </c>
      <c r="N49" s="154">
        <f>+(A!L52-B!M52)/(I!N81+H!N63)</f>
        <v>-1.3385144058315649E-2</v>
      </c>
      <c r="O49" s="153">
        <f>+(A!M52-B!N52)/(I!O81+H!O63)</f>
        <v>-1.2893761348219719E-2</v>
      </c>
      <c r="P49" s="154">
        <f>+(A!N52-B!O52)/(I!P81+H!P63)</f>
        <v>-1.0202932519209644E-2</v>
      </c>
      <c r="Q49" s="153">
        <f>+(A!O52-B!P52)/(I!Q81+H!Q63)</f>
        <v>-8.6263264347491465E-3</v>
      </c>
      <c r="R49" s="154">
        <f>+(A!P52-B!Q52)/(I!R81+H!R63)</f>
        <v>-8.8643551407184707E-3</v>
      </c>
      <c r="S49" s="153">
        <f>+(A!Q52-B!R52)/(I!S81+H!S63)</f>
        <v>-7.0614779490433162E-3</v>
      </c>
      <c r="T49" s="154">
        <f>+(A!R52-B!S52)/(I!T81+H!T63)</f>
        <v>-8.0232772357470162E-3</v>
      </c>
      <c r="U49" s="153">
        <f>+(A!S52-B!T52)/(I!U81+H!U63)</f>
        <v>-9.1197410842241977E-3</v>
      </c>
      <c r="V49" s="154">
        <f>+(A!T52-B!U52)/(I!V81+H!V63)</f>
        <v>-1.024390453827295E-2</v>
      </c>
      <c r="W49" s="153">
        <f>+(A!U52-B!V52)/(I!W81+H!W63)</f>
        <v>-1.1575555135348284E-2</v>
      </c>
      <c r="X49" s="154">
        <f>+(A!V52-B!W52)/(I!X81+H!X63)</f>
        <v>-1.2529014900572377E-2</v>
      </c>
      <c r="Y49" s="153">
        <f>+(A!W52-B!X52)/(I!Y81+H!Y63)</f>
        <v>-1.5182899233162402E-2</v>
      </c>
      <c r="Z49" s="154">
        <f>+(A!X52-B!Y52)/(I!Z81+H!Z63)</f>
        <v>-1.7575541289369334E-2</v>
      </c>
      <c r="AA49" s="153">
        <f>+(A!Y52-B!Z52)/(I!AA81+H!AA63)</f>
        <v>-1.8489908655908452E-2</v>
      </c>
      <c r="AB49" s="153">
        <f>+(A!Z52-B!AA52)/(I!AB81+H!AB63)</f>
        <v>-1.8050820854744822E-2</v>
      </c>
      <c r="AC49" s="153">
        <f>+(A!AA52-B!AB52)/(I!AC81+H!AC63)</f>
        <v>-1.9344055859342138E-2</v>
      </c>
      <c r="AD49" s="153">
        <f>+(A!AB52-B!AC52)/(I!AD81+H!AD63)</f>
        <v>-2.2312610569735804E-2</v>
      </c>
      <c r="AE49" s="153">
        <f>+(A!AC52-B!AD52)/(I!AE81+H!AE63)</f>
        <v>-2.073963522152087E-2</v>
      </c>
      <c r="AF49" s="153">
        <f>+(A!AD52-B!AE52)/(I!AF81+H!AF63)</f>
        <v>-1.9496288308254176E-2</v>
      </c>
    </row>
    <row r="50" spans="4:32" x14ac:dyDescent="0.25">
      <c r="D50" s="198" t="s">
        <v>22</v>
      </c>
      <c r="E50" s="218"/>
      <c r="F50" s="152">
        <f>+(A!D53-B!E53)/(I!F82+H!F64)</f>
        <v>-6.8368164648104843E-3</v>
      </c>
      <c r="G50" s="153">
        <f>+(A!E53-B!F53)/(I!G82+H!G64)</f>
        <v>-1.460232583537697E-2</v>
      </c>
      <c r="H50" s="154">
        <f>+(A!F53-B!G53)/(I!H82+H!H64)</f>
        <v>-1.5314462392248016E-2</v>
      </c>
      <c r="I50" s="153">
        <f>+(A!G53-B!H53)/(I!I82+H!I64)</f>
        <v>-1.313164132763894E-2</v>
      </c>
      <c r="J50" s="154">
        <f>+(A!H53-B!I53)/(I!J82+H!J64)</f>
        <v>-4.6178552819037041E-3</v>
      </c>
      <c r="K50" s="153">
        <f>+(A!I53-B!J53)/(I!K82+H!K64)</f>
        <v>-3.0502212104072833E-3</v>
      </c>
      <c r="L50" s="154">
        <f>+(A!J52-B!K53)/(I!L82+H!L64)</f>
        <v>-1.4425086830932977E-2</v>
      </c>
      <c r="M50" s="153">
        <f>+(A!K53-B!L53)/(I!M82+H!M64)</f>
        <v>-4.4670924187837045E-3</v>
      </c>
      <c r="N50" s="154">
        <f>+(A!L53-B!M53)/(I!N82+H!N64)</f>
        <v>-3.0402113642880287E-3</v>
      </c>
      <c r="O50" s="153">
        <f>+(A!M53-B!N53)/(I!O82+H!O64)</f>
        <v>4.5973152146413344E-4</v>
      </c>
      <c r="P50" s="154">
        <f>+(A!N53-B!O53)/(I!P82+H!P64)</f>
        <v>7.4677547182517179E-4</v>
      </c>
      <c r="Q50" s="153">
        <f>+(A!O53-B!P53)/(I!Q82+H!Q64)</f>
        <v>8.5658998032524074E-3</v>
      </c>
      <c r="R50" s="154">
        <f>+(A!P53-B!Q53)/(I!R82+H!R64)</f>
        <v>9.0075773110068688E-3</v>
      </c>
      <c r="S50" s="153">
        <f>+(A!Q53-B!R53)/(I!S82+H!S64)</f>
        <v>8.6920545417530832E-4</v>
      </c>
      <c r="T50" s="154">
        <f>+(A!R53-B!S53)/(I!T82+H!T64)</f>
        <v>-6.31398623697249E-3</v>
      </c>
      <c r="U50" s="153">
        <f>+(A!S53-B!T53)/(I!U82+H!U64)</f>
        <v>-4.3319768951134976E-3</v>
      </c>
      <c r="V50" s="154">
        <f>+(A!T53-B!U53)/(I!V82+H!V64)</f>
        <v>-7.5295165364231776E-3</v>
      </c>
      <c r="W50" s="153">
        <f>+(A!U53-B!V53)/(I!W82+H!W64)</f>
        <v>-1.1267142402809228E-2</v>
      </c>
      <c r="X50" s="154">
        <f>+(A!V53-B!W53)/(I!X82+H!X64)</f>
        <v>-1.3310925207078174E-2</v>
      </c>
      <c r="Y50" s="153">
        <f>+(A!W53-B!X53)/(I!Y82+H!Y64)</f>
        <v>-1.6537917630707819E-2</v>
      </c>
      <c r="Z50" s="154">
        <f>+(A!X53-B!Y53)/(I!Z82+H!Z64)</f>
        <v>-1.9419765008630133E-2</v>
      </c>
      <c r="AA50" s="153">
        <f>+(A!Y53-B!Z53)/(I!AA82+H!AA64)</f>
        <v>-2.1951426468745837E-2</v>
      </c>
      <c r="AB50" s="153">
        <f>+(A!Z53-B!AA53)/(I!AB82+H!AB64)</f>
        <v>-2.1920164598050573E-2</v>
      </c>
      <c r="AC50" s="153">
        <f>+(A!AA53-B!AB53)/(I!AC82+H!AC64)</f>
        <v>-1.9704869999702408E-2</v>
      </c>
      <c r="AD50" s="153">
        <f>+(A!AB53-B!AC53)/(I!AD82+H!AD64)</f>
        <v>-2.1952884743713177E-2</v>
      </c>
      <c r="AE50" s="153">
        <f>+(A!AC53-B!AD53)/(I!AE82+H!AE64)</f>
        <v>-1.9284872492225252E-2</v>
      </c>
      <c r="AF50" s="153">
        <f>+(A!AD53-B!AE53)/(I!AF82+H!AF64)</f>
        <v>-2.0157122553379928E-2</v>
      </c>
    </row>
    <row r="51" spans="4:32" x14ac:dyDescent="0.25">
      <c r="D51" s="207" t="s">
        <v>23</v>
      </c>
      <c r="E51" s="217"/>
      <c r="F51" s="152">
        <f>+(A!D54-B!E54)/(I!F83+H!F65)</f>
        <v>-2.25308794740741E-2</v>
      </c>
      <c r="G51" s="153">
        <f>+(A!E54-B!F54)/(I!G83+H!G65)</f>
        <v>-2.3967833061493651E-2</v>
      </c>
      <c r="H51" s="154">
        <f>+(A!F54-B!G54)/(I!H83+H!H65)</f>
        <v>-2.0682414143474284E-2</v>
      </c>
      <c r="I51" s="153">
        <f>+(A!G54-B!H54)/(I!I83+H!I65)</f>
        <v>-3.7442461426661806E-2</v>
      </c>
      <c r="J51" s="154">
        <f>+(A!H54-B!I54)/(I!J83+H!J65)</f>
        <v>-2.2074971867401569E-2</v>
      </c>
      <c r="K51" s="153">
        <f>+(A!I54-B!J54)/(I!K83+H!K65)</f>
        <v>-1.242327501204374E-2</v>
      </c>
      <c r="L51" s="154">
        <f>+(A!J53-B!K54)/(I!L83+H!L65)</f>
        <v>-3.5659071369473043E-3</v>
      </c>
      <c r="M51" s="153">
        <f>+(A!K54-B!L54)/(I!M83+H!M65)</f>
        <v>-1.2787349605692448E-2</v>
      </c>
      <c r="N51" s="154">
        <f>+(A!L54-B!M54)/(I!N83+H!N65)</f>
        <v>-1.0478404050995958E-2</v>
      </c>
      <c r="O51" s="153">
        <f>+(A!M54-B!N54)/(I!O83+H!O65)</f>
        <v>-6.8092034794834666E-3</v>
      </c>
      <c r="P51" s="154">
        <f>+(A!N54-B!O54)/(I!P83+H!P65)</f>
        <v>-9.6017527086664431E-3</v>
      </c>
      <c r="Q51" s="153">
        <f>+(A!O54-B!P54)/(I!Q83+H!Q65)</f>
        <v>-9.2284106846548045E-3</v>
      </c>
      <c r="R51" s="154">
        <f>+(A!P54-B!Q54)/(I!R83+H!R65)</f>
        <v>-7.1972826083873389E-3</v>
      </c>
      <c r="S51" s="153">
        <f>+(A!Q54-B!R54)/(I!S83+H!S65)</f>
        <v>-1.1813984345874358E-2</v>
      </c>
      <c r="T51" s="154">
        <f>+(A!R54-B!S54)/(I!T83+H!T65)</f>
        <v>-8.6193142728990865E-3</v>
      </c>
      <c r="U51" s="153">
        <f>+(A!S54-B!T54)/(I!U83+H!U65)</f>
        <v>-8.1349808886501829E-3</v>
      </c>
      <c r="V51" s="154">
        <f>+(A!T54-B!U54)/(I!V83+H!V65)</f>
        <v>-6.718899398396109E-3</v>
      </c>
      <c r="W51" s="153">
        <f>+(A!U54-B!V54)/(I!W83+H!W65)</f>
        <v>-1.0499715662859441E-2</v>
      </c>
      <c r="X51" s="154">
        <f>+(A!V54-B!W54)/(I!X83+H!X65)</f>
        <v>-1.3289036252635974E-2</v>
      </c>
      <c r="Y51" s="153">
        <f>+(A!W54-B!X54)/(I!Y83+H!Y65)</f>
        <v>-1.1363290935527468E-2</v>
      </c>
      <c r="Z51" s="154">
        <f>+(A!X54-B!Y54)/(I!Z83+H!Z65)</f>
        <v>-1.0418111978112318E-2</v>
      </c>
      <c r="AA51" s="153">
        <f>+(A!Y54-B!Z54)/(I!AA83+H!AA65)</f>
        <v>-1.7039617096991609E-2</v>
      </c>
      <c r="AB51" s="153">
        <f>+(A!Z54-B!AA54)/(I!AB83+H!AB65)</f>
        <v>-1.7491228075210207E-2</v>
      </c>
      <c r="AC51" s="153">
        <f>+(A!AA54-B!AB54)/(I!AC83+H!AC65)</f>
        <v>-1.2766060202220566E-2</v>
      </c>
      <c r="AD51" s="153">
        <f>+(A!AB54-B!AC54)/(I!AD83+H!AD65)</f>
        <v>-1.2082446679746004E-2</v>
      </c>
      <c r="AE51" s="153">
        <f>+(A!AC54-B!AD54)/(I!AE83+H!AE65)</f>
        <v>-9.0096269248001268E-3</v>
      </c>
      <c r="AF51" s="153">
        <f>+(A!AD54-B!AE54)/(I!AF83+H!AF65)</f>
        <v>-1.1861074999147883E-2</v>
      </c>
    </row>
    <row r="52" spans="4:32" x14ac:dyDescent="0.25">
      <c r="D52" s="198" t="s">
        <v>24</v>
      </c>
      <c r="E52" s="218"/>
      <c r="F52" s="152">
        <f>+(A!D55-B!E55)/(I!F84+H!F66)</f>
        <v>-1.8813024511792065E-2</v>
      </c>
      <c r="G52" s="153">
        <f>+(A!E55-B!F55)/(I!G84+H!G66)</f>
        <v>-2.5602466704243706E-2</v>
      </c>
      <c r="H52" s="154">
        <f>+(A!F55-B!G55)/(I!H84+H!H66)</f>
        <v>-3.5386565933538637E-2</v>
      </c>
      <c r="I52" s="153">
        <f>+(A!G55-B!H55)/(I!I84+H!I66)</f>
        <v>-3.6436751488846487E-2</v>
      </c>
      <c r="J52" s="154">
        <f>+(A!H55-B!I55)/(I!J84+H!J66)</f>
        <v>-2.3314315582037285E-2</v>
      </c>
      <c r="K52" s="153">
        <f>+(A!I55-B!J55)/(I!K84+H!K66)</f>
        <v>-1.7573401073639042E-2</v>
      </c>
      <c r="L52" s="154">
        <f>+(A!J54-B!K55)/(I!L84+H!L66)</f>
        <v>-1.9382338426802179E-2</v>
      </c>
      <c r="M52" s="153">
        <f>+(A!K55-B!L55)/(I!M84+H!M66)</f>
        <v>-1.891949635678461E-2</v>
      </c>
      <c r="N52" s="154">
        <f>+(A!L55-B!M55)/(I!N84+H!N66)</f>
        <v>-1.0521605684181715E-2</v>
      </c>
      <c r="O52" s="153">
        <f>+(A!M55-B!N55)/(I!O84+H!O66)</f>
        <v>-5.1691527461063657E-3</v>
      </c>
      <c r="P52" s="154">
        <f>+(A!N55-B!O55)/(I!P84+H!P66)</f>
        <v>-7.2373093845294551E-3</v>
      </c>
      <c r="Q52" s="153">
        <f>+(A!O55-B!P55)/(I!Q84+H!Q66)</f>
        <v>-8.4886904391785947E-3</v>
      </c>
      <c r="R52" s="154">
        <f>+(A!P55-B!Q55)/(I!R84+H!R66)</f>
        <v>-1.4575777488038708E-2</v>
      </c>
      <c r="S52" s="153">
        <f>+(A!Q55-B!R55)/(I!S84+H!S66)</f>
        <v>-1.4342586228141494E-2</v>
      </c>
      <c r="T52" s="154">
        <f>+(A!R55-B!S55)/(I!T84+H!T66)</f>
        <v>-1.4325683134244356E-2</v>
      </c>
      <c r="U52" s="153">
        <f>+(A!S55-B!T55)/(I!U84+H!U66)</f>
        <v>-1.0883094354753717E-2</v>
      </c>
      <c r="V52" s="154">
        <f>+(A!T55-B!U55)/(I!V84+H!V66)</f>
        <v>-9.1199469814409722E-3</v>
      </c>
      <c r="W52" s="153">
        <f>+(A!U55-B!V55)/(I!W84+H!W66)</f>
        <v>-1.009052134956467E-2</v>
      </c>
      <c r="X52" s="154">
        <f>+(A!V55-B!W55)/(I!X84+H!X66)</f>
        <v>-1.2127742132517652E-2</v>
      </c>
      <c r="Y52" s="153">
        <f>+(A!W55-B!X55)/(I!Y84+H!Y66)</f>
        <v>-1.1234978489435212E-2</v>
      </c>
      <c r="Z52" s="154">
        <f>+(A!X55-B!Y55)/(I!Z84+H!Z66)</f>
        <v>-1.300040610354593E-2</v>
      </c>
      <c r="AA52" s="153">
        <f>+(A!Y55-B!Z55)/(I!AA84+H!AA66)</f>
        <v>-1.4068447424882245E-2</v>
      </c>
      <c r="AB52" s="153">
        <f>+(A!Z55-B!AA55)/(I!AB84+H!AB66)</f>
        <v>-1.4949227345840605E-2</v>
      </c>
      <c r="AC52" s="153">
        <f>+(A!AA55-B!AB55)/(I!AC84+H!AC66)</f>
        <v>-1.4429048696233954E-2</v>
      </c>
      <c r="AD52" s="153">
        <f>+(A!AB55-B!AC55)/(I!AD84+H!AD66)</f>
        <v>-1.5294512092634308E-2</v>
      </c>
      <c r="AE52" s="153">
        <f>+(A!AC55-B!AD55)/(I!AE84+H!AE66)</f>
        <v>-1.3224730942533236E-2</v>
      </c>
      <c r="AF52" s="153">
        <f>+(A!AD55-B!AE55)/(I!AF84+H!AF66)</f>
        <v>-1.1077318491592268E-2</v>
      </c>
    </row>
    <row r="53" spans="4:32" ht="15.75" thickBot="1" x14ac:dyDescent="0.3">
      <c r="D53" s="209" t="s">
        <v>25</v>
      </c>
      <c r="E53" s="238"/>
      <c r="F53" s="155">
        <f>+(A!D56-B!E56)/(I!F85+H!F67)</f>
        <v>-7.3548302501579425E-6</v>
      </c>
      <c r="G53" s="156">
        <f>+(A!E56-B!F56)/(I!G85+H!G67)</f>
        <v>-1.2874852349043057E-3</v>
      </c>
      <c r="H53" s="157">
        <f>+(A!F56-B!G56)/(I!H85+H!H67)</f>
        <v>-1.1277860621488826E-3</v>
      </c>
      <c r="I53" s="156">
        <f>+(A!G56-B!H56)/(I!I85+H!I67)</f>
        <v>-2.7355088717609527E-3</v>
      </c>
      <c r="J53" s="157">
        <f>+(A!H56-B!I56)/(I!J85+H!J67)</f>
        <v>-1.3662947282315695E-2</v>
      </c>
      <c r="K53" s="156">
        <f>+(A!I56-B!J56)/(I!K85+H!K67)</f>
        <v>-3.6763774875052439E-2</v>
      </c>
      <c r="L53" s="157">
        <f>+(A!J55-B!K56)/(I!L85+H!L67)</f>
        <v>5.1078765528194237E-2</v>
      </c>
      <c r="M53" s="156" t="e">
        <f>+(A!K56-B!L56)/(I!M85+H!M67)</f>
        <v>#VALUE!</v>
      </c>
      <c r="N53" s="157">
        <f>+(A!L56-B!M56)/(I!N85+H!N67)</f>
        <v>1.0339634629622792E-4</v>
      </c>
      <c r="O53" s="156">
        <f>+(A!M56-B!N56)/(I!O85+H!O67)</f>
        <v>-8.4655291363698538E-4</v>
      </c>
      <c r="P53" s="157">
        <f>+(A!N56-B!O56)/(I!P85+H!P67)</f>
        <v>-1.0700604078121052E-4</v>
      </c>
      <c r="Q53" s="156">
        <f>+(A!O56-B!P56)/(I!Q85+H!Q67)</f>
        <v>-1.2623624547734269E-4</v>
      </c>
      <c r="R53" s="157">
        <f>+(A!P56-B!Q56)/(I!R85+H!R67)</f>
        <v>-1.3181945725201696E-4</v>
      </c>
      <c r="S53" s="156">
        <f>+(A!Q56-B!R56)/(I!S85+H!S67)</f>
        <v>-3.3371804263229114E-4</v>
      </c>
      <c r="T53" s="157">
        <f>+(A!R56-B!S56)/(I!T85+H!T67)</f>
        <v>-2.9690733875906616E-4</v>
      </c>
      <c r="U53" s="156">
        <f>+(A!S56-B!T56)/(I!U85+H!U67)</f>
        <v>-3.0135914919188932E-4</v>
      </c>
      <c r="V53" s="157">
        <f>+(A!T56-B!U56)/(I!V85+H!V67)</f>
        <v>-2.4851948980229578E-4</v>
      </c>
      <c r="W53" s="156">
        <f>+(A!U56-B!V56)/(I!W85+H!W67)</f>
        <v>-3.0573473267911849E-4</v>
      </c>
      <c r="X53" s="157">
        <f>+(A!V56-B!W56)/(I!X85+H!X67)</f>
        <v>-4.8271429468636946E-4</v>
      </c>
      <c r="Y53" s="156">
        <f>+(A!W56-B!X56)/(I!Y85+H!Y67)</f>
        <v>-1.1498943393663469E-3</v>
      </c>
      <c r="Z53" s="157">
        <f>+(A!X56-B!Y56)/(I!Z85+H!Z67)</f>
        <v>-4.2198111909987345E-4</v>
      </c>
      <c r="AA53" s="156">
        <f>+(A!Y56-B!Z56)/(I!AA85+H!AA67)</f>
        <v>-2.1850372370438645E-4</v>
      </c>
      <c r="AB53" s="156">
        <f>+(A!Z56-B!AA56)/(I!AB85+H!AB67)</f>
        <v>2.390433336072238E-4</v>
      </c>
      <c r="AC53" s="156">
        <f>+(A!AA56-B!AB56)/(I!AC85+H!AC67)</f>
        <v>1.9764579034095667E-4</v>
      </c>
      <c r="AD53" s="156">
        <f>+(A!AB56-B!AC56)/(I!AD85+H!AD67)</f>
        <v>2.5678970634428313E-3</v>
      </c>
      <c r="AE53" s="156">
        <f>+(A!AC56-B!AD56)/(I!AE85+H!AE67)</f>
        <v>4.9785803417781204E-3</v>
      </c>
      <c r="AF53" s="156">
        <f>+(A!AD56-B!AE56)/(I!AF85+H!AF67)</f>
        <v>1.1099123982545665E-3</v>
      </c>
    </row>
    <row r="54" spans="4:32" x14ac:dyDescent="0.25">
      <c r="D54" t="s">
        <v>52</v>
      </c>
    </row>
    <row r="55" spans="4:32" ht="15.75" thickBot="1" x14ac:dyDescent="0.3"/>
    <row r="56" spans="4:32" ht="15.75" thickBot="1" x14ac:dyDescent="0.3">
      <c r="D56" s="5" t="s">
        <v>14</v>
      </c>
      <c r="E56" s="6"/>
      <c r="F56" s="11">
        <v>1995</v>
      </c>
      <c r="G56" s="7">
        <v>1996</v>
      </c>
      <c r="H56" s="11">
        <v>1997</v>
      </c>
      <c r="I56" s="7">
        <v>1998</v>
      </c>
      <c r="J56" s="11">
        <v>1999</v>
      </c>
      <c r="K56" s="7">
        <v>2000</v>
      </c>
      <c r="L56" s="11">
        <v>2001</v>
      </c>
      <c r="M56" s="7">
        <v>2002</v>
      </c>
      <c r="N56" s="11">
        <v>2003</v>
      </c>
      <c r="O56" s="7">
        <v>2004</v>
      </c>
      <c r="P56" s="11">
        <v>2005</v>
      </c>
      <c r="Q56" s="7">
        <v>2006</v>
      </c>
      <c r="R56" s="11">
        <v>2007</v>
      </c>
      <c r="S56" s="7">
        <v>2008</v>
      </c>
      <c r="T56" s="11">
        <v>2009</v>
      </c>
      <c r="U56" s="7">
        <v>2010</v>
      </c>
      <c r="V56" s="11">
        <v>2011</v>
      </c>
      <c r="W56" s="7">
        <v>2012</v>
      </c>
      <c r="X56" s="11">
        <v>2013</v>
      </c>
      <c r="Y56" s="7">
        <v>2014</v>
      </c>
      <c r="Z56" s="11">
        <v>2015</v>
      </c>
      <c r="AA56" s="8">
        <v>2016</v>
      </c>
      <c r="AB56" s="8">
        <v>2017</v>
      </c>
      <c r="AC56" s="8">
        <v>2018</v>
      </c>
      <c r="AD56" s="8">
        <v>2019</v>
      </c>
      <c r="AE56" s="8">
        <v>2020</v>
      </c>
      <c r="AF56" s="8">
        <v>2021</v>
      </c>
    </row>
    <row r="57" spans="4:32" ht="15.75" thickBot="1" x14ac:dyDescent="0.3">
      <c r="D57" s="203" t="s">
        <v>15</v>
      </c>
      <c r="E57" s="219"/>
      <c r="F57" s="73">
        <v>13883488</v>
      </c>
      <c r="G57" s="74">
        <v>13680470</v>
      </c>
      <c r="H57" s="73">
        <v>15378804</v>
      </c>
      <c r="I57" s="74">
        <v>14677125</v>
      </c>
      <c r="J57" s="73">
        <v>10659187</v>
      </c>
      <c r="K57" s="74">
        <v>11757001</v>
      </c>
      <c r="L57" s="73">
        <v>12820352</v>
      </c>
      <c r="M57" s="74">
        <v>12689965</v>
      </c>
      <c r="N57" s="73">
        <v>13880613</v>
      </c>
      <c r="O57" s="74">
        <v>17099537</v>
      </c>
      <c r="P57" s="73">
        <v>21204162</v>
      </c>
      <c r="Q57" s="74">
        <v>26162440</v>
      </c>
      <c r="R57" s="73">
        <v>32897045</v>
      </c>
      <c r="S57" s="74">
        <v>39668840</v>
      </c>
      <c r="T57" s="73">
        <v>32897671</v>
      </c>
      <c r="U57" s="74">
        <v>40682508</v>
      </c>
      <c r="V57" s="73">
        <v>54674822</v>
      </c>
      <c r="W57" s="74">
        <v>58087854</v>
      </c>
      <c r="X57" s="73">
        <v>59381197</v>
      </c>
      <c r="Y57" s="74">
        <v>64027610</v>
      </c>
      <c r="Z57" s="73">
        <v>54035534</v>
      </c>
      <c r="AA57" s="75">
        <v>44831143</v>
      </c>
      <c r="AB57" s="75">
        <v>46050189</v>
      </c>
      <c r="AC57" s="75">
        <v>51230566.648000002</v>
      </c>
      <c r="AD57" s="75">
        <v>52695882</v>
      </c>
      <c r="AE57" s="75">
        <v>43487464</v>
      </c>
      <c r="AF57" s="75">
        <v>61098590</v>
      </c>
    </row>
    <row r="58" spans="4:32" x14ac:dyDescent="0.25">
      <c r="D58" s="198" t="s">
        <v>16</v>
      </c>
      <c r="E58" s="218"/>
      <c r="F58" s="76">
        <v>1059003</v>
      </c>
      <c r="G58" s="77">
        <v>1388221</v>
      </c>
      <c r="H58" s="76">
        <v>1385155</v>
      </c>
      <c r="I58" s="77">
        <v>1402806</v>
      </c>
      <c r="J58" s="76">
        <v>1075103</v>
      </c>
      <c r="K58" s="77">
        <v>1115048</v>
      </c>
      <c r="L58" s="76">
        <v>1201349</v>
      </c>
      <c r="M58" s="77">
        <v>1206033</v>
      </c>
      <c r="N58" s="76">
        <v>1197609</v>
      </c>
      <c r="O58" s="77">
        <v>1374286</v>
      </c>
      <c r="P58" s="76">
        <v>1485159</v>
      </c>
      <c r="Q58" s="77">
        <v>1890250</v>
      </c>
      <c r="R58" s="76">
        <v>2513325</v>
      </c>
      <c r="S58" s="77">
        <v>3344757</v>
      </c>
      <c r="T58" s="76">
        <v>2808656</v>
      </c>
      <c r="U58" s="77">
        <v>3183462</v>
      </c>
      <c r="V58" s="76">
        <v>4121231</v>
      </c>
      <c r="W58" s="77">
        <v>4825275</v>
      </c>
      <c r="X58" s="76">
        <v>4847604</v>
      </c>
      <c r="Y58" s="77">
        <v>4888452</v>
      </c>
      <c r="Z58" s="76">
        <v>4460744</v>
      </c>
      <c r="AA58" s="78">
        <v>4538960</v>
      </c>
      <c r="AB58" s="78">
        <v>4493170</v>
      </c>
      <c r="AC58" s="78">
        <v>4986376.4749999996</v>
      </c>
      <c r="AD58" s="78">
        <v>5385322</v>
      </c>
      <c r="AE58" s="78">
        <v>5432578</v>
      </c>
      <c r="AF58" s="78">
        <v>6908026</v>
      </c>
    </row>
    <row r="59" spans="4:32" x14ac:dyDescent="0.25">
      <c r="D59" s="207" t="s">
        <v>17</v>
      </c>
      <c r="E59" s="217"/>
      <c r="F59" s="79">
        <v>64571.41</v>
      </c>
      <c r="G59" s="80">
        <v>85870.33</v>
      </c>
      <c r="H59" s="79">
        <v>100703.8</v>
      </c>
      <c r="I59" s="80">
        <v>90012.24</v>
      </c>
      <c r="J59" s="79">
        <v>102118.3</v>
      </c>
      <c r="K59" s="80">
        <v>76908.66</v>
      </c>
      <c r="L59" s="79">
        <v>98757.85</v>
      </c>
      <c r="M59" s="80">
        <v>83622.98</v>
      </c>
      <c r="N59" s="79">
        <v>91223.02</v>
      </c>
      <c r="O59" s="80">
        <v>118649.3</v>
      </c>
      <c r="P59" s="79">
        <v>93744.35</v>
      </c>
      <c r="Q59" s="80">
        <v>104619.5</v>
      </c>
      <c r="R59" s="79">
        <v>129444.4</v>
      </c>
      <c r="S59" s="80">
        <v>130126.9</v>
      </c>
      <c r="T59" s="79">
        <v>114201.5</v>
      </c>
      <c r="U59" s="80">
        <v>126803.3</v>
      </c>
      <c r="V59" s="79">
        <v>159474.70000000001</v>
      </c>
      <c r="W59" s="80">
        <v>243603.20000000001</v>
      </c>
      <c r="X59" s="79">
        <v>264352.5</v>
      </c>
      <c r="Y59" s="80">
        <v>277838.40000000002</v>
      </c>
      <c r="Z59" s="79">
        <v>362455</v>
      </c>
      <c r="AA59" s="81">
        <v>480807</v>
      </c>
      <c r="AB59" s="81">
        <v>498498.6</v>
      </c>
      <c r="AC59" s="81">
        <v>516926.76799999998</v>
      </c>
      <c r="AD59" s="81">
        <v>378303</v>
      </c>
      <c r="AE59" s="81">
        <v>346193</v>
      </c>
      <c r="AF59" s="81">
        <v>448173</v>
      </c>
    </row>
    <row r="60" spans="4:32" x14ac:dyDescent="0.25">
      <c r="D60" s="198" t="s">
        <v>18</v>
      </c>
      <c r="E60" s="218"/>
      <c r="F60" s="76">
        <v>493431.4</v>
      </c>
      <c r="G60" s="77">
        <v>482098.5</v>
      </c>
      <c r="H60" s="76">
        <v>529412.30000000005</v>
      </c>
      <c r="I60" s="77">
        <v>442458.9</v>
      </c>
      <c r="J60" s="76">
        <v>359748.2</v>
      </c>
      <c r="K60" s="77">
        <v>487214.4</v>
      </c>
      <c r="L60" s="76">
        <v>439788.5</v>
      </c>
      <c r="M60" s="77">
        <v>479874.9</v>
      </c>
      <c r="N60" s="76">
        <v>524661.69999999995</v>
      </c>
      <c r="O60" s="77">
        <v>557112.80000000005</v>
      </c>
      <c r="P60" s="76">
        <v>564595.9</v>
      </c>
      <c r="Q60" s="77">
        <v>681088.9</v>
      </c>
      <c r="R60" s="76">
        <v>778156.4</v>
      </c>
      <c r="S60" s="77">
        <v>920157.4</v>
      </c>
      <c r="T60" s="76">
        <v>669918.5</v>
      </c>
      <c r="U60" s="77">
        <v>861231.9</v>
      </c>
      <c r="V60" s="76">
        <v>1009259</v>
      </c>
      <c r="W60" s="77">
        <v>936071.6</v>
      </c>
      <c r="X60" s="76">
        <v>913587.9</v>
      </c>
      <c r="Y60" s="77">
        <v>942299.8</v>
      </c>
      <c r="Z60" s="76">
        <v>866797</v>
      </c>
      <c r="AA60" s="78">
        <v>784473.1</v>
      </c>
      <c r="AB60" s="78">
        <v>813467.6</v>
      </c>
      <c r="AC60" s="78">
        <v>914370.43599999999</v>
      </c>
      <c r="AD60" s="78">
        <v>868558</v>
      </c>
      <c r="AE60" s="78">
        <v>729694</v>
      </c>
      <c r="AF60" s="78">
        <v>1050200</v>
      </c>
    </row>
    <row r="61" spans="4:32" x14ac:dyDescent="0.25">
      <c r="D61" s="207" t="s">
        <v>19</v>
      </c>
      <c r="E61" s="217"/>
      <c r="F61" s="79">
        <v>387031.9</v>
      </c>
      <c r="G61" s="80">
        <v>360688.9</v>
      </c>
      <c r="H61" s="79">
        <v>451595.7</v>
      </c>
      <c r="I61" s="80">
        <v>313823.3</v>
      </c>
      <c r="J61" s="79">
        <v>262833.7</v>
      </c>
      <c r="K61" s="80">
        <v>241248.8</v>
      </c>
      <c r="L61" s="79">
        <v>196857</v>
      </c>
      <c r="M61" s="80">
        <v>195922.2</v>
      </c>
      <c r="N61" s="79">
        <v>244247.3</v>
      </c>
      <c r="O61" s="80">
        <v>267989.90000000002</v>
      </c>
      <c r="P61" s="79">
        <v>551262.30000000005</v>
      </c>
      <c r="Q61" s="80">
        <v>687232.4</v>
      </c>
      <c r="R61" s="79">
        <v>913700.5</v>
      </c>
      <c r="S61" s="80">
        <v>1814456</v>
      </c>
      <c r="T61" s="79">
        <v>1238419</v>
      </c>
      <c r="U61" s="80">
        <v>2080267</v>
      </c>
      <c r="V61" s="79">
        <v>3853231</v>
      </c>
      <c r="W61" s="80">
        <v>5659974</v>
      </c>
      <c r="X61" s="79">
        <v>6386700</v>
      </c>
      <c r="Y61" s="80">
        <v>7554373</v>
      </c>
      <c r="Z61" s="79">
        <v>5132630</v>
      </c>
      <c r="AA61" s="81">
        <v>3832058</v>
      </c>
      <c r="AB61" s="81">
        <v>3715684</v>
      </c>
      <c r="AC61" s="81">
        <v>3534498.54</v>
      </c>
      <c r="AD61" s="81">
        <v>4525150</v>
      </c>
      <c r="AE61" s="81">
        <v>2200021</v>
      </c>
      <c r="AF61" s="81">
        <v>3766221</v>
      </c>
    </row>
    <row r="62" spans="4:32" x14ac:dyDescent="0.25">
      <c r="D62" s="198" t="s">
        <v>20</v>
      </c>
      <c r="E62" s="218"/>
      <c r="F62" s="76">
        <v>122775.7</v>
      </c>
      <c r="G62" s="77">
        <v>140226.4</v>
      </c>
      <c r="H62" s="76">
        <v>119647.5</v>
      </c>
      <c r="I62" s="77">
        <v>166770.4</v>
      </c>
      <c r="J62" s="76">
        <v>128109.4</v>
      </c>
      <c r="K62" s="77">
        <v>117547.1</v>
      </c>
      <c r="L62" s="76">
        <v>105652.5</v>
      </c>
      <c r="M62" s="77">
        <v>115282.7</v>
      </c>
      <c r="N62" s="76">
        <v>149218.4</v>
      </c>
      <c r="O62" s="77">
        <v>173374.8</v>
      </c>
      <c r="P62" s="76">
        <v>163269.6</v>
      </c>
      <c r="Q62" s="77">
        <v>171002.4</v>
      </c>
      <c r="R62" s="76">
        <v>236318</v>
      </c>
      <c r="S62" s="77">
        <v>407619.8</v>
      </c>
      <c r="T62" s="76">
        <v>289370.7</v>
      </c>
      <c r="U62" s="77">
        <v>454537.2</v>
      </c>
      <c r="V62" s="76">
        <v>611455.1</v>
      </c>
      <c r="W62" s="77">
        <v>602641.6</v>
      </c>
      <c r="X62" s="76">
        <v>500826.3</v>
      </c>
      <c r="Y62" s="77">
        <v>555650.1</v>
      </c>
      <c r="Z62" s="76">
        <v>482593.2</v>
      </c>
      <c r="AA62" s="78">
        <v>588183.80000000005</v>
      </c>
      <c r="AB62" s="78">
        <v>585841</v>
      </c>
      <c r="AC62" s="78">
        <v>642580.56299999997</v>
      </c>
      <c r="AD62" s="78">
        <v>539524</v>
      </c>
      <c r="AE62" s="78">
        <v>601648</v>
      </c>
      <c r="AF62" s="78">
        <v>804270</v>
      </c>
    </row>
    <row r="63" spans="4:32" x14ac:dyDescent="0.25">
      <c r="D63" s="207" t="s">
        <v>21</v>
      </c>
      <c r="E63" s="217"/>
      <c r="F63" s="79">
        <v>2514865</v>
      </c>
      <c r="G63" s="80">
        <v>2488250</v>
      </c>
      <c r="H63" s="79">
        <v>2735845</v>
      </c>
      <c r="I63" s="80">
        <v>2733054</v>
      </c>
      <c r="J63" s="79">
        <v>2357074</v>
      </c>
      <c r="K63" s="80">
        <v>2732466</v>
      </c>
      <c r="L63" s="79">
        <v>2783668</v>
      </c>
      <c r="M63" s="80">
        <v>2836600</v>
      </c>
      <c r="N63" s="79">
        <v>3055469</v>
      </c>
      <c r="O63" s="80">
        <v>3693447</v>
      </c>
      <c r="P63" s="79">
        <v>4401428</v>
      </c>
      <c r="Q63" s="80">
        <v>5230207</v>
      </c>
      <c r="R63" s="79">
        <v>6088977</v>
      </c>
      <c r="S63" s="80">
        <v>7407699</v>
      </c>
      <c r="T63" s="79">
        <v>6123263</v>
      </c>
      <c r="U63" s="80">
        <v>7456062</v>
      </c>
      <c r="V63" s="79">
        <v>9202692</v>
      </c>
      <c r="W63" s="80">
        <v>9833209</v>
      </c>
      <c r="X63" s="79">
        <v>10318549</v>
      </c>
      <c r="Y63" s="80">
        <v>10785268</v>
      </c>
      <c r="Z63" s="79">
        <v>10043319</v>
      </c>
      <c r="AA63" s="81">
        <v>8954309</v>
      </c>
      <c r="AB63" s="81">
        <v>9325518</v>
      </c>
      <c r="AC63" s="81">
        <v>10400618.523</v>
      </c>
      <c r="AD63" s="81">
        <v>10372424</v>
      </c>
      <c r="AE63" s="81">
        <v>9575097</v>
      </c>
      <c r="AF63" s="81">
        <v>14250324</v>
      </c>
    </row>
    <row r="64" spans="4:32" x14ac:dyDescent="0.25">
      <c r="D64" s="198" t="s">
        <v>22</v>
      </c>
      <c r="E64" s="218"/>
      <c r="F64" s="76">
        <v>2405515</v>
      </c>
      <c r="G64" s="77">
        <v>2256822</v>
      </c>
      <c r="H64" s="76">
        <v>2487905</v>
      </c>
      <c r="I64" s="77">
        <v>2341007</v>
      </c>
      <c r="J64" s="76">
        <v>1652494</v>
      </c>
      <c r="K64" s="77">
        <v>2106017</v>
      </c>
      <c r="L64" s="76">
        <v>2093493</v>
      </c>
      <c r="M64" s="77">
        <v>2041621</v>
      </c>
      <c r="N64" s="76">
        <v>2186468</v>
      </c>
      <c r="O64" s="77">
        <v>2944837</v>
      </c>
      <c r="P64" s="76">
        <v>3659480</v>
      </c>
      <c r="Q64" s="77">
        <v>4609382</v>
      </c>
      <c r="R64" s="76">
        <v>5793731</v>
      </c>
      <c r="S64" s="77">
        <v>6713759</v>
      </c>
      <c r="T64" s="76">
        <v>4930121</v>
      </c>
      <c r="U64" s="77">
        <v>6389495</v>
      </c>
      <c r="V64" s="76">
        <v>8551983</v>
      </c>
      <c r="W64" s="77">
        <v>8651595</v>
      </c>
      <c r="X64" s="76">
        <v>8321243</v>
      </c>
      <c r="Y64" s="77">
        <v>9041364</v>
      </c>
      <c r="Z64" s="76">
        <v>7581940</v>
      </c>
      <c r="AA64" s="78">
        <v>6493446</v>
      </c>
      <c r="AB64" s="78">
        <v>6843142</v>
      </c>
      <c r="AC64" s="78">
        <v>7975492.574</v>
      </c>
      <c r="AD64" s="78">
        <v>7532558</v>
      </c>
      <c r="AE64" s="78">
        <v>6151101</v>
      </c>
      <c r="AF64" s="78">
        <v>9649170</v>
      </c>
    </row>
    <row r="65" spans="4:32" x14ac:dyDescent="0.25">
      <c r="D65" s="207" t="s">
        <v>23</v>
      </c>
      <c r="E65" s="217"/>
      <c r="F65" s="79">
        <v>5184310</v>
      </c>
      <c r="G65" s="80">
        <v>5124889</v>
      </c>
      <c r="H65" s="79">
        <v>6015036</v>
      </c>
      <c r="I65" s="80">
        <v>5669701</v>
      </c>
      <c r="J65" s="79">
        <v>3675118</v>
      </c>
      <c r="K65" s="80">
        <v>3867023</v>
      </c>
      <c r="L65" s="79">
        <v>4745504</v>
      </c>
      <c r="M65" s="80">
        <v>4667370</v>
      </c>
      <c r="N65" s="79">
        <v>5263917</v>
      </c>
      <c r="O65" s="80">
        <v>6656392</v>
      </c>
      <c r="P65" s="79">
        <v>8563776</v>
      </c>
      <c r="Q65" s="80">
        <v>10508883</v>
      </c>
      <c r="R65" s="79">
        <v>13598247</v>
      </c>
      <c r="S65" s="80">
        <v>15562938</v>
      </c>
      <c r="T65" s="79">
        <v>13737790</v>
      </c>
      <c r="U65" s="80">
        <v>16272903</v>
      </c>
      <c r="V65" s="79">
        <v>22262263</v>
      </c>
      <c r="W65" s="80">
        <v>21860260</v>
      </c>
      <c r="X65" s="79">
        <v>22097770</v>
      </c>
      <c r="Y65" s="80">
        <v>23715197</v>
      </c>
      <c r="Z65" s="79">
        <v>19890561</v>
      </c>
      <c r="AA65" s="81">
        <v>14740059</v>
      </c>
      <c r="AB65" s="81">
        <v>15342044</v>
      </c>
      <c r="AC65" s="81">
        <v>17364015.932</v>
      </c>
      <c r="AD65" s="81">
        <v>18086133</v>
      </c>
      <c r="AE65" s="81">
        <v>14500557</v>
      </c>
      <c r="AF65" s="81">
        <v>18960045</v>
      </c>
    </row>
    <row r="66" spans="4:32" x14ac:dyDescent="0.25">
      <c r="D66" s="198" t="s">
        <v>24</v>
      </c>
      <c r="E66" s="218"/>
      <c r="F66" s="76">
        <v>992083.6</v>
      </c>
      <c r="G66" s="77">
        <v>1046624</v>
      </c>
      <c r="H66" s="76">
        <v>1251799</v>
      </c>
      <c r="I66" s="77">
        <v>1257483</v>
      </c>
      <c r="J66" s="76">
        <v>928736.1</v>
      </c>
      <c r="K66" s="77">
        <v>991960.3</v>
      </c>
      <c r="L66" s="76">
        <v>1033912</v>
      </c>
      <c r="M66" s="77">
        <v>1052854</v>
      </c>
      <c r="N66" s="76">
        <v>1093196</v>
      </c>
      <c r="O66" s="77">
        <v>1199895</v>
      </c>
      <c r="P66" s="76">
        <v>1566451</v>
      </c>
      <c r="Q66" s="77">
        <v>2024033</v>
      </c>
      <c r="R66" s="76">
        <v>2545160</v>
      </c>
      <c r="S66" s="77">
        <v>3044257</v>
      </c>
      <c r="T66" s="76">
        <v>2717236</v>
      </c>
      <c r="U66" s="77">
        <v>3520190</v>
      </c>
      <c r="V66" s="76">
        <v>4399797</v>
      </c>
      <c r="W66" s="77">
        <v>4917367</v>
      </c>
      <c r="X66" s="76">
        <v>5078035</v>
      </c>
      <c r="Y66" s="77">
        <v>5604403</v>
      </c>
      <c r="Z66" s="76">
        <v>4597375</v>
      </c>
      <c r="AA66" s="78">
        <v>3903629</v>
      </c>
      <c r="AB66" s="78">
        <v>4017558</v>
      </c>
      <c r="AC66" s="78">
        <v>4465154.1619999995</v>
      </c>
      <c r="AD66" s="78">
        <v>4547019</v>
      </c>
      <c r="AE66" s="78">
        <v>3533342</v>
      </c>
      <c r="AF66" s="78">
        <v>4626524</v>
      </c>
    </row>
    <row r="67" spans="4:32" ht="15.75" thickBot="1" x14ac:dyDescent="0.3">
      <c r="D67" s="209" t="s">
        <v>25</v>
      </c>
      <c r="E67" s="238"/>
      <c r="F67" s="82">
        <v>659901.1</v>
      </c>
      <c r="G67" s="83">
        <v>306779.8</v>
      </c>
      <c r="H67" s="82">
        <v>301704.7</v>
      </c>
      <c r="I67" s="83">
        <v>260009.8</v>
      </c>
      <c r="J67" s="82">
        <v>117851.6</v>
      </c>
      <c r="K67" s="83">
        <v>21567.97</v>
      </c>
      <c r="L67" s="82">
        <v>121369.5</v>
      </c>
      <c r="M67" s="83">
        <v>10784.55</v>
      </c>
      <c r="N67" s="82">
        <v>74602.61</v>
      </c>
      <c r="O67" s="83">
        <v>113553.3</v>
      </c>
      <c r="P67" s="82">
        <v>154996.6</v>
      </c>
      <c r="Q67" s="83">
        <v>255741.8</v>
      </c>
      <c r="R67" s="82">
        <v>299986.40000000002</v>
      </c>
      <c r="S67" s="83">
        <v>323071</v>
      </c>
      <c r="T67" s="82">
        <v>268695.90000000002</v>
      </c>
      <c r="U67" s="83">
        <v>337555.5</v>
      </c>
      <c r="V67" s="82">
        <v>503436.6</v>
      </c>
      <c r="W67" s="83">
        <v>557859.4</v>
      </c>
      <c r="X67" s="82">
        <v>652529.1</v>
      </c>
      <c r="Y67" s="83">
        <v>662764.69999999995</v>
      </c>
      <c r="Z67" s="82">
        <v>617120.1</v>
      </c>
      <c r="AA67" s="84">
        <v>515219.1</v>
      </c>
      <c r="AB67" s="84">
        <v>415266.1</v>
      </c>
      <c r="AC67" s="84">
        <v>430532.67499999999</v>
      </c>
      <c r="AD67" s="84">
        <v>460891</v>
      </c>
      <c r="AE67" s="84">
        <v>417232</v>
      </c>
      <c r="AF67" s="84">
        <v>635637</v>
      </c>
    </row>
    <row r="68" spans="4:32" x14ac:dyDescent="0.25">
      <c r="D68" t="s">
        <v>51</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7:AF86"/>
  <sheetViews>
    <sheetView showGridLines="0" topLeftCell="T31" workbookViewId="0">
      <selection activeCell="D66" sqref="D66:E66"/>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 min="32" max="32" width="14.42578125" customWidth="1"/>
  </cols>
  <sheetData>
    <row r="7" spans="2:5" x14ac:dyDescent="0.25">
      <c r="B7" s="200" t="s">
        <v>43</v>
      </c>
      <c r="C7" s="213"/>
      <c r="D7" s="213"/>
      <c r="E7" s="213"/>
    </row>
    <row r="8" spans="2:5" x14ac:dyDescent="0.25">
      <c r="B8" s="213"/>
      <c r="C8" s="213"/>
      <c r="D8" s="213"/>
      <c r="E8" s="213"/>
    </row>
    <row r="9" spans="2:5" x14ac:dyDescent="0.25">
      <c r="B9" s="213"/>
      <c r="C9" s="213"/>
      <c r="D9" s="213"/>
      <c r="E9" s="213"/>
    </row>
    <row r="10" spans="2:5" x14ac:dyDescent="0.25">
      <c r="B10" s="213"/>
      <c r="C10" s="213"/>
      <c r="D10" s="213"/>
      <c r="E10" s="213"/>
    </row>
    <row r="11" spans="2:5" x14ac:dyDescent="0.25">
      <c r="B11" s="213"/>
      <c r="C11" s="213"/>
      <c r="D11" s="213"/>
      <c r="E11" s="213"/>
    </row>
    <row r="12" spans="2:5" x14ac:dyDescent="0.25">
      <c r="B12" s="213"/>
      <c r="C12" s="213"/>
      <c r="D12" s="213"/>
      <c r="E12" s="213"/>
    </row>
    <row r="13" spans="2:5" x14ac:dyDescent="0.25">
      <c r="B13" s="213"/>
      <c r="C13" s="213"/>
      <c r="D13" s="213"/>
      <c r="E13" s="213"/>
    </row>
    <row r="14" spans="2:5" x14ac:dyDescent="0.25">
      <c r="B14" s="213"/>
      <c r="C14" s="213"/>
      <c r="D14" s="213"/>
      <c r="E14" s="213"/>
    </row>
    <row r="15" spans="2:5" x14ac:dyDescent="0.25">
      <c r="B15" s="213"/>
      <c r="C15" s="213"/>
      <c r="D15" s="213"/>
      <c r="E15" s="213"/>
    </row>
    <row r="16" spans="2:5" x14ac:dyDescent="0.25">
      <c r="B16" s="213"/>
      <c r="C16" s="213"/>
      <c r="D16" s="213"/>
      <c r="E16" s="213"/>
    </row>
    <row r="17" spans="2:15" x14ac:dyDescent="0.25">
      <c r="B17" s="201" t="s">
        <v>3</v>
      </c>
      <c r="C17" s="201"/>
      <c r="D17" s="201"/>
      <c r="G17" s="201" t="s">
        <v>3</v>
      </c>
      <c r="H17" s="201"/>
      <c r="I17" s="201"/>
      <c r="M17" s="201" t="s">
        <v>3</v>
      </c>
      <c r="N17" s="201"/>
      <c r="O17" s="201"/>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46" t="s">
        <v>26</v>
      </c>
      <c r="E46" s="247"/>
      <c r="F46" s="48"/>
      <c r="G46" s="62"/>
      <c r="H46" s="48"/>
      <c r="I46" s="62"/>
      <c r="J46" s="48"/>
      <c r="K46" s="62"/>
      <c r="L46" s="48"/>
      <c r="M46" s="62"/>
      <c r="N46" s="48"/>
      <c r="O46" s="62"/>
      <c r="P46" s="48"/>
      <c r="Q46" s="62"/>
      <c r="R46" s="48"/>
      <c r="S46" s="62"/>
      <c r="T46" s="48"/>
      <c r="U46" s="62"/>
      <c r="V46" s="48"/>
      <c r="W46" s="62"/>
      <c r="X46" s="48"/>
      <c r="Y46" s="62"/>
      <c r="Z46" s="48"/>
      <c r="AA46" s="63"/>
      <c r="AB46" s="63"/>
      <c r="AC46" s="63"/>
      <c r="AD46" s="63"/>
      <c r="AE46" s="63"/>
      <c r="AF46" s="63"/>
    </row>
    <row r="47" spans="4:32" x14ac:dyDescent="0.25">
      <c r="D47" s="242" t="s">
        <v>16</v>
      </c>
      <c r="E47" s="243"/>
      <c r="F47" s="87">
        <f>+(A!D47/A!$D$46)/(I!F76/I!$F$75)</f>
        <v>1.7502399292795163</v>
      </c>
      <c r="G47" s="87">
        <f>+(A!E47/A!$D$46)/(I!G76/I!$F$75)</f>
        <v>1.9395410848395129</v>
      </c>
      <c r="H47" s="87">
        <f>+(A!F47/A!$D$46)/(I!H76/I!$F$75)</f>
        <v>1.6164462555273058</v>
      </c>
      <c r="I47" s="87">
        <f>+(A!G47/A!$D$46)/(I!I76/I!$F$75)</f>
        <v>1.3903031482886221</v>
      </c>
      <c r="J47" s="87">
        <f>+(A!H47/A!$D$46)/(I!J76/I!$F$75)</f>
        <v>1.5888542476324912</v>
      </c>
      <c r="K47" s="87">
        <f>+(A!I47/A!$D$46)/(I!K76/I!$F$75)</f>
        <v>1.8609473835550643</v>
      </c>
      <c r="L47" s="87" t="e">
        <f>+(A!#REF!/A!$D$46)/(I!L76/I!$F$75)</f>
        <v>#REF!</v>
      </c>
      <c r="M47" s="87">
        <f>+(A!K47/A!$D$46)/(I!M76/I!$F$75)</f>
        <v>1.2333000484112286</v>
      </c>
      <c r="N47" s="87">
        <f>+(A!L47/A!$D$46)/(I!N76/I!$F$75)</f>
        <v>1.3598933121650185</v>
      </c>
      <c r="O47" s="87">
        <f>+(A!M47/A!$D$46)/(I!O76/I!$F$75)</f>
        <v>1.0502263340573443</v>
      </c>
      <c r="P47" s="87">
        <f>+(A!N47/A!$D$46)/(I!P76/I!$F$75)</f>
        <v>1.1518411862260065</v>
      </c>
      <c r="Q47" s="87">
        <f>+(A!O47/A!$D$46)/(I!Q76/I!$F$75)</f>
        <v>1.1959439206342752</v>
      </c>
      <c r="R47" s="87">
        <f>+(A!P47/A!$D$46)/(I!R76/I!$F$75)</f>
        <v>1.3122297405915362</v>
      </c>
      <c r="S47" s="87">
        <f>+(A!Q47/A!$D$46)/(I!S76/I!$F$75)</f>
        <v>1.2166619829250003</v>
      </c>
      <c r="T47" s="87">
        <f>+(A!R47/A!$D$46)/(I!T76/I!$F$75)</f>
        <v>1.115512107984308</v>
      </c>
      <c r="U47" s="87">
        <f>+(A!S47/A!$D$46)/(I!U76/I!$F$75)</f>
        <v>1.1529078194087872</v>
      </c>
      <c r="V47" s="87">
        <f>+(A!T47/A!$D$46)/(I!V76/I!$F$75)</f>
        <v>1.2369075684413025</v>
      </c>
      <c r="W47" s="87">
        <f>+(A!U47/A!$D$46)/(I!W76/I!$F$75)</f>
        <v>1.1604387026634493</v>
      </c>
      <c r="X47" s="87">
        <f>+(A!V47/A!$D$46)/(I!X76/I!$F$75)</f>
        <v>1.0449704966253006</v>
      </c>
      <c r="Y47" s="87">
        <f>+(A!W47/A!$D$46)/(I!Y76/I!$F$75)</f>
        <v>1.279842643120821</v>
      </c>
      <c r="Z47" s="87">
        <f>+(A!X47/A!$D$46)/(I!Z76/I!$F$75)</f>
        <v>1.1798031085873841</v>
      </c>
      <c r="AA47" s="87">
        <f>+(A!Y47/A!$D$46)/(I!AA76/I!$F$75)</f>
        <v>1.2935278303542979</v>
      </c>
      <c r="AB47" s="87">
        <f>+(A!Z47/A!$D$46)/(I!AB76/I!$F$75)</f>
        <v>1.3333643955440517</v>
      </c>
      <c r="AC47" s="87">
        <f>+(A!AA47/A!$D$46)/(I!AC76/I!$F$75)</f>
        <v>1.258996214493904</v>
      </c>
      <c r="AD47" s="87">
        <f>+(A!AB47/A!$D$46)/(I!AD76/I!$F$75)</f>
        <v>1.4193078574975628</v>
      </c>
      <c r="AE47" s="87">
        <f>+(A!AC47/A!$D$46)/(I!AE76/I!$F$75)</f>
        <v>1.5212368052765755</v>
      </c>
      <c r="AF47" s="87">
        <f>+(A!AD47/A!$D$46)/(I!AF76/I!$F$75)</f>
        <v>1.3495540478652168</v>
      </c>
    </row>
    <row r="48" spans="4:32" x14ac:dyDescent="0.25">
      <c r="D48" s="244" t="s">
        <v>17</v>
      </c>
      <c r="E48" s="245"/>
      <c r="F48" s="72">
        <f>+(A!D48/A!$D$46)/(I!F77/I!$F$75)</f>
        <v>12.129591889430944</v>
      </c>
      <c r="G48" s="72">
        <f>+(A!E48/A!$D$46)/(I!G77/I!$F$75)</f>
        <v>8.085702658143104</v>
      </c>
      <c r="H48" s="72">
        <f>+(A!F48/A!$D$46)/(I!H77/I!$F$75)</f>
        <v>7.1829084673806944</v>
      </c>
      <c r="I48" s="72">
        <f>+(A!G48/A!$D$46)/(I!I77/I!$F$75)</f>
        <v>6.7346584574041506</v>
      </c>
      <c r="J48" s="72">
        <f>+(A!H48/A!$D$46)/(I!J77/I!$F$75)</f>
        <v>5.4028999248113685</v>
      </c>
      <c r="K48" s="72">
        <f>+(A!I48/A!$D$46)/(I!K77/I!$F$75)</f>
        <v>7.9815624048973302</v>
      </c>
      <c r="L48" s="72">
        <f>+(A!J47/A!$D$46)/(I!L77/I!$F$75)</f>
        <v>51.367345444908658</v>
      </c>
      <c r="M48" s="72">
        <f>+(A!K48/A!$D$46)/(I!M77/I!$F$75)</f>
        <v>1.9030273220416816</v>
      </c>
      <c r="N48" s="72">
        <f>+(A!L48/A!$D$46)/(I!N77/I!$F$75)</f>
        <v>0.87638678861813601</v>
      </c>
      <c r="O48" s="72">
        <f>+(A!M48/A!$D$46)/(I!O77/I!$F$75)</f>
        <v>0.98468359312227638</v>
      </c>
      <c r="P48" s="72">
        <f>+(A!N48/A!$D$46)/(I!P77/I!$F$75)</f>
        <v>1.6513271380685253</v>
      </c>
      <c r="Q48" s="72">
        <f>+(A!O48/A!$D$46)/(I!Q77/I!$F$75)</f>
        <v>2.4881142880677403</v>
      </c>
      <c r="R48" s="72">
        <f>+(A!P48/A!$D$46)/(I!R77/I!$F$75)</f>
        <v>2.5061903955565965</v>
      </c>
      <c r="S48" s="72">
        <f>+(A!Q48/A!$D$46)/(I!S77/I!$F$75)</f>
        <v>3.4508429525480224</v>
      </c>
      <c r="T48" s="72">
        <f>+(A!R48/A!$D$46)/(I!T77/I!$F$75)</f>
        <v>4.6608241276955349</v>
      </c>
      <c r="U48" s="72">
        <f>+(A!S48/A!$D$46)/(I!U77/I!$F$75)</f>
        <v>7.0243269690763031</v>
      </c>
      <c r="V48" s="72">
        <f>+(A!T48/A!$D$46)/(I!V77/I!$F$75)</f>
        <v>5.1114473919296577</v>
      </c>
      <c r="W48" s="72">
        <f>+(A!U48/A!$D$46)/(I!W77/I!$F$75)</f>
        <v>5.3581651715615859</v>
      </c>
      <c r="X48" s="72">
        <f>+(A!V48/A!$D$46)/(I!X77/I!$F$75)</f>
        <v>3.1816272903475644</v>
      </c>
      <c r="Y48" s="72">
        <f>+(A!W48/A!$D$46)/(I!Y77/I!$F$75)</f>
        <v>4.1151010888632502</v>
      </c>
      <c r="Z48" s="72">
        <f>+(A!X48/A!$D$46)/(I!Z77/I!$F$75)</f>
        <v>3.8785425080069063</v>
      </c>
      <c r="AA48" s="72">
        <f>+(A!Y48/A!$D$46)/(I!AA77/I!$F$75)</f>
        <v>3.9278930445641271</v>
      </c>
      <c r="AB48" s="72">
        <f>+(A!Z48/A!$D$46)/(I!AB77/I!$F$75)</f>
        <v>3.6902432614020975</v>
      </c>
      <c r="AC48" s="72">
        <f>+(A!AA48/A!$D$46)/(I!AC77/I!$F$75)</f>
        <v>2.891073888419319</v>
      </c>
      <c r="AD48" s="72">
        <f>+(A!AB48/A!$D$46)/(I!AD77/I!$F$75)</f>
        <v>2.7324006080395198</v>
      </c>
      <c r="AE48" s="72">
        <f>+(A!AC48/A!$D$46)/(I!AE77/I!$F$75)</f>
        <v>4.5690589622044833</v>
      </c>
      <c r="AF48" s="72">
        <f>+(A!AD48/A!$D$46)/(I!AF77/I!$F$75)</f>
        <v>5.5733614576281711</v>
      </c>
    </row>
    <row r="49" spans="4:32" x14ac:dyDescent="0.25">
      <c r="D49" s="242" t="s">
        <v>18</v>
      </c>
      <c r="E49" s="243"/>
      <c r="F49" s="72">
        <f>+(A!D49/A!$D$46)/(I!F78/I!$F$75)</f>
        <v>0.54248979136413122</v>
      </c>
      <c r="G49" s="72">
        <f>+(A!E49/A!$D$46)/(I!G78/I!$F$75)</f>
        <v>0.5802581724516821</v>
      </c>
      <c r="H49" s="72">
        <f>+(A!F49/A!$D$46)/(I!H78/I!$F$75)</f>
        <v>0.7950710613443015</v>
      </c>
      <c r="I49" s="72">
        <f>+(A!G49/A!$D$46)/(I!I78/I!$F$75)</f>
        <v>0.68326087625776055</v>
      </c>
      <c r="J49" s="72">
        <f>+(A!H49/A!$D$46)/(I!J78/I!$F$75)</f>
        <v>0.97787691278692468</v>
      </c>
      <c r="K49" s="72">
        <f>+(A!I49/A!$D$46)/(I!K78/I!$F$75)</f>
        <v>0.88651258169599034</v>
      </c>
      <c r="L49" s="72">
        <f>+(A!J48/A!$D$46)/(I!L78/I!$F$75)</f>
        <v>0.16198227310224797</v>
      </c>
      <c r="M49" s="72">
        <f>+(A!K49/A!$D$46)/(I!M78/I!$F$75)</f>
        <v>0.82278697876071338</v>
      </c>
      <c r="N49" s="72">
        <f>+(A!L49/A!$D$46)/(I!N78/I!$F$75)</f>
        <v>0.92324733655194002</v>
      </c>
      <c r="O49" s="72">
        <f>+(A!M49/A!$D$46)/(I!O78/I!$F$75)</f>
        <v>0.86765487177070333</v>
      </c>
      <c r="P49" s="72">
        <f>+(A!N49/A!$D$46)/(I!P78/I!$F$75)</f>
        <v>0.95085329306082444</v>
      </c>
      <c r="Q49" s="72">
        <f>+(A!O49/A!$D$46)/(I!Q78/I!$F$75)</f>
        <v>1.2248324331080163</v>
      </c>
      <c r="R49" s="72">
        <f>+(A!P49/A!$D$46)/(I!R78/I!$F$75)</f>
        <v>1.3931380967898626</v>
      </c>
      <c r="S49" s="72">
        <f>+(A!Q49/A!$D$46)/(I!S78/I!$F$75)</f>
        <v>1.4832090084469114</v>
      </c>
      <c r="T49" s="72">
        <f>+(A!R49/A!$D$46)/(I!T78/I!$F$75)</f>
        <v>1.1734761793538304</v>
      </c>
      <c r="U49" s="72">
        <f>+(A!S49/A!$D$46)/(I!U78/I!$F$75)</f>
        <v>1.6157553128925384</v>
      </c>
      <c r="V49" s="72">
        <f>+(A!T49/A!$D$46)/(I!V78/I!$F$75)</f>
        <v>1.9997814722464797</v>
      </c>
      <c r="W49" s="72">
        <f>+(A!U49/A!$D$46)/(I!W78/I!$F$75)</f>
        <v>1.267431567369834</v>
      </c>
      <c r="X49" s="72">
        <f>+(A!V49/A!$D$46)/(I!X78/I!$F$75)</f>
        <v>1.012733935190725</v>
      </c>
      <c r="Y49" s="72">
        <f>+(A!W49/A!$D$46)/(I!Y78/I!$F$75)</f>
        <v>1.0740329172576017</v>
      </c>
      <c r="Z49" s="72">
        <f>+(A!X49/A!$D$46)/(I!Z78/I!$F$75)</f>
        <v>0.8787320284021124</v>
      </c>
      <c r="AA49" s="72">
        <f>+(A!Y49/A!$D$46)/(I!AA78/I!$F$75)</f>
        <v>1.8764585395183759</v>
      </c>
      <c r="AB49" s="72">
        <f>+(A!Z49/A!$D$46)/(I!AB78/I!$F$75)</f>
        <v>1.6598690417759554</v>
      </c>
      <c r="AC49" s="72">
        <f>+(A!AA49/A!$D$46)/(I!AC78/I!$F$75)</f>
        <v>2.1361658397069974</v>
      </c>
      <c r="AD49" s="72">
        <f>+(A!AB49/A!$D$46)/(I!AD78/I!$F$75)</f>
        <v>1.2817829616105778</v>
      </c>
      <c r="AE49" s="72">
        <f>+(A!AC49/A!$D$46)/(I!AE78/I!$F$75)</f>
        <v>0.88888919664417909</v>
      </c>
      <c r="AF49" s="72">
        <f>+(A!AD49/A!$D$46)/(I!AF78/I!$F$75)</f>
        <v>0.94631554100503501</v>
      </c>
    </row>
    <row r="50" spans="4:32" x14ac:dyDescent="0.25">
      <c r="D50" s="244" t="s">
        <v>19</v>
      </c>
      <c r="E50" s="245"/>
      <c r="F50" s="72">
        <f>+(A!D50/A!$D$46)/(I!F79/I!$F$75)</f>
        <v>0.49503660644685521</v>
      </c>
      <c r="G50" s="72">
        <f>+(A!E50/A!$D$46)/(I!G79/I!$F$75)</f>
        <v>0.38941905640383423</v>
      </c>
      <c r="H50" s="72">
        <f>+(A!F50/A!$D$46)/(I!H79/I!$F$75)</f>
        <v>0.10079962734439776</v>
      </c>
      <c r="I50" s="72">
        <f>+(A!G50/A!$D$46)/(I!I79/I!$F$75)</f>
        <v>0.33377359228229669</v>
      </c>
      <c r="J50" s="72">
        <f>+(A!H50/A!$D$46)/(I!J79/I!$F$75)</f>
        <v>0.22726334733436721</v>
      </c>
      <c r="K50" s="72">
        <f>+(A!I50/A!$D$46)/(I!K79/I!$F$75)</f>
        <v>0.29559080472507071</v>
      </c>
      <c r="L50" s="72">
        <f>+(A!J49/A!$D$46)/(I!L79/I!$F$75)</f>
        <v>0.13966942481926792</v>
      </c>
      <c r="M50" s="72">
        <f>+(A!K50/A!$D$46)/(I!M79/I!$F$75)</f>
        <v>1.1490644087893069</v>
      </c>
      <c r="N50" s="72">
        <f>+(A!L50/A!$D$46)/(I!N79/I!$F$75)</f>
        <v>0.60304433584480122</v>
      </c>
      <c r="O50" s="72">
        <f>+(A!M50/A!$D$46)/(I!O79/I!$F$75)</f>
        <v>0.30699283291061785</v>
      </c>
      <c r="P50" s="72">
        <f>+(A!N50/A!$D$46)/(I!P79/I!$F$75)</f>
        <v>0.68428045856552511</v>
      </c>
      <c r="Q50" s="72">
        <f>+(A!O50/A!$D$46)/(I!Q79/I!$F$75)</f>
        <v>1.0081356360794833</v>
      </c>
      <c r="R50" s="72">
        <f>+(A!P50/A!$D$46)/(I!R79/I!$F$75)</f>
        <v>0.71933709078805119</v>
      </c>
      <c r="S50" s="72">
        <f>+(A!Q50/A!$D$46)/(I!S79/I!$F$75)</f>
        <v>0.88880298595901364</v>
      </c>
      <c r="T50" s="72">
        <f>+(A!R50/A!$D$46)/(I!T79/I!$F$75)</f>
        <v>0.92269533724048691</v>
      </c>
      <c r="U50" s="72">
        <f>+(A!S50/A!$D$46)/(I!U79/I!$F$75)</f>
        <v>0.71523590912113055</v>
      </c>
      <c r="V50" s="72">
        <f>+(A!T50/A!$D$46)/(I!V79/I!$F$75)</f>
        <v>2.1133687494189188</v>
      </c>
      <c r="W50" s="72">
        <f>+(A!U50/A!$D$46)/(I!W79/I!$F$75)</f>
        <v>3.7095604861593552</v>
      </c>
      <c r="X50" s="72">
        <f>+(A!V50/A!$D$46)/(I!X79/I!$F$75)</f>
        <v>3.6956779294608864</v>
      </c>
      <c r="Y50" s="72">
        <f>+(A!W50/A!$D$46)/(I!Y79/I!$F$75)</f>
        <v>4.5704404592533185</v>
      </c>
      <c r="Z50" s="72">
        <f>+(A!X50/A!$D$46)/(I!Z79/I!$F$75)</f>
        <v>3.896992079537148</v>
      </c>
      <c r="AA50" s="72">
        <f>+(A!Y50/A!$D$46)/(I!AA79/I!$F$75)</f>
        <v>3.3346442319109117</v>
      </c>
      <c r="AB50" s="72">
        <f>+(A!Z50/A!$D$46)/(I!AB79/I!$F$75)</f>
        <v>1.8906064666616342</v>
      </c>
      <c r="AC50" s="72">
        <f>+(A!AA50/A!$D$46)/(I!AC79/I!$F$75)</f>
        <v>1.9487252667087143</v>
      </c>
      <c r="AD50" s="72">
        <f>+(A!AB50/A!$D$46)/(I!AD79/I!$F$75)</f>
        <v>0.55458963999380251</v>
      </c>
      <c r="AE50" s="72">
        <f>+(A!AC50/A!$D$46)/(I!AE79/I!$F$75)</f>
        <v>0.75953800664119975</v>
      </c>
      <c r="AF50" s="72">
        <f>+(A!AD50/A!$D$46)/(I!AF79/I!$F$75)</f>
        <v>1.0094781385881912</v>
      </c>
    </row>
    <row r="51" spans="4:32" x14ac:dyDescent="0.25">
      <c r="D51" s="242" t="s">
        <v>20</v>
      </c>
      <c r="E51" s="243"/>
      <c r="F51" s="72" t="e">
        <f>+(A!D51/A!$D$46)/(I!F80/I!$F$75)</f>
        <v>#VALUE!</v>
      </c>
      <c r="G51" s="72">
        <f>+(A!E51/A!$D$46)/(I!G80/I!$F$75)</f>
        <v>1.5673088400306336</v>
      </c>
      <c r="H51" s="72" t="e">
        <f>+(A!F51/A!$D$46)/(I!H80/I!$F$75)</f>
        <v>#VALUE!</v>
      </c>
      <c r="I51" s="72" t="e">
        <f>+(A!G51/A!$D$46)/(I!I80/I!$F$75)</f>
        <v>#VALUE!</v>
      </c>
      <c r="J51" s="72">
        <f>+(A!H51/A!$D$46)/(I!J80/I!$F$75)</f>
        <v>1.7657196867411219E-2</v>
      </c>
      <c r="K51" s="72">
        <f>+(A!I51/A!$D$46)/(I!K80/I!$F$75)</f>
        <v>9.3675895591012177E-4</v>
      </c>
      <c r="L51" s="72">
        <f>+(A!J50/A!$D$46)/(I!L80/I!$F$75)</f>
        <v>30.901742266750254</v>
      </c>
      <c r="M51" s="72" t="e">
        <f>+(A!K51/A!$D$46)/(I!M80/I!$F$75)</f>
        <v>#VALUE!</v>
      </c>
      <c r="N51" s="72" t="e">
        <f>+(A!L51/A!$D$46)/(I!N80/I!$F$75)</f>
        <v>#VALUE!</v>
      </c>
      <c r="O51" s="72">
        <f>+(A!M51/A!$D$46)/(I!O80/I!$F$75)</f>
        <v>3.4008701398823731</v>
      </c>
      <c r="P51" s="72">
        <f>+(A!N51/A!$D$46)/(I!P80/I!$F$75)</f>
        <v>10.946618432427346</v>
      </c>
      <c r="Q51" s="72">
        <f>+(A!O51/A!$D$46)/(I!Q80/I!$F$75)</f>
        <v>8.1865617607128378</v>
      </c>
      <c r="R51" s="72">
        <f>+(A!P51/A!$D$46)/(I!R80/I!$F$75)</f>
        <v>9.1480647338745698</v>
      </c>
      <c r="S51" s="72">
        <f>+(A!Q51/A!$D$46)/(I!S80/I!$F$75)</f>
        <v>0.29339922528259588</v>
      </c>
      <c r="T51" s="72">
        <f>+(A!R51/A!$D$46)/(I!T80/I!$F$75)</f>
        <v>1.8856156955490994E-2</v>
      </c>
      <c r="U51" s="72">
        <f>+(A!S51/A!$D$46)/(I!U80/I!$F$75)</f>
        <v>6.0361978289623721E-4</v>
      </c>
      <c r="V51" s="72">
        <f>+(A!T51/A!$D$46)/(I!V80/I!$F$75)</f>
        <v>4.1001826483898227E-3</v>
      </c>
      <c r="W51" s="72">
        <f>+(A!U51/A!$D$46)/(I!W80/I!$F$75)</f>
        <v>0.41930011066958023</v>
      </c>
      <c r="X51" s="72">
        <f>+(A!V51/A!$D$46)/(I!X80/I!$F$75)</f>
        <v>0.18019927286907231</v>
      </c>
      <c r="Y51" s="72">
        <f>+(A!W51/A!$D$46)/(I!Y80/I!$F$75)</f>
        <v>0.61025995796478483</v>
      </c>
      <c r="Z51" s="72">
        <f>+(A!X51/A!$D$46)/(I!Z80/I!$F$75)</f>
        <v>3.0702182050104168</v>
      </c>
      <c r="AA51" s="72">
        <f>+(A!Y51/A!$D$46)/(I!AA80/I!$F$75)</f>
        <v>3.2855490462374091</v>
      </c>
      <c r="AB51" s="72">
        <f>+(A!Z51/A!$D$46)/(I!AB80/I!$F$75)</f>
        <v>2.0641430922630879</v>
      </c>
      <c r="AC51" s="72">
        <f>+(A!AA51/A!$D$46)/(I!AC80/I!$F$75)</f>
        <v>6.0004400660989523</v>
      </c>
      <c r="AD51" s="72">
        <f>+(A!AB51/A!$D$46)/(I!AD80/I!$F$75)</f>
        <v>5.0543240384522914</v>
      </c>
      <c r="AE51" s="72">
        <f>+(A!AC51/A!$D$46)/(I!AE80/I!$F$75)</f>
        <v>6.458284743064131</v>
      </c>
      <c r="AF51" s="72">
        <f>+(A!AD51/A!$D$46)/(I!AF80/I!$F$75)</f>
        <v>6.1310516952976739</v>
      </c>
    </row>
    <row r="52" spans="4:32" x14ac:dyDescent="0.25">
      <c r="D52" s="244" t="s">
        <v>21</v>
      </c>
      <c r="E52" s="245"/>
      <c r="F52" s="72">
        <f>+(A!D52/A!$D$46)/(I!F81/I!$F$75)</f>
        <v>0.2300473397083691</v>
      </c>
      <c r="G52" s="72">
        <f>+(A!E52/A!$D$46)/(I!G81/I!$F$75)</f>
        <v>0.15621759400857227</v>
      </c>
      <c r="H52" s="72">
        <f>+(A!F52/A!$D$46)/(I!H81/I!$F$75)</f>
        <v>0.14346361526623802</v>
      </c>
      <c r="I52" s="72">
        <f>+(A!G52/A!$D$46)/(I!I81/I!$F$75)</f>
        <v>0.17605361598928213</v>
      </c>
      <c r="J52" s="72">
        <f>+(A!H52/A!$D$46)/(I!J81/I!$F$75)</f>
        <v>0.21096416324392245</v>
      </c>
      <c r="K52" s="72">
        <f>+(A!I52/A!$D$46)/(I!K81/I!$F$75)</f>
        <v>0.15241990140654804</v>
      </c>
      <c r="L52" s="72">
        <f>+(A!J51/A!$D$46)/(I!L81/I!$F$75)</f>
        <v>3.3468019639590628E-4</v>
      </c>
      <c r="M52" s="72">
        <f>+(A!K52/A!$D$46)/(I!M81/I!$F$75)</f>
        <v>0.41392210944690105</v>
      </c>
      <c r="N52" s="72">
        <f>+(A!L52/A!$D$46)/(I!N81/I!$F$75)</f>
        <v>0.74482592792631008</v>
      </c>
      <c r="O52" s="72">
        <f>+(A!M52/A!$D$46)/(I!O81/I!$F$75)</f>
        <v>0.80983495151041884</v>
      </c>
      <c r="P52" s="72">
        <f>+(A!N52/A!$D$46)/(I!P81/I!$F$75)</f>
        <v>0.64743259888260518</v>
      </c>
      <c r="Q52" s="72">
        <f>+(A!O52/A!$D$46)/(I!Q81/I!$F$75)</f>
        <v>0.82318063685289966</v>
      </c>
      <c r="R52" s="72">
        <f>+(A!P52/A!$D$46)/(I!R81/I!$F$75)</f>
        <v>0.79455571915534984</v>
      </c>
      <c r="S52" s="72">
        <f>+(A!Q52/A!$D$46)/(I!S81/I!$F$75)</f>
        <v>0.66816909575989902</v>
      </c>
      <c r="T52" s="72">
        <f>+(A!R52/A!$D$46)/(I!T81/I!$F$75)</f>
        <v>0.5817933501450171</v>
      </c>
      <c r="U52" s="72">
        <f>+(A!S52/A!$D$46)/(I!U81/I!$F$75)</f>
        <v>0.60065375512444674</v>
      </c>
      <c r="V52" s="72">
        <f>+(A!T52/A!$D$46)/(I!V81/I!$F$75)</f>
        <v>0.60790293537469131</v>
      </c>
      <c r="W52" s="72">
        <f>+(A!U52/A!$D$46)/(I!W81/I!$F$75)</f>
        <v>0.43076541420688147</v>
      </c>
      <c r="X52" s="72">
        <f>+(A!V52/A!$D$46)/(I!X81/I!$F$75)</f>
        <v>0.38073871981072838</v>
      </c>
      <c r="Y52" s="72">
        <f>+(A!W52/A!$D$46)/(I!Y81/I!$F$75)</f>
        <v>0.39477486990782196</v>
      </c>
      <c r="Z52" s="72">
        <f>+(A!X52/A!$D$46)/(I!Z81/I!$F$75)</f>
        <v>0.38485507942500802</v>
      </c>
      <c r="AA52" s="72">
        <f>+(A!Y52/A!$D$46)/(I!AA81/I!$F$75)</f>
        <v>0.40016656778748183</v>
      </c>
      <c r="AB52" s="72">
        <f>+(A!Z52/A!$D$46)/(I!AB81/I!$F$75)</f>
        <v>0.55240916052174605</v>
      </c>
      <c r="AC52" s="72">
        <f>+(A!AA52/A!$D$46)/(I!AC81/I!$F$75)</f>
        <v>0.55029879593023845</v>
      </c>
      <c r="AD52" s="72">
        <f>+(A!AB52/A!$D$46)/(I!AD81/I!$F$75)</f>
        <v>0.45228810503080913</v>
      </c>
      <c r="AE52" s="72">
        <f>+(A!AC52/A!$D$46)/(I!AE81/I!$F$75)</f>
        <v>0.52260362189051535</v>
      </c>
      <c r="AF52" s="72">
        <f>+(A!AD52/A!$D$46)/(I!AF81/I!$F$75)</f>
        <v>0.49967177969311494</v>
      </c>
    </row>
    <row r="53" spans="4:32" x14ac:dyDescent="0.25">
      <c r="D53" s="242" t="s">
        <v>22</v>
      </c>
      <c r="E53" s="243"/>
      <c r="F53" s="72">
        <f>+(A!D53/A!$D$46)/(I!F82/I!$F$75)</f>
        <v>1.3891375939523969</v>
      </c>
      <c r="G53" s="72">
        <f>+(A!E53/A!$D$46)/(I!G82/I!$F$75)</f>
        <v>0.45447656205618531</v>
      </c>
      <c r="H53" s="72">
        <f>+(A!F53/A!$D$46)/(I!H82/I!$F$75)</f>
        <v>0.51895697386575901</v>
      </c>
      <c r="I53" s="72">
        <f>+(A!G53/A!$D$46)/(I!I82/I!$F$75)</f>
        <v>1.1527867658967466</v>
      </c>
      <c r="J53" s="72">
        <f>+(A!H53/A!$D$46)/(I!J82/I!$F$75)</f>
        <v>1.3356963135913196</v>
      </c>
      <c r="K53" s="72">
        <f>+(A!I53/A!$D$46)/(I!K82/I!$F$75)</f>
        <v>1.3453503657754797</v>
      </c>
      <c r="L53" s="72">
        <f>+(A!J52/A!$D$46)/(I!L82/I!$F$75)</f>
        <v>0.15172441840573253</v>
      </c>
      <c r="M53" s="72">
        <f>+(A!K53/A!$D$46)/(I!M82/I!$F$75)</f>
        <v>1.2068468093603812</v>
      </c>
      <c r="N53" s="72">
        <f>+(A!L53/A!$D$46)/(I!N82/I!$F$75)</f>
        <v>1.452472333420926</v>
      </c>
      <c r="O53" s="72">
        <f>+(A!M53/A!$D$46)/(I!O82/I!$F$75)</f>
        <v>1.4596745715998627</v>
      </c>
      <c r="P53" s="72">
        <f>+(A!N53/A!$D$46)/(I!P82/I!$F$75)</f>
        <v>1.7400348930578784</v>
      </c>
      <c r="Q53" s="72">
        <f>+(A!O53/A!$D$46)/(I!Q82/I!$F$75)</f>
        <v>2.4694832649494725</v>
      </c>
      <c r="R53" s="72">
        <f>+(A!P53/A!$D$46)/(I!R82/I!$F$75)</f>
        <v>2.1687694651529759</v>
      </c>
      <c r="S53" s="72">
        <f>+(A!Q53/A!$D$46)/(I!S82/I!$F$75)</f>
        <v>1.4505971213791158</v>
      </c>
      <c r="T53" s="72">
        <f>+(A!R53/A!$D$46)/(I!T82/I!$F$75)</f>
        <v>0.65735488795827002</v>
      </c>
      <c r="U53" s="72">
        <f>+(A!S53/A!$D$46)/(I!U82/I!$F$75)</f>
        <v>1.1762397282763351</v>
      </c>
      <c r="V53" s="72">
        <f>+(A!T53/A!$D$46)/(I!V82/I!$F$75)</f>
        <v>0.92821775957989805</v>
      </c>
      <c r="W53" s="72">
        <f>+(A!U53/A!$D$46)/(I!W82/I!$F$75)</f>
        <v>0.85161777319971177</v>
      </c>
      <c r="X53" s="72">
        <f>+(A!V53/A!$D$46)/(I!X82/I!$F$75)</f>
        <v>0.90729381215000771</v>
      </c>
      <c r="Y53" s="72">
        <f>+(A!W53/A!$D$46)/(I!Y82/I!$F$75)</f>
        <v>0.83675281236765409</v>
      </c>
      <c r="Z53" s="72">
        <f>+(A!X53/A!$D$46)/(I!Z82/I!$F$75)</f>
        <v>0.86047355947445181</v>
      </c>
      <c r="AA53" s="72">
        <f>+(A!Y53/A!$D$46)/(I!AA82/I!$F$75)</f>
        <v>0.53887546667998709</v>
      </c>
      <c r="AB53" s="72">
        <f>+(A!Z53/A!$D$46)/(I!AB82/I!$F$75)</f>
        <v>0.32776406857487478</v>
      </c>
      <c r="AC53" s="72">
        <f>+(A!AA53/A!$D$46)/(I!AC82/I!$F$75)</f>
        <v>0.3793851961916796</v>
      </c>
      <c r="AD53" s="72">
        <f>+(A!AB53/A!$D$46)/(I!AD82/I!$F$75)</f>
        <v>0.1051732191126919</v>
      </c>
      <c r="AE53" s="72">
        <f>+(A!AC53/A!$D$46)/(I!AE82/I!$F$75)</f>
        <v>0.10130659910270615</v>
      </c>
      <c r="AF53" s="72">
        <f>+(A!AD53/A!$D$46)/(I!AF82/I!$F$75)</f>
        <v>0.19169877663042004</v>
      </c>
    </row>
    <row r="54" spans="4:32" x14ac:dyDescent="0.25">
      <c r="D54" s="244" t="s">
        <v>23</v>
      </c>
      <c r="E54" s="245"/>
      <c r="F54" s="72">
        <f>+(A!D54/A!$D$46)/(I!F83/I!$F$75)</f>
        <v>0.14224342809718135</v>
      </c>
      <c r="G54" s="72">
        <f>+(A!E54/A!$D$46)/(I!G83/I!$F$75)</f>
        <v>3.7545561021302985E-2</v>
      </c>
      <c r="H54" s="72">
        <f>+(A!F54/A!$D$46)/(I!H83/I!$F$75)</f>
        <v>0.16987081623548264</v>
      </c>
      <c r="I54" s="72">
        <f>+(A!G54/A!$D$46)/(I!I83/I!$F$75)</f>
        <v>0.17826356628022527</v>
      </c>
      <c r="J54" s="72">
        <f>+(A!H54/A!$D$46)/(I!J83/I!$F$75)</f>
        <v>0.11887939811657137</v>
      </c>
      <c r="K54" s="72">
        <f>+(A!I54/A!$D$46)/(I!K83/I!$F$75)</f>
        <v>8.3221547215064903E-2</v>
      </c>
      <c r="L54" s="72">
        <f>+(A!J53/A!$D$46)/(I!L83/I!$F$75)</f>
        <v>2.7389376623844353</v>
      </c>
      <c r="M54" s="72">
        <f>+(A!K54/A!$D$46)/(I!M83/I!$F$75)</f>
        <v>9.1482477214267152E-2</v>
      </c>
      <c r="N54" s="72">
        <f>+(A!L54/A!$D$46)/(I!N83/I!$F$75)</f>
        <v>8.7939226766199738E-2</v>
      </c>
      <c r="O54" s="72">
        <f>+(A!M54/A!$D$46)/(I!O83/I!$F$75)</f>
        <v>8.4513078293944555E-2</v>
      </c>
      <c r="P54" s="72">
        <f>+(A!N54/A!$D$46)/(I!P83/I!$F$75)</f>
        <v>7.9878826596055885E-2</v>
      </c>
      <c r="Q54" s="72">
        <f>+(A!O54/A!$D$46)/(I!Q83/I!$F$75)</f>
        <v>0.14807006731958167</v>
      </c>
      <c r="R54" s="72">
        <f>+(A!P54/A!$D$46)/(I!R83/I!$F$75)</f>
        <v>8.7583764653752172E-2</v>
      </c>
      <c r="S54" s="72">
        <f>+(A!Q54/A!$D$46)/(I!S83/I!$F$75)</f>
        <v>4.2861527110413349E-2</v>
      </c>
      <c r="T54" s="72">
        <f>+(A!R54/A!$D$46)/(I!T83/I!$F$75)</f>
        <v>7.0675384710173386E-2</v>
      </c>
      <c r="U54" s="72">
        <f>+(A!S54/A!$D$46)/(I!U83/I!$F$75)</f>
        <v>0.13761625822870918</v>
      </c>
      <c r="V54" s="72">
        <f>+(A!T54/A!$D$46)/(I!V83/I!$F$75)</f>
        <v>9.5438158088699473E-2</v>
      </c>
      <c r="W54" s="72">
        <f>+(A!U54/A!$D$46)/(I!W83/I!$F$75)</f>
        <v>6.0261648675640447E-2</v>
      </c>
      <c r="X54" s="72">
        <f>+(A!V54/A!$D$46)/(I!X83/I!$F$75)</f>
        <v>4.6989526410051011E-2</v>
      </c>
      <c r="Y54" s="72">
        <f>+(A!W54/A!$D$46)/(I!Y83/I!$F$75)</f>
        <v>6.9885329822078041E-2</v>
      </c>
      <c r="Z54" s="72">
        <f>+(A!X54/A!$D$46)/(I!Z83/I!$F$75)</f>
        <v>8.4078161988087971E-2</v>
      </c>
      <c r="AA54" s="72">
        <f>+(A!Y54/A!$D$46)/(I!AA83/I!$F$75)</f>
        <v>0.13104692841378707</v>
      </c>
      <c r="AB54" s="72">
        <f>+(A!Z54/A!$D$46)/(I!AB83/I!$F$75)</f>
        <v>0.11247748221829379</v>
      </c>
      <c r="AC54" s="72">
        <f>+(A!AA54/A!$D$46)/(I!AC83/I!$F$75)</f>
        <v>0.13304327401032162</v>
      </c>
      <c r="AD54" s="72">
        <f>+(A!AB54/A!$D$46)/(I!AD83/I!$F$75)</f>
        <v>0.10534728242220955</v>
      </c>
      <c r="AE54" s="72">
        <f>+(A!AC54/A!$D$46)/(I!AE83/I!$F$75)</f>
        <v>0.14295014477106457</v>
      </c>
      <c r="AF54" s="72">
        <f>+(A!AD54/A!$D$46)/(I!AF83/I!$F$75)</f>
        <v>0.13209635432052971</v>
      </c>
    </row>
    <row r="55" spans="4:32" x14ac:dyDescent="0.25">
      <c r="D55" s="242" t="s">
        <v>24</v>
      </c>
      <c r="E55" s="243"/>
      <c r="F55" s="72">
        <f>+(A!D55/A!$D$46)/(I!F84/I!$F$75)</f>
        <v>0.45826070569281246</v>
      </c>
      <c r="G55" s="72">
        <f>+(A!E55/A!$D$46)/(I!G84/I!$F$75)</f>
        <v>0.45148251418883262</v>
      </c>
      <c r="H55" s="72">
        <f>+(A!F55/A!$D$46)/(I!H84/I!$F$75)</f>
        <v>0.39441314114514486</v>
      </c>
      <c r="I55" s="72">
        <f>+(A!G55/A!$D$46)/(I!I84/I!$F$75)</f>
        <v>0.35906625045104473</v>
      </c>
      <c r="J55" s="72">
        <f>+(A!H55/A!$D$46)/(I!J84/I!$F$75)</f>
        <v>0.39596479635779802</v>
      </c>
      <c r="K55" s="72">
        <f>+(A!I55/A!$D$46)/(I!K84/I!$F$75)</f>
        <v>0.29703774187475968</v>
      </c>
      <c r="L55" s="72">
        <f>+(A!J54/A!$D$46)/(I!L84/I!$F$75)</f>
        <v>7.0821954047581806E-2</v>
      </c>
      <c r="M55" s="72">
        <f>+(A!K55/A!$D$46)/(I!M84/I!$F$75)</f>
        <v>0.45218519169146532</v>
      </c>
      <c r="N55" s="72">
        <f>+(A!L55/A!$D$46)/(I!N84/I!$F$75)</f>
        <v>0.54815457152333202</v>
      </c>
      <c r="O55" s="72">
        <f>+(A!M55/A!$D$46)/(I!O84/I!$F$75)</f>
        <v>0.61930209043182438</v>
      </c>
      <c r="P55" s="72">
        <f>+(A!N55/A!$D$46)/(I!P84/I!$F$75)</f>
        <v>0.4665860193827151</v>
      </c>
      <c r="Q55" s="72">
        <f>+(A!O55/A!$D$46)/(I!Q84/I!$F$75)</f>
        <v>0.43206980978487802</v>
      </c>
      <c r="R55" s="72">
        <f>+(A!P55/A!$D$46)/(I!R84/I!$F$75)</f>
        <v>0.32248942416534249</v>
      </c>
      <c r="S55" s="72">
        <f>+(A!Q55/A!$D$46)/(I!S84/I!$F$75)</f>
        <v>0.25933651294878107</v>
      </c>
      <c r="T55" s="72">
        <f>+(A!R55/A!$D$46)/(I!T84/I!$F$75)</f>
        <v>0.39952065784814372</v>
      </c>
      <c r="U55" s="72">
        <f>+(A!S55/A!$D$46)/(I!U84/I!$F$75)</f>
        <v>0.51968256058139772</v>
      </c>
      <c r="V55" s="72">
        <f>+(A!T55/A!$D$46)/(I!V84/I!$F$75)</f>
        <v>0.50030898956081393</v>
      </c>
      <c r="W55" s="72">
        <f>+(A!U55/A!$D$46)/(I!W84/I!$F$75)</f>
        <v>0.32398931962347555</v>
      </c>
      <c r="X55" s="72">
        <f>+(A!V55/A!$D$46)/(I!X84/I!$F$75)</f>
        <v>0.32419558661313236</v>
      </c>
      <c r="Y55" s="72">
        <f>+(A!W55/A!$D$46)/(I!Y84/I!$F$75)</f>
        <v>0.393596211971115</v>
      </c>
      <c r="Z55" s="72">
        <f>+(A!X55/A!$D$46)/(I!Z84/I!$F$75)</f>
        <v>0.42756977686003278</v>
      </c>
      <c r="AA55" s="72">
        <f>+(A!Y55/A!$D$46)/(I!AA84/I!$F$75)</f>
        <v>0.53923466350673899</v>
      </c>
      <c r="AB55" s="72">
        <f>+(A!Z55/A!$D$46)/(I!AB84/I!$F$75)</f>
        <v>0.49664708487434711</v>
      </c>
      <c r="AC55" s="72">
        <f>+(A!AA55/A!$D$46)/(I!AC84/I!$F$75)</f>
        <v>0.44237068797258378</v>
      </c>
      <c r="AD55" s="72">
        <f>+(A!AB55/A!$D$46)/(I!AD84/I!$F$75)</f>
        <v>0.46821804374389547</v>
      </c>
      <c r="AE55" s="72">
        <f>+(A!AC55/A!$D$46)/(I!AE84/I!$F$75)</f>
        <v>0.50664889369219768</v>
      </c>
      <c r="AF55" s="72">
        <f>+(A!AD55/A!$D$46)/(I!AF84/I!$F$75)</f>
        <v>0.48675917041713118</v>
      </c>
    </row>
    <row r="56" spans="4:32" ht="15.75" thickBot="1" x14ac:dyDescent="0.3">
      <c r="D56" s="240" t="s">
        <v>25</v>
      </c>
      <c r="E56" s="241"/>
      <c r="F56" s="88">
        <f>+(A!D56/A!$D$46)/(I!F85/I!$F$75)</f>
        <v>2.2023326390354856E-6</v>
      </c>
      <c r="G56" s="88">
        <f>+(A!E56/A!$D$46)/(I!G85/I!$F$75)</f>
        <v>2.6747589235265326E-7</v>
      </c>
      <c r="H56" s="88">
        <f>+(A!F56/A!$D$46)/(I!H85/I!$F$75)</f>
        <v>7.250629450446974E-7</v>
      </c>
      <c r="I56" s="88">
        <f>+(A!G56/A!$D$46)/(I!I85/I!$F$75)</f>
        <v>1.3399657304874949E-5</v>
      </c>
      <c r="J56" s="88">
        <f>+(A!H56/A!$D$46)/(I!J85/I!$F$75)</f>
        <v>3.7000474932927192E-5</v>
      </c>
      <c r="K56" s="88">
        <f>+(A!I56/A!$D$46)/(I!K85/I!$F$75)</f>
        <v>0.66879767024250281</v>
      </c>
      <c r="L56" s="88">
        <f>+(A!J55/A!$D$46)/(I!L85/I!$F$75)</f>
        <v>33.818402186985708</v>
      </c>
      <c r="M56" s="88" t="e">
        <f>+(A!K56/A!$D$46)/(I!M85/I!$F$75)</f>
        <v>#VALUE!</v>
      </c>
      <c r="N56" s="88">
        <f>+(A!L56/A!$D$46)/(I!N85/I!$F$75)</f>
        <v>3.8289916204472703E-2</v>
      </c>
      <c r="O56" s="88">
        <f>+(A!M56/A!$D$46)/(I!O85/I!$F$75)</f>
        <v>1.0453605458620466E-2</v>
      </c>
      <c r="P56" s="88">
        <f>+(A!N56/A!$D$46)/(I!P85/I!$F$75)</f>
        <v>2.4074264288700454E-2</v>
      </c>
      <c r="Q56" s="88">
        <f>+(A!O56/A!$D$46)/(I!Q85/I!$F$75)</f>
        <v>1.8989183219937214E-2</v>
      </c>
      <c r="R56" s="88">
        <f>+(A!P56/A!$D$46)/(I!R85/I!$F$75)</f>
        <v>3.083968299327192E-2</v>
      </c>
      <c r="S56" s="88">
        <f>+(A!Q56/A!$D$46)/(I!S85/I!$F$75)</f>
        <v>1.2365589577199559E-2</v>
      </c>
      <c r="T56" s="88">
        <f>+(A!R56/A!$D$46)/(I!T85/I!$F$75)</f>
        <v>1.0249298900645697E-2</v>
      </c>
      <c r="U56" s="88">
        <f>+(A!S56/A!$D$46)/(I!U85/I!$F$75)</f>
        <v>7.0179678082344949E-3</v>
      </c>
      <c r="V56" s="88">
        <f>+(A!T56/A!$D$46)/(I!V85/I!$F$75)</f>
        <v>8.3737315880643339E-3</v>
      </c>
      <c r="W56" s="88">
        <f>+(A!U56/A!$D$46)/(I!W85/I!$F$75)</f>
        <v>4.3502487504857145E-3</v>
      </c>
      <c r="X56" s="88">
        <f>+(A!V56/A!$D$46)/(I!X85/I!$F$75)</f>
        <v>7.0320267849383828E-3</v>
      </c>
      <c r="Y56" s="88">
        <f>+(A!W56/A!$D$46)/(I!Y85/I!$F$75)</f>
        <v>2.0245051519468909E-2</v>
      </c>
      <c r="Z56" s="88">
        <f>+(A!X56/A!$D$46)/(I!Z85/I!$F$75)</f>
        <v>2.7534686661513787E-2</v>
      </c>
      <c r="AA56" s="88">
        <f>+(A!Y56/A!$D$46)/(I!AA85/I!$F$75)</f>
        <v>1.9507043006962505E-2</v>
      </c>
      <c r="AB56" s="88">
        <f>+(A!Z56/A!$D$46)/(I!AB85/I!$F$75)</f>
        <v>4.4050821096927456E-2</v>
      </c>
      <c r="AC56" s="88">
        <f>+(A!AA56/A!$D$46)/(I!AC85/I!$F$75)</f>
        <v>4.3215029116638333E-2</v>
      </c>
      <c r="AD56" s="88">
        <f>+(A!AB56/A!$D$46)/(I!AD85/I!$F$75)</f>
        <v>0.19137542346294914</v>
      </c>
      <c r="AE56" s="88">
        <f>+(A!AC56/A!$D$46)/(I!AE85/I!$F$75)</f>
        <v>0.31997340704971294</v>
      </c>
      <c r="AF56" s="88">
        <f>+(A!AD56/A!$D$46)/(I!AF85/I!$F$75)</f>
        <v>8.5973401879326394E-2</v>
      </c>
    </row>
    <row r="57" spans="4:32" x14ac:dyDescent="0.25">
      <c r="D57" t="s">
        <v>52</v>
      </c>
      <c r="E57" s="111"/>
      <c r="F57" s="89"/>
      <c r="G57" s="89"/>
      <c r="H57" s="89"/>
      <c r="I57" s="89"/>
      <c r="J57" s="89"/>
      <c r="K57" s="89"/>
      <c r="L57" s="89"/>
      <c r="M57" s="89"/>
      <c r="N57" s="89"/>
      <c r="O57" s="89"/>
      <c r="P57" s="89"/>
      <c r="Q57" s="89"/>
      <c r="R57" s="89"/>
      <c r="S57" s="89"/>
      <c r="T57" s="89"/>
      <c r="U57" s="89"/>
      <c r="V57" s="89"/>
      <c r="W57" s="89"/>
      <c r="X57" s="89"/>
      <c r="Y57" s="89"/>
      <c r="Z57" s="89"/>
      <c r="AA57" s="89"/>
    </row>
    <row r="58" spans="4:32" ht="15.75" thickBot="1" x14ac:dyDescent="0.3"/>
    <row r="59" spans="4:32" ht="15.75" thickBot="1" x14ac:dyDescent="0.3">
      <c r="D59" s="5" t="s">
        <v>14</v>
      </c>
      <c r="E59" s="6"/>
      <c r="F59" s="11">
        <v>1995</v>
      </c>
      <c r="G59" s="7">
        <v>1996</v>
      </c>
      <c r="H59" s="11">
        <v>1997</v>
      </c>
      <c r="I59" s="7">
        <v>1998</v>
      </c>
      <c r="J59" s="11">
        <v>1999</v>
      </c>
      <c r="K59" s="7">
        <v>2000</v>
      </c>
      <c r="L59" s="11">
        <v>2001</v>
      </c>
      <c r="M59" s="7">
        <v>2002</v>
      </c>
      <c r="N59" s="11">
        <v>2003</v>
      </c>
      <c r="O59" s="7">
        <v>2004</v>
      </c>
      <c r="P59" s="11">
        <v>2005</v>
      </c>
      <c r="Q59" s="7">
        <v>2006</v>
      </c>
      <c r="R59" s="11">
        <v>2007</v>
      </c>
      <c r="S59" s="7">
        <v>2008</v>
      </c>
      <c r="T59" s="11">
        <v>2009</v>
      </c>
      <c r="U59" s="7">
        <v>2010</v>
      </c>
      <c r="V59" s="11">
        <v>2011</v>
      </c>
      <c r="W59" s="7">
        <v>2012</v>
      </c>
      <c r="X59" s="11">
        <v>2013</v>
      </c>
      <c r="Y59" s="7">
        <v>2014</v>
      </c>
      <c r="Z59" s="11">
        <v>2015</v>
      </c>
      <c r="AA59" s="8">
        <v>2016</v>
      </c>
      <c r="AB59" s="8">
        <v>2017</v>
      </c>
      <c r="AC59" s="8">
        <v>2018</v>
      </c>
      <c r="AD59" s="8">
        <v>2019</v>
      </c>
      <c r="AE59" s="8">
        <v>2020</v>
      </c>
      <c r="AF59" s="8">
        <v>2021</v>
      </c>
    </row>
    <row r="60" spans="4:32" ht="15.75" thickBot="1" x14ac:dyDescent="0.3">
      <c r="D60" s="246" t="s">
        <v>26</v>
      </c>
      <c r="E60" s="247"/>
      <c r="F60" s="97"/>
      <c r="G60" s="90"/>
      <c r="H60" s="91"/>
      <c r="I60" s="90"/>
      <c r="J60" s="90"/>
      <c r="K60" s="90"/>
      <c r="L60" s="90"/>
      <c r="M60" s="90"/>
      <c r="N60" s="90"/>
      <c r="O60" s="90"/>
      <c r="P60" s="90"/>
      <c r="Q60" s="90"/>
      <c r="R60" s="90"/>
      <c r="S60" s="90"/>
      <c r="T60" s="90"/>
      <c r="U60" s="90"/>
      <c r="V60" s="90"/>
      <c r="W60" s="90"/>
      <c r="X60" s="90"/>
      <c r="Y60" s="90"/>
      <c r="Z60" s="90"/>
      <c r="AA60" s="90"/>
      <c r="AB60" s="90"/>
      <c r="AC60" s="90"/>
      <c r="AD60" s="90"/>
      <c r="AE60" s="90"/>
      <c r="AF60" s="90"/>
    </row>
    <row r="61" spans="4:32" x14ac:dyDescent="0.25">
      <c r="D61" s="242" t="s">
        <v>16</v>
      </c>
      <c r="E61" s="243"/>
      <c r="F61" s="92" t="str">
        <f>+IF(F47&gt; 0.33,"VENTAJA","INTRAPRODUCTO")</f>
        <v>VENTAJA</v>
      </c>
      <c r="G61" s="87" t="str">
        <f t="shared" ref="G61:AA61" si="0">+IF(G47&gt; 0.33,"VENTAJA","INTRAPRODUCTO")</f>
        <v>VENTAJA</v>
      </c>
      <c r="H61" s="93" t="str">
        <f t="shared" si="0"/>
        <v>VENTAJA</v>
      </c>
      <c r="I61" s="87" t="str">
        <f t="shared" si="0"/>
        <v>VENTAJA</v>
      </c>
      <c r="J61" s="93" t="str">
        <f t="shared" si="0"/>
        <v>VENTAJA</v>
      </c>
      <c r="K61" s="87" t="str">
        <f t="shared" si="0"/>
        <v>VENTAJA</v>
      </c>
      <c r="L61" s="93" t="e">
        <f t="shared" si="0"/>
        <v>#REF!</v>
      </c>
      <c r="M61" s="87" t="str">
        <f t="shared" si="0"/>
        <v>VENTAJA</v>
      </c>
      <c r="N61" s="93" t="str">
        <f t="shared" si="0"/>
        <v>VENTAJA</v>
      </c>
      <c r="O61" s="87" t="str">
        <f t="shared" si="0"/>
        <v>VENTAJA</v>
      </c>
      <c r="P61" s="93" t="str">
        <f t="shared" si="0"/>
        <v>VENTAJA</v>
      </c>
      <c r="Q61" s="87" t="str">
        <f t="shared" si="0"/>
        <v>VENTAJA</v>
      </c>
      <c r="R61" s="93" t="str">
        <f t="shared" si="0"/>
        <v>VENTAJA</v>
      </c>
      <c r="S61" s="87" t="str">
        <f t="shared" si="0"/>
        <v>VENTAJA</v>
      </c>
      <c r="T61" s="93" t="str">
        <f t="shared" si="0"/>
        <v>VENTAJA</v>
      </c>
      <c r="U61" s="87" t="str">
        <f t="shared" si="0"/>
        <v>VENTAJA</v>
      </c>
      <c r="V61" s="93" t="str">
        <f t="shared" si="0"/>
        <v>VENTAJA</v>
      </c>
      <c r="W61" s="87" t="str">
        <f t="shared" si="0"/>
        <v>VENTAJA</v>
      </c>
      <c r="X61" s="93" t="str">
        <f t="shared" si="0"/>
        <v>VENTAJA</v>
      </c>
      <c r="Y61" s="87" t="str">
        <f t="shared" si="0"/>
        <v>VENTAJA</v>
      </c>
      <c r="Z61" s="93" t="str">
        <f t="shared" si="0"/>
        <v>VENTAJA</v>
      </c>
      <c r="AA61" s="87" t="str">
        <f t="shared" si="0"/>
        <v>VENTAJA</v>
      </c>
      <c r="AB61" s="87" t="str">
        <f t="shared" ref="AB61:AC61" si="1">+IF(AB47&gt; 0.33,"VENTAJA","INTRAPRODUCTO")</f>
        <v>VENTAJA</v>
      </c>
      <c r="AC61" s="87" t="str">
        <f t="shared" si="1"/>
        <v>VENTAJA</v>
      </c>
      <c r="AD61" s="87" t="str">
        <f t="shared" ref="AD61:AE61" si="2">+IF(AD47&gt; 0.33,"VENTAJA","INTRAPRODUCTO")</f>
        <v>VENTAJA</v>
      </c>
      <c r="AE61" s="87" t="str">
        <f t="shared" si="2"/>
        <v>VENTAJA</v>
      </c>
      <c r="AF61" s="87" t="str">
        <f t="shared" ref="AF61" si="3">+IF(AF47&gt; 0.33,"VENTAJA","INTRAPRODUCTO")</f>
        <v>VENTAJA</v>
      </c>
    </row>
    <row r="62" spans="4:32" x14ac:dyDescent="0.25">
      <c r="D62" s="244" t="s">
        <v>17</v>
      </c>
      <c r="E62" s="245"/>
      <c r="F62" s="94" t="str">
        <f t="shared" ref="F62:AA62" si="4">+IF(F48&gt; 0.33,"VENTAJA","INTRAPRODUCTO")</f>
        <v>VENTAJA</v>
      </c>
      <c r="G62" s="72" t="str">
        <f t="shared" si="4"/>
        <v>VENTAJA</v>
      </c>
      <c r="H62" s="89" t="str">
        <f t="shared" si="4"/>
        <v>VENTAJA</v>
      </c>
      <c r="I62" s="72" t="str">
        <f t="shared" si="4"/>
        <v>VENTAJA</v>
      </c>
      <c r="J62" s="89" t="str">
        <f t="shared" si="4"/>
        <v>VENTAJA</v>
      </c>
      <c r="K62" s="72" t="str">
        <f t="shared" si="4"/>
        <v>VENTAJA</v>
      </c>
      <c r="L62" s="89" t="str">
        <f t="shared" si="4"/>
        <v>VENTAJA</v>
      </c>
      <c r="M62" s="72" t="str">
        <f t="shared" si="4"/>
        <v>VENTAJA</v>
      </c>
      <c r="N62" s="89" t="str">
        <f t="shared" si="4"/>
        <v>VENTAJA</v>
      </c>
      <c r="O62" s="72" t="str">
        <f t="shared" si="4"/>
        <v>VENTAJA</v>
      </c>
      <c r="P62" s="89" t="str">
        <f t="shared" si="4"/>
        <v>VENTAJA</v>
      </c>
      <c r="Q62" s="72" t="str">
        <f t="shared" si="4"/>
        <v>VENTAJA</v>
      </c>
      <c r="R62" s="89" t="str">
        <f t="shared" si="4"/>
        <v>VENTAJA</v>
      </c>
      <c r="S62" s="72" t="str">
        <f t="shared" si="4"/>
        <v>VENTAJA</v>
      </c>
      <c r="T62" s="89" t="str">
        <f t="shared" si="4"/>
        <v>VENTAJA</v>
      </c>
      <c r="U62" s="72" t="str">
        <f t="shared" si="4"/>
        <v>VENTAJA</v>
      </c>
      <c r="V62" s="89" t="str">
        <f t="shared" si="4"/>
        <v>VENTAJA</v>
      </c>
      <c r="W62" s="72" t="str">
        <f t="shared" si="4"/>
        <v>VENTAJA</v>
      </c>
      <c r="X62" s="89" t="str">
        <f t="shared" si="4"/>
        <v>VENTAJA</v>
      </c>
      <c r="Y62" s="72" t="str">
        <f t="shared" si="4"/>
        <v>VENTAJA</v>
      </c>
      <c r="Z62" s="89" t="str">
        <f t="shared" si="4"/>
        <v>VENTAJA</v>
      </c>
      <c r="AA62" s="72" t="str">
        <f t="shared" si="4"/>
        <v>VENTAJA</v>
      </c>
      <c r="AB62" s="72" t="str">
        <f t="shared" ref="AB62:AC62" si="5">+IF(AB48&gt; 0.33,"VENTAJA","INTRAPRODUCTO")</f>
        <v>VENTAJA</v>
      </c>
      <c r="AC62" s="72" t="str">
        <f t="shared" si="5"/>
        <v>VENTAJA</v>
      </c>
      <c r="AD62" s="72" t="str">
        <f t="shared" ref="AD62:AE62" si="6">+IF(AD48&gt; 0.33,"VENTAJA","INTRAPRODUCTO")</f>
        <v>VENTAJA</v>
      </c>
      <c r="AE62" s="72" t="str">
        <f t="shared" si="6"/>
        <v>VENTAJA</v>
      </c>
      <c r="AF62" s="72" t="str">
        <f t="shared" ref="AF62" si="7">+IF(AF48&gt; 0.33,"VENTAJA","INTRAPRODUCTO")</f>
        <v>VENTAJA</v>
      </c>
    </row>
    <row r="63" spans="4:32" x14ac:dyDescent="0.25">
      <c r="D63" s="242" t="s">
        <v>18</v>
      </c>
      <c r="E63" s="243"/>
      <c r="F63" s="94" t="str">
        <f t="shared" ref="F63:AA63" si="8">+IF(F49&gt; 0.33,"VENTAJA","INTRAPRODUCTO")</f>
        <v>VENTAJA</v>
      </c>
      <c r="G63" s="72" t="str">
        <f t="shared" si="8"/>
        <v>VENTAJA</v>
      </c>
      <c r="H63" s="89" t="str">
        <f t="shared" si="8"/>
        <v>VENTAJA</v>
      </c>
      <c r="I63" s="72" t="str">
        <f t="shared" si="8"/>
        <v>VENTAJA</v>
      </c>
      <c r="J63" s="89" t="str">
        <f t="shared" si="8"/>
        <v>VENTAJA</v>
      </c>
      <c r="K63" s="72" t="str">
        <f t="shared" si="8"/>
        <v>VENTAJA</v>
      </c>
      <c r="L63" s="89" t="str">
        <f t="shared" si="8"/>
        <v>INTRAPRODUCTO</v>
      </c>
      <c r="M63" s="72" t="str">
        <f t="shared" si="8"/>
        <v>VENTAJA</v>
      </c>
      <c r="N63" s="89" t="str">
        <f t="shared" si="8"/>
        <v>VENTAJA</v>
      </c>
      <c r="O63" s="72" t="str">
        <f t="shared" si="8"/>
        <v>VENTAJA</v>
      </c>
      <c r="P63" s="89" t="str">
        <f t="shared" si="8"/>
        <v>VENTAJA</v>
      </c>
      <c r="Q63" s="72" t="str">
        <f t="shared" si="8"/>
        <v>VENTAJA</v>
      </c>
      <c r="R63" s="89" t="str">
        <f t="shared" si="8"/>
        <v>VENTAJA</v>
      </c>
      <c r="S63" s="72" t="str">
        <f t="shared" si="8"/>
        <v>VENTAJA</v>
      </c>
      <c r="T63" s="89" t="str">
        <f t="shared" si="8"/>
        <v>VENTAJA</v>
      </c>
      <c r="U63" s="72" t="str">
        <f t="shared" si="8"/>
        <v>VENTAJA</v>
      </c>
      <c r="V63" s="89" t="str">
        <f t="shared" si="8"/>
        <v>VENTAJA</v>
      </c>
      <c r="W63" s="72" t="str">
        <f t="shared" si="8"/>
        <v>VENTAJA</v>
      </c>
      <c r="X63" s="89" t="str">
        <f t="shared" si="8"/>
        <v>VENTAJA</v>
      </c>
      <c r="Y63" s="72" t="str">
        <f t="shared" si="8"/>
        <v>VENTAJA</v>
      </c>
      <c r="Z63" s="89" t="str">
        <f t="shared" si="8"/>
        <v>VENTAJA</v>
      </c>
      <c r="AA63" s="72" t="str">
        <f t="shared" si="8"/>
        <v>VENTAJA</v>
      </c>
      <c r="AB63" s="72" t="str">
        <f t="shared" ref="AB63:AC63" si="9">+IF(AB49&gt; 0.33,"VENTAJA","INTRAPRODUCTO")</f>
        <v>VENTAJA</v>
      </c>
      <c r="AC63" s="72" t="str">
        <f t="shared" si="9"/>
        <v>VENTAJA</v>
      </c>
      <c r="AD63" s="72" t="str">
        <f t="shared" ref="AD63:AE63" si="10">+IF(AD49&gt; 0.33,"VENTAJA","INTRAPRODUCTO")</f>
        <v>VENTAJA</v>
      </c>
      <c r="AE63" s="72" t="str">
        <f t="shared" si="10"/>
        <v>VENTAJA</v>
      </c>
      <c r="AF63" s="72" t="str">
        <f t="shared" ref="AF63" si="11">+IF(AF49&gt; 0.33,"VENTAJA","INTRAPRODUCTO")</f>
        <v>VENTAJA</v>
      </c>
    </row>
    <row r="64" spans="4:32" x14ac:dyDescent="0.25">
      <c r="D64" s="244" t="s">
        <v>19</v>
      </c>
      <c r="E64" s="245"/>
      <c r="F64" s="94" t="str">
        <f t="shared" ref="F64:AA64" si="12">+IF(F50&gt; 0.33,"VENTAJA","INTRAPRODUCTO")</f>
        <v>VENTAJA</v>
      </c>
      <c r="G64" s="72" t="str">
        <f t="shared" si="12"/>
        <v>VENTAJA</v>
      </c>
      <c r="H64" s="89" t="str">
        <f t="shared" si="12"/>
        <v>INTRAPRODUCTO</v>
      </c>
      <c r="I64" s="72" t="str">
        <f t="shared" si="12"/>
        <v>VENTAJA</v>
      </c>
      <c r="J64" s="89" t="str">
        <f t="shared" si="12"/>
        <v>INTRAPRODUCTO</v>
      </c>
      <c r="K64" s="72" t="str">
        <f t="shared" si="12"/>
        <v>INTRAPRODUCTO</v>
      </c>
      <c r="L64" s="89" t="str">
        <f t="shared" si="12"/>
        <v>INTRAPRODUCTO</v>
      </c>
      <c r="M64" s="72" t="str">
        <f t="shared" si="12"/>
        <v>VENTAJA</v>
      </c>
      <c r="N64" s="89" t="str">
        <f t="shared" si="12"/>
        <v>VENTAJA</v>
      </c>
      <c r="O64" s="72" t="str">
        <f t="shared" si="12"/>
        <v>INTRAPRODUCTO</v>
      </c>
      <c r="P64" s="89" t="str">
        <f t="shared" si="12"/>
        <v>VENTAJA</v>
      </c>
      <c r="Q64" s="72" t="str">
        <f t="shared" si="12"/>
        <v>VENTAJA</v>
      </c>
      <c r="R64" s="89" t="str">
        <f t="shared" si="12"/>
        <v>VENTAJA</v>
      </c>
      <c r="S64" s="72" t="str">
        <f t="shared" si="12"/>
        <v>VENTAJA</v>
      </c>
      <c r="T64" s="89" t="str">
        <f t="shared" si="12"/>
        <v>VENTAJA</v>
      </c>
      <c r="U64" s="72" t="str">
        <f t="shared" si="12"/>
        <v>VENTAJA</v>
      </c>
      <c r="V64" s="89" t="str">
        <f t="shared" si="12"/>
        <v>VENTAJA</v>
      </c>
      <c r="W64" s="72" t="str">
        <f t="shared" si="12"/>
        <v>VENTAJA</v>
      </c>
      <c r="X64" s="89" t="str">
        <f t="shared" si="12"/>
        <v>VENTAJA</v>
      </c>
      <c r="Y64" s="72" t="str">
        <f t="shared" si="12"/>
        <v>VENTAJA</v>
      </c>
      <c r="Z64" s="89" t="str">
        <f t="shared" si="12"/>
        <v>VENTAJA</v>
      </c>
      <c r="AA64" s="72" t="str">
        <f t="shared" si="12"/>
        <v>VENTAJA</v>
      </c>
      <c r="AB64" s="72" t="str">
        <f t="shared" ref="AB64:AC64" si="13">+IF(AB50&gt; 0.33,"VENTAJA","INTRAPRODUCTO")</f>
        <v>VENTAJA</v>
      </c>
      <c r="AC64" s="72" t="str">
        <f t="shared" si="13"/>
        <v>VENTAJA</v>
      </c>
      <c r="AD64" s="72" t="str">
        <f t="shared" ref="AD64:AE64" si="14">+IF(AD50&gt; 0.33,"VENTAJA","INTRAPRODUCTO")</f>
        <v>VENTAJA</v>
      </c>
      <c r="AE64" s="72" t="str">
        <f t="shared" si="14"/>
        <v>VENTAJA</v>
      </c>
      <c r="AF64" s="72" t="str">
        <f t="shared" ref="AF64" si="15">+IF(AF50&gt; 0.33,"VENTAJA","INTRAPRODUCTO")</f>
        <v>VENTAJA</v>
      </c>
    </row>
    <row r="65" spans="4:32" x14ac:dyDescent="0.25">
      <c r="D65" s="242" t="s">
        <v>20</v>
      </c>
      <c r="E65" s="243"/>
      <c r="F65" s="94" t="e">
        <f t="shared" ref="F65:AA65" si="16">+IF(F51&gt; 0.33,"VENTAJA","INTRAPRODUCTO")</f>
        <v>#VALUE!</v>
      </c>
      <c r="G65" s="72" t="str">
        <f t="shared" si="16"/>
        <v>VENTAJA</v>
      </c>
      <c r="H65" s="89" t="e">
        <f t="shared" si="16"/>
        <v>#VALUE!</v>
      </c>
      <c r="I65" s="72" t="e">
        <f t="shared" si="16"/>
        <v>#VALUE!</v>
      </c>
      <c r="J65" s="89" t="str">
        <f t="shared" si="16"/>
        <v>INTRAPRODUCTO</v>
      </c>
      <c r="K65" s="72" t="str">
        <f t="shared" si="16"/>
        <v>INTRAPRODUCTO</v>
      </c>
      <c r="L65" s="89" t="str">
        <f t="shared" si="16"/>
        <v>VENTAJA</v>
      </c>
      <c r="M65" s="72" t="e">
        <f t="shared" si="16"/>
        <v>#VALUE!</v>
      </c>
      <c r="N65" s="89" t="e">
        <f t="shared" si="16"/>
        <v>#VALUE!</v>
      </c>
      <c r="O65" s="72" t="str">
        <f t="shared" si="16"/>
        <v>VENTAJA</v>
      </c>
      <c r="P65" s="89" t="str">
        <f t="shared" si="16"/>
        <v>VENTAJA</v>
      </c>
      <c r="Q65" s="72" t="str">
        <f t="shared" si="16"/>
        <v>VENTAJA</v>
      </c>
      <c r="R65" s="89" t="str">
        <f t="shared" si="16"/>
        <v>VENTAJA</v>
      </c>
      <c r="S65" s="72" t="str">
        <f t="shared" si="16"/>
        <v>INTRAPRODUCTO</v>
      </c>
      <c r="T65" s="89" t="str">
        <f t="shared" si="16"/>
        <v>INTRAPRODUCTO</v>
      </c>
      <c r="U65" s="72" t="str">
        <f t="shared" si="16"/>
        <v>INTRAPRODUCTO</v>
      </c>
      <c r="V65" s="89" t="str">
        <f t="shared" si="16"/>
        <v>INTRAPRODUCTO</v>
      </c>
      <c r="W65" s="72" t="str">
        <f t="shared" si="16"/>
        <v>VENTAJA</v>
      </c>
      <c r="X65" s="89" t="str">
        <f t="shared" si="16"/>
        <v>INTRAPRODUCTO</v>
      </c>
      <c r="Y65" s="72" t="str">
        <f t="shared" si="16"/>
        <v>VENTAJA</v>
      </c>
      <c r="Z65" s="89" t="str">
        <f t="shared" si="16"/>
        <v>VENTAJA</v>
      </c>
      <c r="AA65" s="72" t="str">
        <f t="shared" si="16"/>
        <v>VENTAJA</v>
      </c>
      <c r="AB65" s="72" t="str">
        <f t="shared" ref="AB65:AC65" si="17">+IF(AB51&gt; 0.33,"VENTAJA","INTRAPRODUCTO")</f>
        <v>VENTAJA</v>
      </c>
      <c r="AC65" s="72" t="str">
        <f t="shared" si="17"/>
        <v>VENTAJA</v>
      </c>
      <c r="AD65" s="72" t="str">
        <f t="shared" ref="AD65:AE65" si="18">+IF(AD51&gt; 0.33,"VENTAJA","INTRAPRODUCTO")</f>
        <v>VENTAJA</v>
      </c>
      <c r="AE65" s="72" t="str">
        <f t="shared" si="18"/>
        <v>VENTAJA</v>
      </c>
      <c r="AF65" s="72" t="str">
        <f t="shared" ref="AF65" si="19">+IF(AF51&gt; 0.33,"VENTAJA","INTRAPRODUCTO")</f>
        <v>VENTAJA</v>
      </c>
    </row>
    <row r="66" spans="4:32" x14ac:dyDescent="0.25">
      <c r="D66" s="244" t="s">
        <v>21</v>
      </c>
      <c r="E66" s="245"/>
      <c r="F66" s="94" t="str">
        <f t="shared" ref="F66:AA66" si="20">+IF(F52&gt; 0.33,"VENTAJA","INTRAPRODUCTO")</f>
        <v>INTRAPRODUCTO</v>
      </c>
      <c r="G66" s="72" t="str">
        <f t="shared" si="20"/>
        <v>INTRAPRODUCTO</v>
      </c>
      <c r="H66" s="89" t="str">
        <f t="shared" si="20"/>
        <v>INTRAPRODUCTO</v>
      </c>
      <c r="I66" s="72" t="str">
        <f t="shared" si="20"/>
        <v>INTRAPRODUCTO</v>
      </c>
      <c r="J66" s="89" t="str">
        <f t="shared" si="20"/>
        <v>INTRAPRODUCTO</v>
      </c>
      <c r="K66" s="72" t="str">
        <f t="shared" si="20"/>
        <v>INTRAPRODUCTO</v>
      </c>
      <c r="L66" s="89" t="str">
        <f t="shared" si="20"/>
        <v>INTRAPRODUCTO</v>
      </c>
      <c r="M66" s="72" t="str">
        <f t="shared" si="20"/>
        <v>VENTAJA</v>
      </c>
      <c r="N66" s="89" t="str">
        <f t="shared" si="20"/>
        <v>VENTAJA</v>
      </c>
      <c r="O66" s="72" t="str">
        <f t="shared" si="20"/>
        <v>VENTAJA</v>
      </c>
      <c r="P66" s="89" t="str">
        <f t="shared" si="20"/>
        <v>VENTAJA</v>
      </c>
      <c r="Q66" s="72" t="str">
        <f t="shared" si="20"/>
        <v>VENTAJA</v>
      </c>
      <c r="R66" s="89" t="str">
        <f t="shared" si="20"/>
        <v>VENTAJA</v>
      </c>
      <c r="S66" s="72" t="str">
        <f t="shared" si="20"/>
        <v>VENTAJA</v>
      </c>
      <c r="T66" s="89" t="str">
        <f t="shared" si="20"/>
        <v>VENTAJA</v>
      </c>
      <c r="U66" s="72" t="str">
        <f t="shared" si="20"/>
        <v>VENTAJA</v>
      </c>
      <c r="V66" s="89" t="str">
        <f t="shared" si="20"/>
        <v>VENTAJA</v>
      </c>
      <c r="W66" s="72" t="str">
        <f t="shared" si="20"/>
        <v>VENTAJA</v>
      </c>
      <c r="X66" s="89" t="str">
        <f t="shared" si="20"/>
        <v>VENTAJA</v>
      </c>
      <c r="Y66" s="72" t="str">
        <f t="shared" si="20"/>
        <v>VENTAJA</v>
      </c>
      <c r="Z66" s="89" t="str">
        <f t="shared" si="20"/>
        <v>VENTAJA</v>
      </c>
      <c r="AA66" s="72" t="str">
        <f t="shared" si="20"/>
        <v>VENTAJA</v>
      </c>
      <c r="AB66" s="72" t="str">
        <f t="shared" ref="AB66:AC66" si="21">+IF(AB52&gt; 0.33,"VENTAJA","INTRAPRODUCTO")</f>
        <v>VENTAJA</v>
      </c>
      <c r="AC66" s="72" t="str">
        <f t="shared" si="21"/>
        <v>VENTAJA</v>
      </c>
      <c r="AD66" s="72" t="str">
        <f t="shared" ref="AD66:AE66" si="22">+IF(AD52&gt; 0.33,"VENTAJA","INTRAPRODUCTO")</f>
        <v>VENTAJA</v>
      </c>
      <c r="AE66" s="72" t="str">
        <f t="shared" si="22"/>
        <v>VENTAJA</v>
      </c>
      <c r="AF66" s="72" t="str">
        <f t="shared" ref="AF66" si="23">+IF(AF52&gt; 0.33,"VENTAJA","INTRAPRODUCTO")</f>
        <v>VENTAJA</v>
      </c>
    </row>
    <row r="67" spans="4:32" x14ac:dyDescent="0.25">
      <c r="D67" s="242" t="s">
        <v>22</v>
      </c>
      <c r="E67" s="243"/>
      <c r="F67" s="94" t="str">
        <f t="shared" ref="F67:AA67" si="24">+IF(F53&gt; 0.33,"VENTAJA","INTRAPRODUCTO")</f>
        <v>VENTAJA</v>
      </c>
      <c r="G67" s="72" t="str">
        <f t="shared" si="24"/>
        <v>VENTAJA</v>
      </c>
      <c r="H67" s="89" t="str">
        <f t="shared" si="24"/>
        <v>VENTAJA</v>
      </c>
      <c r="I67" s="72" t="str">
        <f t="shared" si="24"/>
        <v>VENTAJA</v>
      </c>
      <c r="J67" s="89" t="str">
        <f t="shared" si="24"/>
        <v>VENTAJA</v>
      </c>
      <c r="K67" s="72" t="str">
        <f t="shared" si="24"/>
        <v>VENTAJA</v>
      </c>
      <c r="L67" s="89" t="str">
        <f t="shared" si="24"/>
        <v>INTRAPRODUCTO</v>
      </c>
      <c r="M67" s="72" t="str">
        <f t="shared" si="24"/>
        <v>VENTAJA</v>
      </c>
      <c r="N67" s="89" t="str">
        <f t="shared" si="24"/>
        <v>VENTAJA</v>
      </c>
      <c r="O67" s="72" t="str">
        <f t="shared" si="24"/>
        <v>VENTAJA</v>
      </c>
      <c r="P67" s="89" t="str">
        <f t="shared" si="24"/>
        <v>VENTAJA</v>
      </c>
      <c r="Q67" s="72" t="str">
        <f t="shared" si="24"/>
        <v>VENTAJA</v>
      </c>
      <c r="R67" s="89" t="str">
        <f t="shared" si="24"/>
        <v>VENTAJA</v>
      </c>
      <c r="S67" s="72" t="str">
        <f t="shared" si="24"/>
        <v>VENTAJA</v>
      </c>
      <c r="T67" s="89" t="str">
        <f t="shared" si="24"/>
        <v>VENTAJA</v>
      </c>
      <c r="U67" s="72" t="str">
        <f t="shared" si="24"/>
        <v>VENTAJA</v>
      </c>
      <c r="V67" s="89" t="str">
        <f t="shared" si="24"/>
        <v>VENTAJA</v>
      </c>
      <c r="W67" s="72" t="str">
        <f t="shared" si="24"/>
        <v>VENTAJA</v>
      </c>
      <c r="X67" s="89" t="str">
        <f t="shared" si="24"/>
        <v>VENTAJA</v>
      </c>
      <c r="Y67" s="72" t="str">
        <f t="shared" si="24"/>
        <v>VENTAJA</v>
      </c>
      <c r="Z67" s="89" t="str">
        <f t="shared" si="24"/>
        <v>VENTAJA</v>
      </c>
      <c r="AA67" s="72" t="str">
        <f t="shared" si="24"/>
        <v>VENTAJA</v>
      </c>
      <c r="AB67" s="72" t="str">
        <f t="shared" ref="AB67:AC67" si="25">+IF(AB53&gt; 0.33,"VENTAJA","INTRAPRODUCTO")</f>
        <v>INTRAPRODUCTO</v>
      </c>
      <c r="AC67" s="72" t="str">
        <f t="shared" si="25"/>
        <v>VENTAJA</v>
      </c>
      <c r="AD67" s="72" t="str">
        <f t="shared" ref="AD67:AE67" si="26">+IF(AD53&gt; 0.33,"VENTAJA","INTRAPRODUCTO")</f>
        <v>INTRAPRODUCTO</v>
      </c>
      <c r="AE67" s="72" t="str">
        <f t="shared" si="26"/>
        <v>INTRAPRODUCTO</v>
      </c>
      <c r="AF67" s="72" t="str">
        <f t="shared" ref="AF67" si="27">+IF(AF53&gt; 0.33,"VENTAJA","INTRAPRODUCTO")</f>
        <v>INTRAPRODUCTO</v>
      </c>
    </row>
    <row r="68" spans="4:32" x14ac:dyDescent="0.25">
      <c r="D68" s="244" t="s">
        <v>23</v>
      </c>
      <c r="E68" s="245"/>
      <c r="F68" s="94" t="str">
        <f t="shared" ref="F68:AA68" si="28">+IF(F54&gt; 0.33,"VENTAJA","INTRAPRODUCTO")</f>
        <v>INTRAPRODUCTO</v>
      </c>
      <c r="G68" s="72" t="str">
        <f t="shared" si="28"/>
        <v>INTRAPRODUCTO</v>
      </c>
      <c r="H68" s="89" t="str">
        <f t="shared" si="28"/>
        <v>INTRAPRODUCTO</v>
      </c>
      <c r="I68" s="72" t="str">
        <f t="shared" si="28"/>
        <v>INTRAPRODUCTO</v>
      </c>
      <c r="J68" s="89" t="str">
        <f t="shared" si="28"/>
        <v>INTRAPRODUCTO</v>
      </c>
      <c r="K68" s="72" t="str">
        <f t="shared" si="28"/>
        <v>INTRAPRODUCTO</v>
      </c>
      <c r="L68" s="89" t="str">
        <f t="shared" si="28"/>
        <v>VENTAJA</v>
      </c>
      <c r="M68" s="72" t="str">
        <f t="shared" si="28"/>
        <v>INTRAPRODUCTO</v>
      </c>
      <c r="N68" s="89" t="str">
        <f t="shared" si="28"/>
        <v>INTRAPRODUCTO</v>
      </c>
      <c r="O68" s="72" t="str">
        <f t="shared" si="28"/>
        <v>INTRAPRODUCTO</v>
      </c>
      <c r="P68" s="89" t="str">
        <f t="shared" si="28"/>
        <v>INTRAPRODUCTO</v>
      </c>
      <c r="Q68" s="72" t="str">
        <f t="shared" si="28"/>
        <v>INTRAPRODUCTO</v>
      </c>
      <c r="R68" s="89" t="str">
        <f t="shared" si="28"/>
        <v>INTRAPRODUCTO</v>
      </c>
      <c r="S68" s="72" t="str">
        <f t="shared" si="28"/>
        <v>INTRAPRODUCTO</v>
      </c>
      <c r="T68" s="89" t="str">
        <f t="shared" si="28"/>
        <v>INTRAPRODUCTO</v>
      </c>
      <c r="U68" s="72" t="str">
        <f t="shared" si="28"/>
        <v>INTRAPRODUCTO</v>
      </c>
      <c r="V68" s="89" t="str">
        <f t="shared" si="28"/>
        <v>INTRAPRODUCTO</v>
      </c>
      <c r="W68" s="72" t="str">
        <f t="shared" si="28"/>
        <v>INTRAPRODUCTO</v>
      </c>
      <c r="X68" s="89" t="str">
        <f t="shared" si="28"/>
        <v>INTRAPRODUCTO</v>
      </c>
      <c r="Y68" s="72" t="str">
        <f t="shared" si="28"/>
        <v>INTRAPRODUCTO</v>
      </c>
      <c r="Z68" s="89" t="str">
        <f t="shared" si="28"/>
        <v>INTRAPRODUCTO</v>
      </c>
      <c r="AA68" s="72" t="str">
        <f t="shared" si="28"/>
        <v>INTRAPRODUCTO</v>
      </c>
      <c r="AB68" s="72" t="str">
        <f t="shared" ref="AB68:AC68" si="29">+IF(AB54&gt; 0.33,"VENTAJA","INTRAPRODUCTO")</f>
        <v>INTRAPRODUCTO</v>
      </c>
      <c r="AC68" s="72" t="str">
        <f t="shared" si="29"/>
        <v>INTRAPRODUCTO</v>
      </c>
      <c r="AD68" s="72" t="str">
        <f t="shared" ref="AD68:AE68" si="30">+IF(AD54&gt; 0.33,"VENTAJA","INTRAPRODUCTO")</f>
        <v>INTRAPRODUCTO</v>
      </c>
      <c r="AE68" s="72" t="str">
        <f t="shared" si="30"/>
        <v>INTRAPRODUCTO</v>
      </c>
      <c r="AF68" s="72" t="str">
        <f t="shared" ref="AF68" si="31">+IF(AF54&gt; 0.33,"VENTAJA","INTRAPRODUCTO")</f>
        <v>INTRAPRODUCTO</v>
      </c>
    </row>
    <row r="69" spans="4:32" x14ac:dyDescent="0.25">
      <c r="D69" s="242" t="s">
        <v>24</v>
      </c>
      <c r="E69" s="243"/>
      <c r="F69" s="94" t="str">
        <f t="shared" ref="F69:AA69" si="32">+IF(F55&gt; 0.33,"VENTAJA","INTRAPRODUCTO")</f>
        <v>VENTAJA</v>
      </c>
      <c r="G69" s="72" t="str">
        <f t="shared" si="32"/>
        <v>VENTAJA</v>
      </c>
      <c r="H69" s="89" t="str">
        <f t="shared" si="32"/>
        <v>VENTAJA</v>
      </c>
      <c r="I69" s="72" t="str">
        <f t="shared" si="32"/>
        <v>VENTAJA</v>
      </c>
      <c r="J69" s="89" t="str">
        <f t="shared" si="32"/>
        <v>VENTAJA</v>
      </c>
      <c r="K69" s="72" t="str">
        <f t="shared" si="32"/>
        <v>INTRAPRODUCTO</v>
      </c>
      <c r="L69" s="89" t="str">
        <f t="shared" si="32"/>
        <v>INTRAPRODUCTO</v>
      </c>
      <c r="M69" s="72" t="str">
        <f t="shared" si="32"/>
        <v>VENTAJA</v>
      </c>
      <c r="N69" s="89" t="str">
        <f t="shared" si="32"/>
        <v>VENTAJA</v>
      </c>
      <c r="O69" s="72" t="str">
        <f t="shared" si="32"/>
        <v>VENTAJA</v>
      </c>
      <c r="P69" s="89" t="str">
        <f t="shared" si="32"/>
        <v>VENTAJA</v>
      </c>
      <c r="Q69" s="72" t="str">
        <f t="shared" si="32"/>
        <v>VENTAJA</v>
      </c>
      <c r="R69" s="89" t="str">
        <f t="shared" si="32"/>
        <v>INTRAPRODUCTO</v>
      </c>
      <c r="S69" s="72" t="str">
        <f t="shared" si="32"/>
        <v>INTRAPRODUCTO</v>
      </c>
      <c r="T69" s="89" t="str">
        <f t="shared" si="32"/>
        <v>VENTAJA</v>
      </c>
      <c r="U69" s="72" t="str">
        <f t="shared" si="32"/>
        <v>VENTAJA</v>
      </c>
      <c r="V69" s="89" t="str">
        <f t="shared" si="32"/>
        <v>VENTAJA</v>
      </c>
      <c r="W69" s="72" t="str">
        <f t="shared" si="32"/>
        <v>INTRAPRODUCTO</v>
      </c>
      <c r="X69" s="89" t="str">
        <f t="shared" si="32"/>
        <v>INTRAPRODUCTO</v>
      </c>
      <c r="Y69" s="72" t="str">
        <f t="shared" si="32"/>
        <v>VENTAJA</v>
      </c>
      <c r="Z69" s="89" t="str">
        <f t="shared" si="32"/>
        <v>VENTAJA</v>
      </c>
      <c r="AA69" s="72" t="str">
        <f t="shared" si="32"/>
        <v>VENTAJA</v>
      </c>
      <c r="AB69" s="72" t="str">
        <f t="shared" ref="AB69:AC69" si="33">+IF(AB55&gt; 0.33,"VENTAJA","INTRAPRODUCTO")</f>
        <v>VENTAJA</v>
      </c>
      <c r="AC69" s="72" t="str">
        <f t="shared" si="33"/>
        <v>VENTAJA</v>
      </c>
      <c r="AD69" s="72" t="str">
        <f t="shared" ref="AD69:AE69" si="34">+IF(AD55&gt; 0.33,"VENTAJA","INTRAPRODUCTO")</f>
        <v>VENTAJA</v>
      </c>
      <c r="AE69" s="72" t="str">
        <f t="shared" si="34"/>
        <v>VENTAJA</v>
      </c>
      <c r="AF69" s="72" t="str">
        <f t="shared" ref="AF69" si="35">+IF(AF55&gt; 0.33,"VENTAJA","INTRAPRODUCTO")</f>
        <v>VENTAJA</v>
      </c>
    </row>
    <row r="70" spans="4:32" ht="15.75" thickBot="1" x14ac:dyDescent="0.3">
      <c r="D70" s="240" t="s">
        <v>25</v>
      </c>
      <c r="E70" s="241"/>
      <c r="F70" s="95" t="str">
        <f t="shared" ref="F70:AA70" si="36">+IF(F56&gt; 0.33,"VENTAJA","INTRAPRODUCTO")</f>
        <v>INTRAPRODUCTO</v>
      </c>
      <c r="G70" s="88" t="str">
        <f t="shared" si="36"/>
        <v>INTRAPRODUCTO</v>
      </c>
      <c r="H70" s="96" t="str">
        <f t="shared" si="36"/>
        <v>INTRAPRODUCTO</v>
      </c>
      <c r="I70" s="88" t="str">
        <f t="shared" si="36"/>
        <v>INTRAPRODUCTO</v>
      </c>
      <c r="J70" s="96" t="str">
        <f t="shared" si="36"/>
        <v>INTRAPRODUCTO</v>
      </c>
      <c r="K70" s="88" t="str">
        <f t="shared" si="36"/>
        <v>VENTAJA</v>
      </c>
      <c r="L70" s="96" t="str">
        <f t="shared" si="36"/>
        <v>VENTAJA</v>
      </c>
      <c r="M70" s="88" t="e">
        <f t="shared" si="36"/>
        <v>#VALUE!</v>
      </c>
      <c r="N70" s="96" t="str">
        <f t="shared" si="36"/>
        <v>INTRAPRODUCTO</v>
      </c>
      <c r="O70" s="88" t="str">
        <f t="shared" si="36"/>
        <v>INTRAPRODUCTO</v>
      </c>
      <c r="P70" s="96" t="str">
        <f t="shared" si="36"/>
        <v>INTRAPRODUCTO</v>
      </c>
      <c r="Q70" s="88" t="str">
        <f t="shared" si="36"/>
        <v>INTRAPRODUCTO</v>
      </c>
      <c r="R70" s="96" t="str">
        <f t="shared" si="36"/>
        <v>INTRAPRODUCTO</v>
      </c>
      <c r="S70" s="88" t="str">
        <f t="shared" si="36"/>
        <v>INTRAPRODUCTO</v>
      </c>
      <c r="T70" s="96" t="str">
        <f t="shared" si="36"/>
        <v>INTRAPRODUCTO</v>
      </c>
      <c r="U70" s="88" t="str">
        <f t="shared" si="36"/>
        <v>INTRAPRODUCTO</v>
      </c>
      <c r="V70" s="96" t="str">
        <f t="shared" si="36"/>
        <v>INTRAPRODUCTO</v>
      </c>
      <c r="W70" s="88" t="str">
        <f t="shared" si="36"/>
        <v>INTRAPRODUCTO</v>
      </c>
      <c r="X70" s="96" t="str">
        <f t="shared" si="36"/>
        <v>INTRAPRODUCTO</v>
      </c>
      <c r="Y70" s="88" t="str">
        <f t="shared" si="36"/>
        <v>INTRAPRODUCTO</v>
      </c>
      <c r="Z70" s="96" t="str">
        <f t="shared" si="36"/>
        <v>INTRAPRODUCTO</v>
      </c>
      <c r="AA70" s="88" t="str">
        <f t="shared" si="36"/>
        <v>INTRAPRODUCTO</v>
      </c>
      <c r="AB70" s="88" t="str">
        <f t="shared" ref="AB70:AC70" si="37">+IF(AB56&gt; 0.33,"VENTAJA","INTRAPRODUCTO")</f>
        <v>INTRAPRODUCTO</v>
      </c>
      <c r="AC70" s="88" t="str">
        <f t="shared" si="37"/>
        <v>INTRAPRODUCTO</v>
      </c>
      <c r="AD70" s="88" t="str">
        <f t="shared" ref="AD70:AE70" si="38">+IF(AD56&gt; 0.33,"VENTAJA","INTRAPRODUCTO")</f>
        <v>INTRAPRODUCTO</v>
      </c>
      <c r="AE70" s="88" t="str">
        <f t="shared" si="38"/>
        <v>INTRAPRODUCTO</v>
      </c>
      <c r="AF70" s="88" t="str">
        <f t="shared" ref="AF70" si="39">+IF(AF56&gt; 0.33,"VENTAJA","INTRAPRODUCTO")</f>
        <v>INTRAPRODUCTO</v>
      </c>
    </row>
    <row r="71" spans="4:32" x14ac:dyDescent="0.25">
      <c r="D71" t="s">
        <v>52</v>
      </c>
      <c r="E71" s="111"/>
      <c r="F71" s="89"/>
      <c r="G71" s="89"/>
      <c r="H71" s="89"/>
      <c r="I71" s="89"/>
      <c r="J71" s="89"/>
      <c r="K71" s="89"/>
      <c r="L71" s="89"/>
      <c r="M71" s="89"/>
      <c r="N71" s="89"/>
      <c r="O71" s="89"/>
      <c r="P71" s="89"/>
      <c r="Q71" s="89"/>
      <c r="R71" s="89"/>
      <c r="S71" s="89"/>
      <c r="T71" s="89"/>
      <c r="U71" s="89"/>
      <c r="V71" s="89"/>
      <c r="W71" s="89"/>
      <c r="X71" s="89"/>
      <c r="Y71" s="89"/>
      <c r="Z71" s="89"/>
      <c r="AA71" s="89"/>
    </row>
    <row r="73" spans="4:32" ht="15.75" thickBot="1" x14ac:dyDescent="0.3">
      <c r="D73" t="s">
        <v>61</v>
      </c>
      <c r="E73" s="2"/>
    </row>
    <row r="74" spans="4:32" ht="15.75" thickBot="1" x14ac:dyDescent="0.3">
      <c r="D74" s="85" t="s">
        <v>14</v>
      </c>
      <c r="E74" s="86"/>
      <c r="F74" s="11">
        <v>1995</v>
      </c>
      <c r="G74" s="7">
        <v>1996</v>
      </c>
      <c r="H74" s="11">
        <v>1997</v>
      </c>
      <c r="I74" s="7">
        <v>1998</v>
      </c>
      <c r="J74" s="11">
        <v>1999</v>
      </c>
      <c r="K74" s="7">
        <v>2000</v>
      </c>
      <c r="L74" s="11">
        <v>2001</v>
      </c>
      <c r="M74" s="7">
        <v>2002</v>
      </c>
      <c r="N74" s="11">
        <v>2003</v>
      </c>
      <c r="O74" s="7">
        <v>2004</v>
      </c>
      <c r="P74" s="11">
        <v>2005</v>
      </c>
      <c r="Q74" s="7">
        <v>2006</v>
      </c>
      <c r="R74" s="11">
        <v>2007</v>
      </c>
      <c r="S74" s="7">
        <v>2008</v>
      </c>
      <c r="T74" s="11">
        <v>2009</v>
      </c>
      <c r="U74" s="7">
        <v>2010</v>
      </c>
      <c r="V74" s="11">
        <v>2011</v>
      </c>
      <c r="W74" s="7">
        <v>2012</v>
      </c>
      <c r="X74" s="11">
        <v>2013</v>
      </c>
      <c r="Y74" s="7">
        <v>2014</v>
      </c>
      <c r="Z74" s="11">
        <v>2015</v>
      </c>
      <c r="AA74" s="8">
        <v>2016</v>
      </c>
      <c r="AB74" s="8">
        <v>2017</v>
      </c>
      <c r="AC74" s="8">
        <v>2018</v>
      </c>
      <c r="AD74" s="8">
        <v>2019</v>
      </c>
      <c r="AE74" s="8">
        <v>2020</v>
      </c>
      <c r="AF74" s="8">
        <v>2021</v>
      </c>
    </row>
    <row r="75" spans="4:32" ht="15.75" thickBot="1" x14ac:dyDescent="0.3">
      <c r="D75" s="246" t="s">
        <v>15</v>
      </c>
      <c r="E75" s="247"/>
      <c r="F75" s="73">
        <v>10201048.063999999</v>
      </c>
      <c r="G75" s="74">
        <v>10647555.072000001</v>
      </c>
      <c r="H75" s="73">
        <v>11549019.136</v>
      </c>
      <c r="I75" s="74">
        <v>10821222.4</v>
      </c>
      <c r="J75" s="73">
        <v>11617030.143999999</v>
      </c>
      <c r="K75" s="74">
        <v>13158400.846999999</v>
      </c>
      <c r="L75" s="73">
        <v>12301486.486</v>
      </c>
      <c r="M75" s="74">
        <v>11897488.380999999</v>
      </c>
      <c r="N75" s="73">
        <v>13092218.069</v>
      </c>
      <c r="O75" s="74">
        <v>16729677.706</v>
      </c>
      <c r="P75" s="73">
        <v>21190438.734999999</v>
      </c>
      <c r="Q75" s="74">
        <v>24390975.103</v>
      </c>
      <c r="R75" s="73">
        <v>29991332</v>
      </c>
      <c r="S75" s="74">
        <v>37625882.064999998</v>
      </c>
      <c r="T75" s="73">
        <v>32852985.837000001</v>
      </c>
      <c r="U75" s="74">
        <v>39819528.641999997</v>
      </c>
      <c r="V75" s="73">
        <v>56953516.086000003</v>
      </c>
      <c r="W75" s="74">
        <v>60273618.167999998</v>
      </c>
      <c r="X75" s="73">
        <v>58821869.987000003</v>
      </c>
      <c r="Y75" s="74">
        <v>54794812.015000001</v>
      </c>
      <c r="Z75" s="73">
        <v>35690766.593000002</v>
      </c>
      <c r="AA75" s="75">
        <v>31044991.243000001</v>
      </c>
      <c r="AB75" s="75">
        <v>37766321.060000002</v>
      </c>
      <c r="AC75" s="75">
        <v>41831520.221000001</v>
      </c>
      <c r="AD75" s="75">
        <v>39489359.461999997</v>
      </c>
      <c r="AE75" s="75">
        <v>31055811</v>
      </c>
      <c r="AF75" s="75">
        <v>41389989</v>
      </c>
    </row>
    <row r="76" spans="4:32" x14ac:dyDescent="0.25">
      <c r="D76" s="242" t="s">
        <v>16</v>
      </c>
      <c r="E76" s="243"/>
      <c r="F76" s="76">
        <v>3098921.09</v>
      </c>
      <c r="G76" s="77">
        <v>2785849.662</v>
      </c>
      <c r="H76" s="76">
        <v>3607707.88</v>
      </c>
      <c r="I76" s="77">
        <v>3335956.557</v>
      </c>
      <c r="J76" s="76">
        <v>2695929.8470000001</v>
      </c>
      <c r="K76" s="77">
        <v>2405215.0010000002</v>
      </c>
      <c r="L76" s="76">
        <v>2138679.7719999999</v>
      </c>
      <c r="M76" s="77">
        <v>2078652.2009999999</v>
      </c>
      <c r="N76" s="76">
        <v>2115649.7719999999</v>
      </c>
      <c r="O76" s="77">
        <v>2562060.0449999999</v>
      </c>
      <c r="P76" s="76">
        <v>3414451.378</v>
      </c>
      <c r="Q76" s="77">
        <v>3636147.1490000002</v>
      </c>
      <c r="R76" s="76">
        <v>4207719.53</v>
      </c>
      <c r="S76" s="77">
        <v>4920759.6100000003</v>
      </c>
      <c r="T76" s="76">
        <v>4598395.335</v>
      </c>
      <c r="U76" s="77">
        <v>4252563.568</v>
      </c>
      <c r="V76" s="76">
        <v>5361940.517</v>
      </c>
      <c r="W76" s="77">
        <v>4891277.0719999997</v>
      </c>
      <c r="X76" s="76">
        <v>4827988.8420000002</v>
      </c>
      <c r="Y76" s="77">
        <v>5397566.3509999998</v>
      </c>
      <c r="Z76" s="76">
        <v>5065806.5839999998</v>
      </c>
      <c r="AA76" s="78">
        <v>5017400.301</v>
      </c>
      <c r="AB76" s="78">
        <v>5287654.5549999997</v>
      </c>
      <c r="AC76" s="78">
        <v>5056430.5199999996</v>
      </c>
      <c r="AD76" s="78">
        <v>5180742.5949999997</v>
      </c>
      <c r="AE76" s="78">
        <v>5734248</v>
      </c>
      <c r="AF76" s="78">
        <v>6808623</v>
      </c>
    </row>
    <row r="77" spans="4:32" x14ac:dyDescent="0.25">
      <c r="D77" s="244" t="s">
        <v>17</v>
      </c>
      <c r="E77" s="245"/>
      <c r="F77" s="79">
        <v>30803.01</v>
      </c>
      <c r="G77" s="80">
        <v>35173.404000000002</v>
      </c>
      <c r="H77" s="79">
        <v>39259.262000000002</v>
      </c>
      <c r="I77" s="80">
        <v>35104.345999999998</v>
      </c>
      <c r="J77" s="79">
        <v>39624.252</v>
      </c>
      <c r="K77" s="80">
        <v>46419.232000000004</v>
      </c>
      <c r="L77" s="79">
        <v>53188.722000000002</v>
      </c>
      <c r="M77" s="80">
        <v>74104.146999999997</v>
      </c>
      <c r="N77" s="79">
        <v>91780.876000000004</v>
      </c>
      <c r="O77" s="80">
        <v>123835.197</v>
      </c>
      <c r="P77" s="79">
        <v>96874.676000000007</v>
      </c>
      <c r="Q77" s="80">
        <v>94055.032999999996</v>
      </c>
      <c r="R77" s="79">
        <v>105375.874</v>
      </c>
      <c r="S77" s="80">
        <v>94489.955000000002</v>
      </c>
      <c r="T77" s="79">
        <v>70182.815000000002</v>
      </c>
      <c r="U77" s="80">
        <v>53309.548000000003</v>
      </c>
      <c r="V77" s="79">
        <v>64346.038</v>
      </c>
      <c r="W77" s="80">
        <v>70258.634000000005</v>
      </c>
      <c r="X77" s="79">
        <v>97455.774999999994</v>
      </c>
      <c r="Y77" s="80">
        <v>83701.375</v>
      </c>
      <c r="Z77" s="79">
        <v>73863.785999999993</v>
      </c>
      <c r="AA77" s="81">
        <v>54157.362999999998</v>
      </c>
      <c r="AB77" s="81">
        <v>67241.414999999994</v>
      </c>
      <c r="AC77" s="81">
        <v>74247.701000000001</v>
      </c>
      <c r="AD77" s="81">
        <v>79792.514999999999</v>
      </c>
      <c r="AE77" s="81">
        <v>45473</v>
      </c>
      <c r="AF77" s="81">
        <v>47547</v>
      </c>
    </row>
    <row r="78" spans="4:32" x14ac:dyDescent="0.25">
      <c r="D78" s="242" t="s">
        <v>18</v>
      </c>
      <c r="E78" s="243"/>
      <c r="F78" s="76">
        <v>579990.24399999995</v>
      </c>
      <c r="G78" s="77">
        <v>605765.80500000005</v>
      </c>
      <c r="H78" s="76">
        <v>616942.38699999999</v>
      </c>
      <c r="I78" s="77">
        <v>617456.18000000005</v>
      </c>
      <c r="J78" s="76">
        <v>620240.06799999997</v>
      </c>
      <c r="K78" s="77">
        <v>659124.23800000001</v>
      </c>
      <c r="L78" s="76">
        <v>688855.61499999999</v>
      </c>
      <c r="M78" s="77">
        <v>757827.40099999995</v>
      </c>
      <c r="N78" s="76">
        <v>789590.94900000002</v>
      </c>
      <c r="O78" s="77">
        <v>875534.74</v>
      </c>
      <c r="P78" s="76">
        <v>1139266.4569999999</v>
      </c>
      <c r="Q78" s="77">
        <v>1479351.7949999999</v>
      </c>
      <c r="R78" s="76">
        <v>1801174.3359999999</v>
      </c>
      <c r="S78" s="77">
        <v>1883633.2490000001</v>
      </c>
      <c r="T78" s="76">
        <v>1536759.11</v>
      </c>
      <c r="U78" s="77">
        <v>1790755.2039999999</v>
      </c>
      <c r="V78" s="76">
        <v>1862520.5719999999</v>
      </c>
      <c r="W78" s="77">
        <v>1903899.7069999999</v>
      </c>
      <c r="X78" s="76">
        <v>1983921.308</v>
      </c>
      <c r="Y78" s="77">
        <v>1921493.327</v>
      </c>
      <c r="Z78" s="76">
        <v>1777427.3</v>
      </c>
      <c r="AA78" s="78">
        <v>1737163.1470000001</v>
      </c>
      <c r="AB78" s="78">
        <v>1879180.273</v>
      </c>
      <c r="AC78" s="78">
        <v>2002077.676</v>
      </c>
      <c r="AD78" s="78">
        <v>1958958.048</v>
      </c>
      <c r="AE78" s="78">
        <v>1868552</v>
      </c>
      <c r="AF78" s="78">
        <v>2483094</v>
      </c>
    </row>
    <row r="79" spans="4:32" x14ac:dyDescent="0.25">
      <c r="D79" s="244" t="s">
        <v>19</v>
      </c>
      <c r="E79" s="245"/>
      <c r="F79" s="79">
        <v>2777924.2829999998</v>
      </c>
      <c r="G79" s="80">
        <v>3827695.986</v>
      </c>
      <c r="H79" s="79">
        <v>3622565.1490000002</v>
      </c>
      <c r="I79" s="80">
        <v>3273865.3459999999</v>
      </c>
      <c r="J79" s="79">
        <v>4702466.4309999999</v>
      </c>
      <c r="K79" s="80">
        <v>5668573.9000000004</v>
      </c>
      <c r="L79" s="79">
        <v>4465281.6239999998</v>
      </c>
      <c r="M79" s="80">
        <v>4273429.8509999998</v>
      </c>
      <c r="N79" s="79">
        <v>4869042.2489999998</v>
      </c>
      <c r="O79" s="80">
        <v>6174538.5109999999</v>
      </c>
      <c r="P79" s="79">
        <v>8316319.8449999997</v>
      </c>
      <c r="Q79" s="80">
        <v>9373867.7410000004</v>
      </c>
      <c r="R79" s="79">
        <v>10872100.037</v>
      </c>
      <c r="S79" s="80">
        <v>17295009.647999998</v>
      </c>
      <c r="T79" s="79">
        <v>15780856.358999999</v>
      </c>
      <c r="U79" s="80">
        <v>22564428.982000001</v>
      </c>
      <c r="V79" s="79">
        <v>36481785.703000002</v>
      </c>
      <c r="W79" s="80">
        <v>39611602.737000003</v>
      </c>
      <c r="X79" s="79">
        <v>39276186.884999998</v>
      </c>
      <c r="Y79" s="80">
        <v>35930632.399999999</v>
      </c>
      <c r="Z79" s="79">
        <v>18839854.679000001</v>
      </c>
      <c r="AA79" s="81">
        <v>14745528.085000001</v>
      </c>
      <c r="AB79" s="81">
        <v>20445576.850000001</v>
      </c>
      <c r="AC79" s="81">
        <v>24211578.954</v>
      </c>
      <c r="AD79" s="81">
        <v>21598659.598000001</v>
      </c>
      <c r="AE79" s="81">
        <v>12905691</v>
      </c>
      <c r="AF79" s="81">
        <v>19165038</v>
      </c>
    </row>
    <row r="80" spans="4:32" x14ac:dyDescent="0.25">
      <c r="D80" s="242" t="s">
        <v>20</v>
      </c>
      <c r="E80" s="243"/>
      <c r="F80" s="76">
        <v>15458.19</v>
      </c>
      <c r="G80" s="77">
        <v>20060.937999999998</v>
      </c>
      <c r="H80" s="76">
        <v>39520.923999999999</v>
      </c>
      <c r="I80" s="77">
        <v>47420.091999999997</v>
      </c>
      <c r="J80" s="76">
        <v>59328.618000000002</v>
      </c>
      <c r="K80" s="77">
        <v>49121.404000000002</v>
      </c>
      <c r="L80" s="76">
        <v>40252.230000000003</v>
      </c>
      <c r="M80" s="77">
        <v>47038.563999999998</v>
      </c>
      <c r="N80" s="76">
        <v>70101.479000000007</v>
      </c>
      <c r="O80" s="77">
        <v>132581.01300000001</v>
      </c>
      <c r="P80" s="76">
        <v>122856.924</v>
      </c>
      <c r="Q80" s="77">
        <v>127010.948</v>
      </c>
      <c r="R80" s="76">
        <v>261453.73800000001</v>
      </c>
      <c r="S80" s="77">
        <v>384381.01500000001</v>
      </c>
      <c r="T80" s="76">
        <v>178528.27600000001</v>
      </c>
      <c r="U80" s="77">
        <v>135985.625</v>
      </c>
      <c r="V80" s="76">
        <v>290296.103</v>
      </c>
      <c r="W80" s="77">
        <v>280943.15100000001</v>
      </c>
      <c r="X80" s="76">
        <v>255500.98800000001</v>
      </c>
      <c r="Y80" s="77">
        <v>328909.83600000001</v>
      </c>
      <c r="Z80" s="76">
        <v>363479.42700000003</v>
      </c>
      <c r="AA80" s="78">
        <v>338839.57299999997</v>
      </c>
      <c r="AB80" s="78">
        <v>500779.88900000002</v>
      </c>
      <c r="AC80" s="78">
        <v>585061.14500000002</v>
      </c>
      <c r="AD80" s="78">
        <v>497421.35700000002</v>
      </c>
      <c r="AE80" s="78">
        <v>555744</v>
      </c>
      <c r="AF80" s="78">
        <v>683108</v>
      </c>
    </row>
    <row r="81" spans="4:32" x14ac:dyDescent="0.25">
      <c r="D81" s="244" t="s">
        <v>21</v>
      </c>
      <c r="E81" s="245"/>
      <c r="F81" s="79">
        <v>806467.44</v>
      </c>
      <c r="G81" s="80">
        <v>878271.42099999997</v>
      </c>
      <c r="H81" s="79">
        <v>1075389.1259999999</v>
      </c>
      <c r="I81" s="80">
        <v>1092606.466</v>
      </c>
      <c r="J81" s="79">
        <v>1179674.507</v>
      </c>
      <c r="K81" s="80">
        <v>1335680.9410000001</v>
      </c>
      <c r="L81" s="79">
        <v>1361828.9720000001</v>
      </c>
      <c r="M81" s="80">
        <v>1329738.9140000001</v>
      </c>
      <c r="N81" s="79">
        <v>1219370.236</v>
      </c>
      <c r="O81" s="80">
        <v>1541722.7209999999</v>
      </c>
      <c r="P81" s="79">
        <v>1786172.6610000001</v>
      </c>
      <c r="Q81" s="80">
        <v>2024381.6680000001</v>
      </c>
      <c r="R81" s="79">
        <v>2413255.6839999999</v>
      </c>
      <c r="S81" s="80">
        <v>2951475.1740000001</v>
      </c>
      <c r="T81" s="79">
        <v>2715936.733</v>
      </c>
      <c r="U81" s="80">
        <v>2846822.6030000001</v>
      </c>
      <c r="V81" s="79">
        <v>3312122.983</v>
      </c>
      <c r="W81" s="80">
        <v>3428685.415</v>
      </c>
      <c r="X81" s="79">
        <v>3733191.8110000002</v>
      </c>
      <c r="Y81" s="80">
        <v>3684127.247</v>
      </c>
      <c r="Z81" s="79">
        <v>3423007.0780000002</v>
      </c>
      <c r="AA81" s="81">
        <v>3029705.855</v>
      </c>
      <c r="AB81" s="81">
        <v>3053327.361</v>
      </c>
      <c r="AC81" s="81">
        <v>3210970.0660000001</v>
      </c>
      <c r="AD81" s="81">
        <v>3134328.5630000001</v>
      </c>
      <c r="AE81" s="81">
        <v>2867523</v>
      </c>
      <c r="AF81" s="81">
        <v>3784040</v>
      </c>
    </row>
    <row r="82" spans="4:32" x14ac:dyDescent="0.25">
      <c r="D82" s="242" t="s">
        <v>22</v>
      </c>
      <c r="E82" s="243"/>
      <c r="F82" s="76">
        <v>1467892.4750000001</v>
      </c>
      <c r="G82" s="77">
        <v>1145310.274</v>
      </c>
      <c r="H82" s="76">
        <v>1189097.206</v>
      </c>
      <c r="I82" s="77">
        <v>1100459.8259999999</v>
      </c>
      <c r="J82" s="76">
        <v>1195512.314</v>
      </c>
      <c r="K82" s="77">
        <v>1443992.7379999999</v>
      </c>
      <c r="L82" s="76">
        <v>1600065.148</v>
      </c>
      <c r="M82" s="77">
        <v>1560431.6310000001</v>
      </c>
      <c r="N82" s="76">
        <v>1737469.0460000001</v>
      </c>
      <c r="O82" s="77">
        <v>2330093.8820000002</v>
      </c>
      <c r="P82" s="76">
        <v>2753889.4539999999</v>
      </c>
      <c r="Q82" s="77">
        <v>3484528.9249999998</v>
      </c>
      <c r="R82" s="76">
        <v>4748504.3559999997</v>
      </c>
      <c r="S82" s="77">
        <v>4649722.3870000001</v>
      </c>
      <c r="T82" s="76">
        <v>3441238.7110000001</v>
      </c>
      <c r="U82" s="77">
        <v>3337209.6940000001</v>
      </c>
      <c r="V82" s="76">
        <v>3472061.2480000001</v>
      </c>
      <c r="W82" s="77">
        <v>3549539.51</v>
      </c>
      <c r="X82" s="76">
        <v>3048385.906</v>
      </c>
      <c r="Y82" s="77">
        <v>2962845.625</v>
      </c>
      <c r="Z82" s="76">
        <v>2367656.7080000001</v>
      </c>
      <c r="AA82" s="78">
        <v>2028656.209</v>
      </c>
      <c r="AB82" s="78">
        <v>2137856.7110000001</v>
      </c>
      <c r="AC82" s="78">
        <v>2445979.3769999999</v>
      </c>
      <c r="AD82" s="78">
        <v>2402659.0589999999</v>
      </c>
      <c r="AE82" s="78">
        <v>1946915</v>
      </c>
      <c r="AF82" s="78">
        <v>2585719</v>
      </c>
    </row>
    <row r="83" spans="4:32" x14ac:dyDescent="0.25">
      <c r="D83" s="244" t="s">
        <v>23</v>
      </c>
      <c r="E83" s="245"/>
      <c r="F83" s="79">
        <v>264716.17499999999</v>
      </c>
      <c r="G83" s="80">
        <v>290365.29800000001</v>
      </c>
      <c r="H83" s="79">
        <v>438185.76</v>
      </c>
      <c r="I83" s="80">
        <v>427399.25199999998</v>
      </c>
      <c r="J83" s="79">
        <v>306885.30800000002</v>
      </c>
      <c r="K83" s="80">
        <v>565442.83100000001</v>
      </c>
      <c r="L83" s="79">
        <v>828162.73800000001</v>
      </c>
      <c r="M83" s="80">
        <v>663024.73400000005</v>
      </c>
      <c r="N83" s="79">
        <v>430313.315</v>
      </c>
      <c r="O83" s="80">
        <v>910814.52500000002</v>
      </c>
      <c r="P83" s="79">
        <v>1265020.04</v>
      </c>
      <c r="Q83" s="80">
        <v>1519771.098</v>
      </c>
      <c r="R83" s="79">
        <v>2208299.469</v>
      </c>
      <c r="S83" s="80">
        <v>1884343.71</v>
      </c>
      <c r="T83" s="79">
        <v>1427862.03</v>
      </c>
      <c r="U83" s="80">
        <v>1265311.8959999999</v>
      </c>
      <c r="V83" s="79">
        <v>1720984.7679999999</v>
      </c>
      <c r="W83" s="80">
        <v>1492637.152</v>
      </c>
      <c r="X83" s="79">
        <v>1834495.1359999999</v>
      </c>
      <c r="Y83" s="80">
        <v>1529037.4939999999</v>
      </c>
      <c r="Z83" s="79">
        <v>1423523.017</v>
      </c>
      <c r="AA83" s="81">
        <v>1464320.9709999999</v>
      </c>
      <c r="AB83" s="81">
        <v>1526610.9469999999</v>
      </c>
      <c r="AC83" s="81">
        <v>1571426.105</v>
      </c>
      <c r="AD83" s="81">
        <v>1631002.3049999999</v>
      </c>
      <c r="AE83" s="81">
        <v>1230427</v>
      </c>
      <c r="AF83" s="81">
        <v>1401013</v>
      </c>
    </row>
    <row r="84" spans="4:32" x14ac:dyDescent="0.25">
      <c r="D84" s="242" t="s">
        <v>24</v>
      </c>
      <c r="E84" s="243"/>
      <c r="F84" s="76">
        <v>985174.973</v>
      </c>
      <c r="G84" s="77">
        <v>854746.38600000006</v>
      </c>
      <c r="H84" s="76">
        <v>844979.59499999997</v>
      </c>
      <c r="I84" s="77">
        <v>870562.44400000002</v>
      </c>
      <c r="J84" s="76">
        <v>807029.93</v>
      </c>
      <c r="K84" s="77">
        <v>975983.973</v>
      </c>
      <c r="L84" s="76">
        <v>1113974.9620000001</v>
      </c>
      <c r="M84" s="77">
        <v>999796.94099999999</v>
      </c>
      <c r="N84" s="76">
        <v>1176477.253</v>
      </c>
      <c r="O84" s="77">
        <v>1501711.953</v>
      </c>
      <c r="P84" s="76">
        <v>1662357.4920000001</v>
      </c>
      <c r="Q84" s="77">
        <v>1818153.287</v>
      </c>
      <c r="R84" s="76">
        <v>2568492.432</v>
      </c>
      <c r="S84" s="77">
        <v>2529167.3969999999</v>
      </c>
      <c r="T84" s="76">
        <v>1535642.514</v>
      </c>
      <c r="U84" s="77">
        <v>1443255.895</v>
      </c>
      <c r="V84" s="76">
        <v>1590328.8319999999</v>
      </c>
      <c r="W84" s="77">
        <v>1631760.6129999999</v>
      </c>
      <c r="X84" s="76">
        <v>1499523.801</v>
      </c>
      <c r="Y84" s="77">
        <v>1360366.0090000001</v>
      </c>
      <c r="Z84" s="76">
        <v>1254999.4099999999</v>
      </c>
      <c r="AA84" s="78">
        <v>1085000.3689999999</v>
      </c>
      <c r="AB84" s="78">
        <v>1086945.68</v>
      </c>
      <c r="AC84" s="78">
        <v>1207352.51</v>
      </c>
      <c r="AD84" s="78">
        <v>1211819.1680000001</v>
      </c>
      <c r="AE84" s="78">
        <v>982329</v>
      </c>
      <c r="AF84" s="78">
        <v>1280420</v>
      </c>
    </row>
    <row r="85" spans="4:32" ht="15.75" thickBot="1" x14ac:dyDescent="0.3">
      <c r="D85" s="240" t="s">
        <v>25</v>
      </c>
      <c r="E85" s="241"/>
      <c r="F85" s="82">
        <v>173700.736</v>
      </c>
      <c r="G85" s="83">
        <v>204315.77</v>
      </c>
      <c r="H85" s="82">
        <v>75372.135999999999</v>
      </c>
      <c r="I85" s="83">
        <v>20392.142</v>
      </c>
      <c r="J85" s="82">
        <v>10338.969999999999</v>
      </c>
      <c r="K85" s="83">
        <v>8846.5889999999999</v>
      </c>
      <c r="L85" s="82">
        <v>11196.703</v>
      </c>
      <c r="M85" s="83">
        <v>113443.997</v>
      </c>
      <c r="N85" s="82">
        <v>592422.89399999997</v>
      </c>
      <c r="O85" s="83">
        <v>576785.11899999995</v>
      </c>
      <c r="P85" s="82">
        <v>633229.92799999996</v>
      </c>
      <c r="Q85" s="83">
        <v>833707.58499999996</v>
      </c>
      <c r="R85" s="82">
        <v>804956.70200000005</v>
      </c>
      <c r="S85" s="83">
        <v>1032900.036</v>
      </c>
      <c r="T85" s="82">
        <v>1567584.0730000001</v>
      </c>
      <c r="U85" s="83">
        <v>2129885.764</v>
      </c>
      <c r="V85" s="82">
        <v>2797129.4870000002</v>
      </c>
      <c r="W85" s="83">
        <v>3413014.27</v>
      </c>
      <c r="X85" s="82">
        <v>2265219.588</v>
      </c>
      <c r="Y85" s="83">
        <v>1596132.41</v>
      </c>
      <c r="Z85" s="82">
        <v>1101148.7209999999</v>
      </c>
      <c r="AA85" s="84">
        <v>1544219.487</v>
      </c>
      <c r="AB85" s="84">
        <v>1781147.379</v>
      </c>
      <c r="AC85" s="84">
        <v>1466396.166</v>
      </c>
      <c r="AD85" s="84">
        <v>1793976.254</v>
      </c>
      <c r="AE85" s="84">
        <v>2918909</v>
      </c>
      <c r="AF85" s="84">
        <v>3151388</v>
      </c>
    </row>
    <row r="86" spans="4:32" x14ac:dyDescent="0.25">
      <c r="D86" t="s">
        <v>51</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AF69"/>
  <sheetViews>
    <sheetView showGridLines="0" workbookViewId="0">
      <selection activeCell="AF74" sqref="AF74"/>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2" width="27.85546875" customWidth="1"/>
  </cols>
  <sheetData>
    <row r="7" spans="2:16" ht="15" customHeight="1" x14ac:dyDescent="0.25">
      <c r="C7" s="110"/>
      <c r="D7" s="211" t="s">
        <v>46</v>
      </c>
      <c r="E7" s="211"/>
      <c r="I7" s="200" t="s">
        <v>45</v>
      </c>
      <c r="J7" s="200"/>
      <c r="K7" s="200"/>
      <c r="M7" s="61"/>
      <c r="N7" s="61"/>
      <c r="O7" s="61"/>
      <c r="P7" s="61"/>
    </row>
    <row r="8" spans="2:16" x14ac:dyDescent="0.25">
      <c r="B8" s="110"/>
      <c r="C8" s="110"/>
      <c r="D8" s="211"/>
      <c r="E8" s="211"/>
      <c r="I8" s="200"/>
      <c r="J8" s="200"/>
      <c r="K8" s="200"/>
      <c r="L8" s="61"/>
      <c r="M8" s="61"/>
      <c r="N8" s="61"/>
      <c r="O8" s="61"/>
      <c r="P8" s="61"/>
    </row>
    <row r="9" spans="2:16" x14ac:dyDescent="0.25">
      <c r="B9" s="110"/>
      <c r="C9" s="110"/>
      <c r="D9" s="211"/>
      <c r="E9" s="211"/>
      <c r="I9" s="200"/>
      <c r="J9" s="200"/>
      <c r="K9" s="200"/>
      <c r="L9" s="61"/>
      <c r="M9" s="61"/>
      <c r="N9" s="61"/>
      <c r="O9" s="61"/>
      <c r="P9" s="61"/>
    </row>
    <row r="10" spans="2:16" x14ac:dyDescent="0.25">
      <c r="B10" s="110"/>
      <c r="C10" s="110"/>
      <c r="D10" s="211"/>
      <c r="E10" s="211"/>
      <c r="I10" s="200"/>
      <c r="J10" s="200"/>
      <c r="K10" s="200"/>
      <c r="L10" s="61"/>
      <c r="M10" s="61"/>
      <c r="N10" s="61"/>
      <c r="O10" s="61"/>
      <c r="P10" s="61"/>
    </row>
    <row r="11" spans="2:16" x14ac:dyDescent="0.25">
      <c r="B11" s="110"/>
      <c r="C11" s="110"/>
      <c r="D11" s="211"/>
      <c r="E11" s="211"/>
      <c r="I11" s="200"/>
      <c r="J11" s="200"/>
      <c r="K11" s="200"/>
      <c r="L11" s="61"/>
      <c r="M11" s="61"/>
      <c r="N11" s="61"/>
      <c r="O11" s="61"/>
      <c r="P11" s="61"/>
    </row>
    <row r="12" spans="2:16" x14ac:dyDescent="0.25">
      <c r="B12" s="110"/>
      <c r="C12" s="110"/>
      <c r="D12" s="211"/>
      <c r="E12" s="211"/>
      <c r="I12" s="200"/>
      <c r="J12" s="200"/>
      <c r="K12" s="200"/>
      <c r="L12" s="61"/>
      <c r="M12" s="61"/>
      <c r="N12" s="61"/>
      <c r="O12" s="61"/>
      <c r="P12" s="61"/>
    </row>
    <row r="13" spans="2:16" x14ac:dyDescent="0.25">
      <c r="B13" s="110"/>
      <c r="C13" s="110"/>
      <c r="D13" s="211"/>
      <c r="E13" s="211"/>
      <c r="I13" s="200"/>
      <c r="J13" s="200"/>
      <c r="K13" s="200"/>
      <c r="L13" s="61"/>
      <c r="M13" s="61"/>
      <c r="N13" s="61"/>
      <c r="O13" s="61"/>
      <c r="P13" s="61"/>
    </row>
    <row r="14" spans="2:16" x14ac:dyDescent="0.25">
      <c r="B14" s="110"/>
      <c r="C14" s="110"/>
      <c r="D14" s="211"/>
      <c r="E14" s="211"/>
      <c r="I14" s="200"/>
      <c r="J14" s="200"/>
      <c r="K14" s="200"/>
      <c r="L14" s="61"/>
      <c r="M14" s="61"/>
      <c r="N14" s="61"/>
      <c r="O14" s="61"/>
      <c r="P14" s="61"/>
    </row>
    <row r="15" spans="2:16" ht="17.25" customHeight="1" x14ac:dyDescent="0.25">
      <c r="B15" s="110"/>
      <c r="C15" s="110"/>
      <c r="D15" s="110"/>
      <c r="E15" s="110"/>
      <c r="G15" s="248" t="s">
        <v>47</v>
      </c>
      <c r="H15" s="248"/>
      <c r="I15" s="200"/>
      <c r="J15" s="200"/>
      <c r="K15" s="200"/>
      <c r="L15" s="61"/>
      <c r="M15" s="61"/>
      <c r="N15" s="61"/>
      <c r="O15" s="61"/>
      <c r="P15" s="61"/>
    </row>
    <row r="16" spans="2:16" x14ac:dyDescent="0.25">
      <c r="B16" s="110"/>
      <c r="C16" s="110"/>
      <c r="D16" s="110"/>
      <c r="E16" s="110"/>
      <c r="G16" s="248"/>
      <c r="H16" s="248"/>
      <c r="I16" s="54"/>
      <c r="J16" s="54" t="s">
        <v>3</v>
      </c>
      <c r="L16" s="61"/>
      <c r="M16" s="61"/>
      <c r="N16" s="61"/>
      <c r="O16" s="61"/>
      <c r="P16" s="61"/>
    </row>
    <row r="17" spans="3:15" x14ac:dyDescent="0.25">
      <c r="C17" s="54"/>
      <c r="D17" s="54"/>
      <c r="E17" s="54" t="s">
        <v>3</v>
      </c>
      <c r="G17" s="54" t="s">
        <v>3</v>
      </c>
      <c r="H17" s="54"/>
      <c r="I17" s="54"/>
      <c r="N17" s="54"/>
      <c r="O17" s="54"/>
    </row>
    <row r="44" spans="4:32" ht="15.75" thickBot="1" x14ac:dyDescent="0.3"/>
    <row r="45" spans="4:32" ht="15.75" thickBot="1" x14ac:dyDescent="0.3">
      <c r="D45" s="5" t="s">
        <v>14</v>
      </c>
      <c r="E45" s="6"/>
      <c r="F45" s="5">
        <v>1995</v>
      </c>
      <c r="G45" s="11">
        <v>1996</v>
      </c>
      <c r="H45" s="7">
        <v>1997</v>
      </c>
      <c r="I45" s="11">
        <v>1998</v>
      </c>
      <c r="J45" s="7">
        <v>1999</v>
      </c>
      <c r="K45" s="11">
        <v>2000</v>
      </c>
      <c r="L45" s="7">
        <v>2001</v>
      </c>
      <c r="M45" s="11">
        <v>2002</v>
      </c>
      <c r="N45" s="7">
        <v>2003</v>
      </c>
      <c r="O45" s="11">
        <v>2004</v>
      </c>
      <c r="P45" s="7">
        <v>2005</v>
      </c>
      <c r="Q45" s="11">
        <v>2006</v>
      </c>
      <c r="R45" s="7">
        <v>2007</v>
      </c>
      <c r="S45" s="11">
        <v>2008</v>
      </c>
      <c r="T45" s="7">
        <v>2009</v>
      </c>
      <c r="U45" s="11">
        <v>2010</v>
      </c>
      <c r="V45" s="7">
        <v>2011</v>
      </c>
      <c r="W45" s="11">
        <v>2012</v>
      </c>
      <c r="X45" s="7">
        <v>2013</v>
      </c>
      <c r="Y45" s="11">
        <v>2014</v>
      </c>
      <c r="Z45" s="7">
        <v>2015</v>
      </c>
      <c r="AA45" s="11">
        <v>2016</v>
      </c>
      <c r="AB45" s="11">
        <v>2017</v>
      </c>
      <c r="AC45" s="11">
        <v>2018</v>
      </c>
      <c r="AD45" s="11">
        <v>2019</v>
      </c>
      <c r="AE45" s="11">
        <v>2020</v>
      </c>
      <c r="AF45" s="11">
        <v>2021</v>
      </c>
    </row>
    <row r="46" spans="4:32" x14ac:dyDescent="0.25">
      <c r="D46" s="242" t="s">
        <v>16</v>
      </c>
      <c r="E46" s="243"/>
      <c r="F46" s="98">
        <f>+(A!D47-B!E47)/(A!D47+B!E47)</f>
        <v>0.82958138988538088</v>
      </c>
      <c r="G46" s="99">
        <f>+(A!E47-B!F47)/(A!E47+B!F47)</f>
        <v>0.86419672360001387</v>
      </c>
      <c r="H46" s="100">
        <f>+(A!F47-B!G47)/(A!F47+B!G47)</f>
        <v>0.86644285611077765</v>
      </c>
      <c r="I46" s="99">
        <f>+(A!G47-B!H47)/(A!G47+B!H47)</f>
        <v>0.78789616321533729</v>
      </c>
      <c r="J46" s="100">
        <f>+(A!H47-B!I47)/(A!H47+B!I47)</f>
        <v>0.75560831254936156</v>
      </c>
      <c r="K46" s="99">
        <f>+(A!I47-B!J47)/(A!I47+B!J47)</f>
        <v>0.78208526463184347</v>
      </c>
      <c r="L46" s="100" t="e">
        <f>+(A!#REF!-B!K47)/(A!#REF!+B!K47)</f>
        <v>#REF!</v>
      </c>
      <c r="M46" s="99">
        <f>+(A!K47-B!L47)/(A!K47+B!L47)</f>
        <v>0.62457887999837092</v>
      </c>
      <c r="N46" s="100">
        <f>+(A!L47-B!M47)/(A!L47+B!M47)</f>
        <v>0.72092515057923445</v>
      </c>
      <c r="O46" s="99">
        <f>+(A!M47-B!N47)/(A!M47+B!N47)</f>
        <v>0.6476820239969443</v>
      </c>
      <c r="P46" s="100">
        <f>+(A!N47-B!O47)/(A!N47+B!O47)</f>
        <v>0.75669142031790604</v>
      </c>
      <c r="Q46" s="99">
        <f>+(A!O47-B!P47)/(A!O47+B!P47)</f>
        <v>0.72861881568767239</v>
      </c>
      <c r="R46" s="100">
        <f>+(A!P47-B!Q47)/(A!P47+B!Q47)</f>
        <v>0.76767202262825096</v>
      </c>
      <c r="S46" s="99">
        <f>+(A!Q47-B!R47)/(A!Q47+B!R47)</f>
        <v>0.77428936626183031</v>
      </c>
      <c r="T46" s="100">
        <f>+(A!R47-B!S47)/(A!R47+B!S47)</f>
        <v>0.73509014525890659</v>
      </c>
      <c r="U46" s="99">
        <f>+(A!S47-B!T47)/(A!S47+B!T47)</f>
        <v>0.68118448224813255</v>
      </c>
      <c r="V46" s="100">
        <f>+(A!T47-B!U47)/(A!T47+B!U47)</f>
        <v>0.65465479713983898</v>
      </c>
      <c r="W46" s="99">
        <f>+(A!U47-B!V47)/(A!U47+B!V47)</f>
        <v>0.56670117224695438</v>
      </c>
      <c r="X46" s="100">
        <f>+(A!V47-B!W47)/(A!V47+B!W47)</f>
        <v>0.48370002167271409</v>
      </c>
      <c r="Y46" s="99">
        <f>+(A!W47-B!X47)/(A!W47+B!X47)</f>
        <v>0.44503031016296002</v>
      </c>
      <c r="Z46" s="100">
        <f>+(A!X47-B!Y47)/(A!X47+B!Y47)</f>
        <v>0.39928139293389331</v>
      </c>
      <c r="AA46" s="99">
        <f>+(A!Y47-B!Z47)/(A!Y47+B!Z47)</f>
        <v>0.3853274695750758</v>
      </c>
      <c r="AB46" s="99">
        <f>+(A!Z47-B!AA47)/(A!Z47+B!AA47)</f>
        <v>0.35598019590727326</v>
      </c>
      <c r="AC46" s="99">
        <f>+(A!AA47-B!AB47)/(A!AA47+B!AB47)</f>
        <v>0.24275309536877149</v>
      </c>
      <c r="AD46" s="99">
        <f>+(A!AB47-B!AC47)/(A!AB47+B!AC47)</f>
        <v>0.29030757719278188</v>
      </c>
      <c r="AE46" s="99">
        <f>+(A!AC47-B!AD47)/(A!AC47+B!AD47)</f>
        <v>0.35877815028878113</v>
      </c>
      <c r="AF46" s="99">
        <f>+(A!AD47-B!AE47)/(A!AD47+B!AE47)</f>
        <v>0.26434606934450189</v>
      </c>
    </row>
    <row r="47" spans="4:32" x14ac:dyDescent="0.25">
      <c r="D47" s="244" t="s">
        <v>17</v>
      </c>
      <c r="E47" s="245"/>
      <c r="F47" s="101">
        <f>+(A!D48-B!E48)/(A!D48+B!E48)</f>
        <v>0.7169026336659422</v>
      </c>
      <c r="G47" s="102">
        <f>+(A!E48-B!F48)/(A!E48+B!F48)</f>
        <v>0.66763334561709908</v>
      </c>
      <c r="H47" s="103">
        <f>+(A!F48-B!G48)/(A!F48+B!G48)</f>
        <v>0.58738880746972622</v>
      </c>
      <c r="I47" s="102">
        <f>+(A!G48-B!H48)/(A!G48+B!H48)</f>
        <v>0.50582650376531979</v>
      </c>
      <c r="J47" s="103">
        <f>+(A!H48-B!I48)/(A!H48+B!I48)</f>
        <v>0.39210171562857193</v>
      </c>
      <c r="K47" s="102">
        <f>+(A!I48-B!J48)/(A!I48+B!J48)</f>
        <v>0.66793743025941066</v>
      </c>
      <c r="L47" s="103">
        <f>+(A!J47-B!K48)/(A!J47+B!K48)</f>
        <v>0.92587614986562206</v>
      </c>
      <c r="M47" s="102">
        <f>+(A!K48-B!L48)/(A!K48+B!L48)</f>
        <v>0.16616688294712043</v>
      </c>
      <c r="N47" s="103">
        <f>+(A!L48-B!M48)/(A!L48+B!M48)</f>
        <v>-0.35222254937299285</v>
      </c>
      <c r="O47" s="102">
        <f>+(A!M48-B!N48)/(A!M48+B!N48)</f>
        <v>-0.21599843430254789</v>
      </c>
      <c r="P47" s="103">
        <f>+(A!N48-B!O48)/(A!N48+B!O48)</f>
        <v>-0.10275787553927614</v>
      </c>
      <c r="Q47" s="102">
        <f>+(A!O48-B!P48)/(A!O48+B!P48)</f>
        <v>2.2505591655270885E-2</v>
      </c>
      <c r="R47" s="103">
        <f>+(A!P48-B!Q48)/(A!P48+B!Q48)</f>
        <v>-4.3227027400125108E-3</v>
      </c>
      <c r="S47" s="102">
        <f>+(A!Q48-B!R48)/(A!Q48+B!R48)</f>
        <v>0.13845335143696116</v>
      </c>
      <c r="T47" s="103">
        <f>+(A!R48-B!S48)/(A!R48+B!S48)</f>
        <v>0.10679858676584279</v>
      </c>
      <c r="U47" s="102">
        <f>+(A!S48-B!T48)/(A!S48+B!T48)</f>
        <v>0.31863684955483135</v>
      </c>
      <c r="V47" s="103">
        <f>+(A!T48-B!U48)/(A!T48+B!U48)</f>
        <v>9.320431732561224E-2</v>
      </c>
      <c r="W47" s="102">
        <f>+(A!U48-B!V48)/(A!U48+B!V48)</f>
        <v>0.10845689663356756</v>
      </c>
      <c r="X47" s="103">
        <f>+(A!V48-B!W48)/(A!V48+B!W48)</f>
        <v>-2.7174798302265196E-2</v>
      </c>
      <c r="Y47" s="102">
        <f>+(A!W48-B!X48)/(A!W48+B!X48)</f>
        <v>-7.9484396091820828E-2</v>
      </c>
      <c r="Z47" s="103">
        <f>+(A!X48-B!Y48)/(A!X48+B!Y48)</f>
        <v>-0.13475817149455496</v>
      </c>
      <c r="AA47" s="102">
        <f>+(A!Y48-B!Z48)/(A!Y48+B!Z48)</f>
        <v>-0.45312052830630845</v>
      </c>
      <c r="AB47" s="102">
        <f>+(A!Z48-B!AA48)/(A!Z48+B!AA48)</f>
        <v>-0.39431859496313204</v>
      </c>
      <c r="AC47" s="102">
        <f>+(A!AA48-B!AB48)/(A!AA48+B!AB48)</f>
        <v>-0.51990484284897709</v>
      </c>
      <c r="AD47" s="102">
        <f>+(A!AB48-B!AC48)/(A!AB48+B!AC48)</f>
        <v>-0.57080734196040372</v>
      </c>
      <c r="AE47" s="102">
        <f>+(A!AC48-B!AD48)/(A!AC48+B!AD48)</f>
        <v>-0.52711580117877754</v>
      </c>
      <c r="AF47" s="102">
        <f>+(A!AD48-B!AE48)/(A!AD48+B!AE48)</f>
        <v>-0.5961937593222143</v>
      </c>
    </row>
    <row r="48" spans="4:32" x14ac:dyDescent="0.25">
      <c r="D48" s="242" t="s">
        <v>18</v>
      </c>
      <c r="E48" s="243"/>
      <c r="F48" s="101">
        <f>+(A!D49-B!E49)/(A!D49+B!E49)</f>
        <v>0.15262494655933187</v>
      </c>
      <c r="G48" s="102">
        <f>+(A!E49-B!F49)/(A!E49+B!F49)</f>
        <v>-0.35355364668530692</v>
      </c>
      <c r="H48" s="103">
        <f>+(A!F49-B!G49)/(A!F49+B!G49)</f>
        <v>2.0426323090475809E-3</v>
      </c>
      <c r="I48" s="102">
        <f>+(A!G49-B!H49)/(A!G49+B!H49)</f>
        <v>0.24197234127443787</v>
      </c>
      <c r="J48" s="103">
        <f>+(A!H49-B!I49)/(A!H49+B!I49)</f>
        <v>0.39120778246200816</v>
      </c>
      <c r="K48" s="102">
        <f>+(A!I49-B!J49)/(A!I49+B!J49)</f>
        <v>0.2975776436598771</v>
      </c>
      <c r="L48" s="103">
        <f>+(A!J48-B!K49)/(A!J48+B!K49)</f>
        <v>-0.51913118740469033</v>
      </c>
      <c r="M48" s="102">
        <f>+(A!K49-B!L49)/(A!K49+B!L49)</f>
        <v>0.17954881633864955</v>
      </c>
      <c r="N48" s="103">
        <f>+(A!L49-B!M49)/(A!L49+B!M49)</f>
        <v>2.7743596027791962E-2</v>
      </c>
      <c r="O48" s="102">
        <f>+(A!M49-B!N49)/(A!M49+B!N49)</f>
        <v>7.4414301790042561E-2</v>
      </c>
      <c r="P48" s="103">
        <f>+(A!N49-B!O49)/(A!N49+B!O49)</f>
        <v>0.17503047060509136</v>
      </c>
      <c r="Q48" s="102">
        <f>+(A!O49-B!P49)/(A!O49+B!P49)</f>
        <v>0.27067410845083995</v>
      </c>
      <c r="R48" s="103">
        <f>+(A!P49-B!Q49)/(A!P49+B!Q49)</f>
        <v>0.47830994748991024</v>
      </c>
      <c r="S48" s="102">
        <f>+(A!Q49-B!R49)/(A!Q49+B!R49)</f>
        <v>0.4815211623690076</v>
      </c>
      <c r="T48" s="103">
        <f>+(A!R49-B!S49)/(A!R49+B!S49)</f>
        <v>0.4031465551240323</v>
      </c>
      <c r="U48" s="102">
        <f>+(A!S49-B!T49)/(A!S49+B!T49)</f>
        <v>0.52149554464657111</v>
      </c>
      <c r="V48" s="103">
        <f>+(A!T49-B!U49)/(A!T49+B!U49)</f>
        <v>0.59133098670721251</v>
      </c>
      <c r="W48" s="102">
        <f>+(A!U49-B!V49)/(A!U49+B!V49)</f>
        <v>0.33453442344199058</v>
      </c>
      <c r="X48" s="103">
        <f>+(A!V49-B!W49)/(A!V49+B!W49)</f>
        <v>0.23069149235305297</v>
      </c>
      <c r="Y48" s="102">
        <f>+(A!W49-B!X49)/(A!W49+B!X49)</f>
        <v>0.22748420719201934</v>
      </c>
      <c r="Z48" s="103">
        <f>+(A!X49-B!Y49)/(A!X49+B!Y49)</f>
        <v>0.22324580354129611</v>
      </c>
      <c r="AA48" s="102">
        <f>+(A!Y49-B!Z49)/(A!Y49+B!Z49)</f>
        <v>0.44858325188520692</v>
      </c>
      <c r="AB48" s="102">
        <f>+(A!Z49-B!AA49)/(A!Z49+B!AA49)</f>
        <v>0.40813800254680332</v>
      </c>
      <c r="AC48" s="102">
        <f>+(A!AA49-B!AB49)/(A!AA49+B!AB49)</f>
        <v>0.50224949346325243</v>
      </c>
      <c r="AD48" s="102">
        <f>+(A!AB49-B!AC49)/(A!AB49+B!AC49)</f>
        <v>0.2994117707779646</v>
      </c>
      <c r="AE48" s="102">
        <f>+(A!AC49-B!AD49)/(A!AC49+B!AD49)</f>
        <v>0.17365799689328562</v>
      </c>
      <c r="AF48" s="102">
        <f>+(A!AD49-B!AE49)/(A!AD49+B!AE49)</f>
        <v>0.16611733845804619</v>
      </c>
    </row>
    <row r="49" spans="4:32" x14ac:dyDescent="0.25">
      <c r="D49" s="244" t="s">
        <v>19</v>
      </c>
      <c r="E49" s="245"/>
      <c r="F49" s="101">
        <f>+(A!D50-B!E50)/(A!D50+B!E50)</f>
        <v>0.99403829216362261</v>
      </c>
      <c r="G49" s="102">
        <f>+(A!E50-B!F50)/(A!E50+B!F50)</f>
        <v>-0.13106983467086222</v>
      </c>
      <c r="H49" s="103">
        <f>+(A!F50-B!G50)/(A!F50+B!G50)</f>
        <v>0.98249799390657921</v>
      </c>
      <c r="I49" s="102">
        <f>+(A!G50-B!H50)/(A!G50+B!H50)</f>
        <v>0.98479699187741199</v>
      </c>
      <c r="J49" s="103">
        <f>+(A!H50-B!I50)/(A!H50+B!I50)</f>
        <v>0.97406463273893318</v>
      </c>
      <c r="K49" s="102">
        <f>+(A!I50-B!J50)/(A!I50+B!J50)</f>
        <v>0.98158374291525818</v>
      </c>
      <c r="L49" s="103">
        <f>+(A!J49-B!K50)/(A!J49+B!K50)</f>
        <v>0.92552460487225441</v>
      </c>
      <c r="M49" s="102">
        <f>+(A!K50-B!L50)/(A!K50+B!L50)</f>
        <v>0.98328831776650372</v>
      </c>
      <c r="N49" s="103">
        <f>+(A!L50-B!M50)/(A!L50+B!M50)</f>
        <v>0.98655667684926585</v>
      </c>
      <c r="O49" s="102">
        <f>+(A!M50-B!N50)/(A!M50+B!N50)</f>
        <v>0.79664802362610376</v>
      </c>
      <c r="P49" s="103">
        <f>+(A!N50-B!O50)/(A!N50+B!O50)</f>
        <v>0.99708743259239918</v>
      </c>
      <c r="Q49" s="102">
        <f>+(A!O50-B!P50)/(A!O50+B!P50)</f>
        <v>0.99663551033246833</v>
      </c>
      <c r="R49" s="103">
        <f>+(A!P50-B!Q50)/(A!P50+B!Q50)</f>
        <v>0.95157070645682684</v>
      </c>
      <c r="S49" s="102">
        <f>+(A!Q50-B!R50)/(A!Q50+B!R50)</f>
        <v>0.99475669025255054</v>
      </c>
      <c r="T49" s="103">
        <f>+(A!R50-B!S50)/(A!R50+B!S50)</f>
        <v>0.98487203096337728</v>
      </c>
      <c r="U49" s="102">
        <f>+(A!S50-B!T50)/(A!S50+B!T50)</f>
        <v>0.98390202001136784</v>
      </c>
      <c r="V49" s="103">
        <f>+(A!T50-B!U50)/(A!T50+B!U50)</f>
        <v>0.9900094472404789</v>
      </c>
      <c r="W49" s="102">
        <f>+(A!U50-B!V50)/(A!U50+B!V50)</f>
        <v>0.99236628073089339</v>
      </c>
      <c r="X49" s="103">
        <f>+(A!V50-B!W50)/(A!V50+B!W50)</f>
        <v>0.94349036873573822</v>
      </c>
      <c r="Y49" s="102">
        <f>+(A!W50-B!X50)/(A!W50+B!X50)</f>
        <v>0.99816338033405516</v>
      </c>
      <c r="Z49" s="103">
        <f>+(A!X50-B!Y50)/(A!X50+B!Y50)</f>
        <v>0.96119010060499233</v>
      </c>
      <c r="AA49" s="102">
        <f>+(A!Y50-B!Z50)/(A!Y50+B!Z50)</f>
        <v>0.99381453097157024</v>
      </c>
      <c r="AB49" s="102">
        <f>+(A!Z50-B!AA50)/(A!Z50+B!AA50)</f>
        <v>0.99089085066182681</v>
      </c>
      <c r="AC49" s="102">
        <f>+(A!AA50-B!AB50)/(A!AA50+B!AB50)</f>
        <v>0.99155462167044905</v>
      </c>
      <c r="AD49" s="102">
        <f>+(A!AB50-B!AC50)/(A!AB50+B!AC50)</f>
        <v>0.93770525184050213</v>
      </c>
      <c r="AE49" s="102">
        <f>+(A!AC50-B!AD50)/(A!AC50+B!AD50)</f>
        <v>0.92793969389219821</v>
      </c>
      <c r="AF49" s="102">
        <f>+(A!AD50-B!AE50)/(A!AD50+B!AE50)</f>
        <v>0.42959679863474753</v>
      </c>
    </row>
    <row r="50" spans="4:32" x14ac:dyDescent="0.25">
      <c r="D50" s="242" t="s">
        <v>20</v>
      </c>
      <c r="E50" s="243"/>
      <c r="F50" s="101" t="e">
        <f>+(A!D51-B!E51)/(A!D51+B!E51)</f>
        <v>#VALUE!</v>
      </c>
      <c r="G50" s="102">
        <f>+(A!E51-B!F51)/(A!E51+B!F51)</f>
        <v>-0.51126311233550248</v>
      </c>
      <c r="H50" s="103" t="e">
        <f>+(A!F51-B!G51)/(A!F51+B!G51)</f>
        <v>#VALUE!</v>
      </c>
      <c r="I50" s="102" t="e">
        <f>+(A!G51-B!H51)/(A!G51+B!H51)</f>
        <v>#VALUE!</v>
      </c>
      <c r="J50" s="103">
        <f>+(A!H51-B!I51)/(A!H51+B!I51)</f>
        <v>-0.97002818310811589</v>
      </c>
      <c r="K50" s="102">
        <f>+(A!I51-B!J51)/(A!I51+B!J51)</f>
        <v>-0.99922539917930941</v>
      </c>
      <c r="L50" s="103">
        <f>+(A!J50-B!K51)/(A!J50+B!K51)</f>
        <v>0.80636005363032437</v>
      </c>
      <c r="M50" s="102" t="e">
        <f>+(A!K51-B!L51)/(A!K51+B!L51)</f>
        <v>#VALUE!</v>
      </c>
      <c r="N50" s="103" t="e">
        <f>+(A!L51-B!M51)/(A!L51+B!M51)</f>
        <v>#VALUE!</v>
      </c>
      <c r="O50" s="102">
        <f>+(A!M51-B!N51)/(A!M51+B!N51)</f>
        <v>0.33059808709088323</v>
      </c>
      <c r="P50" s="103">
        <f>+(A!N51-B!O51)/(A!N51+B!O51)</f>
        <v>0.69976591477192418</v>
      </c>
      <c r="Q50" s="102">
        <f>+(A!O51-B!P51)/(A!O51+B!P51)</f>
        <v>0.42954947325016674</v>
      </c>
      <c r="R50" s="103">
        <f>+(A!P51-B!Q51)/(A!P51+B!Q51)</f>
        <v>0.74794435845829932</v>
      </c>
      <c r="S50" s="102">
        <f>+(A!Q51-B!R51)/(A!Q51+B!R51)</f>
        <v>-0.56957008360215533</v>
      </c>
      <c r="T50" s="103">
        <f>+(A!R51-B!S51)/(A!R51+B!S51)</f>
        <v>-0.98180700701504842</v>
      </c>
      <c r="U50" s="102">
        <f>+(A!S51-B!T51)/(A!S51+B!T51)</f>
        <v>-0.99963057737165872</v>
      </c>
      <c r="V50" s="103">
        <f>+(A!T51-B!U51)/(A!T51+B!U51)</f>
        <v>-0.99550270116688166</v>
      </c>
      <c r="W50" s="102">
        <f>+(A!U51-B!V51)/(A!U51+B!V51)</f>
        <v>-0.69222285665902339</v>
      </c>
      <c r="X50" s="103">
        <f>+(A!V51-B!W51)/(A!V51+B!W51)</f>
        <v>-0.85761237980093807</v>
      </c>
      <c r="Y50" s="102">
        <f>+(A!W51-B!X51)/(A!W51+B!X51)</f>
        <v>-0.58793610949695818</v>
      </c>
      <c r="Z50" s="103">
        <f>+(A!X51-B!Y51)/(A!X51+B!Y51)</f>
        <v>0.18700982842687042</v>
      </c>
      <c r="AA50" s="102">
        <f>+(A!Y51-B!Z51)/(A!Y51+B!Z51)</f>
        <v>7.3000188304326197E-2</v>
      </c>
      <c r="AB50" s="102">
        <f>+(A!Z51-B!AA51)/(A!Z51+B!AA51)</f>
        <v>-7.3798152802716085E-3</v>
      </c>
      <c r="AC50" s="102">
        <f>+(A!AA51-B!AB51)/(A!AA51+B!AB51)</f>
        <v>0.47816849740148137</v>
      </c>
      <c r="AD50" s="102">
        <f>+(A!AB51-B!AC51)/(A!AB51+B!AC51)</f>
        <v>0.40385209263038663</v>
      </c>
      <c r="AE50" s="102">
        <f>+(A!AC51-B!AD51)/(A!AC51+B!AD51)</f>
        <v>0.48384381186018843</v>
      </c>
      <c r="AF50" s="102">
        <f>+(A!AD51-B!AE51)/(A!AD51+B!AE51)</f>
        <v>0.3613538988327567</v>
      </c>
    </row>
    <row r="51" spans="4:32" x14ac:dyDescent="0.25">
      <c r="D51" s="244" t="s">
        <v>21</v>
      </c>
      <c r="E51" s="245"/>
      <c r="F51" s="101">
        <f>+(A!D52-B!E52)/(A!D52+B!E52)</f>
        <v>-0.82104732112426937</v>
      </c>
      <c r="G51" s="102">
        <f>+(A!E52-B!F52)/(A!E52+B!F52)</f>
        <v>-0.88104611910185238</v>
      </c>
      <c r="H51" s="103">
        <f>+(A!F52-B!G52)/(A!F52+B!G52)</f>
        <v>-0.88878666006414209</v>
      </c>
      <c r="I51" s="102">
        <f>+(A!G52-B!H52)/(A!G52+B!H52)</f>
        <v>-0.86730594039380693</v>
      </c>
      <c r="J51" s="103">
        <f>+(A!H52-B!I52)/(A!H52+B!I52)</f>
        <v>-0.80076811681924098</v>
      </c>
      <c r="K51" s="102">
        <f>+(A!I52-B!J52)/(A!I52+B!J52)</f>
        <v>-0.85415813455945899</v>
      </c>
      <c r="L51" s="103">
        <f>+(A!J51-B!K52)/(A!J51+B!K52)</f>
        <v>-0.99972624701296608</v>
      </c>
      <c r="M51" s="102">
        <f>+(A!K52-B!L52)/(A!K52+B!L52)</f>
        <v>-0.74604163362937681</v>
      </c>
      <c r="N51" s="103">
        <f>+(A!L52-B!M52)/(A!L52+B!M52)</f>
        <v>-0.63255663097198211</v>
      </c>
      <c r="O51" s="102">
        <f>+(A!M52-B!N52)/(A!M52+B!N52)</f>
        <v>-0.59633219416184846</v>
      </c>
      <c r="P51" s="103">
        <f>+(A!N52-B!O52)/(A!N52+B!O52)</f>
        <v>-0.59866997697519153</v>
      </c>
      <c r="Q51" s="102">
        <f>+(A!O52-B!P52)/(A!O52+B!P52)</f>
        <v>-0.5064512998944618</v>
      </c>
      <c r="R51" s="103">
        <f>+(A!P52-B!Q52)/(A!P52+B!Q52)</f>
        <v>-0.51784262181136609</v>
      </c>
      <c r="S51" s="102">
        <f>+(A!Q52-B!R52)/(A!Q52+B!R52)</f>
        <v>-0.50336849360239455</v>
      </c>
      <c r="T51" s="103">
        <f>+(A!R52-B!S52)/(A!R52+B!S52)</f>
        <v>-0.55084483455124333</v>
      </c>
      <c r="U51" s="102">
        <f>+(A!S52-B!T52)/(A!S52+B!T52)</f>
        <v>-0.60023319493931726</v>
      </c>
      <c r="V51" s="103">
        <f>+(A!T52-B!U52)/(A!T52+B!U52)</f>
        <v>-0.63501330921548327</v>
      </c>
      <c r="W51" s="102">
        <f>+(A!U52-B!V52)/(A!U52+B!V52)</f>
        <v>-0.73959092781224411</v>
      </c>
      <c r="X51" s="103">
        <f>+(A!V52-B!W52)/(A!V52+B!W52)</f>
        <v>-0.77192452229915143</v>
      </c>
      <c r="Y51" s="102">
        <f>+(A!W52-B!X52)/(A!W52+B!X52)</f>
        <v>-0.80496972249445908</v>
      </c>
      <c r="Z51" s="103">
        <f>+(A!X52-B!Y52)/(A!X52+B!Y52)</f>
        <v>-0.83077191089322688</v>
      </c>
      <c r="AA51" s="102">
        <f>+(A!Y52-B!Z52)/(A!Y52+B!Z52)</f>
        <v>-0.83316772754389634</v>
      </c>
      <c r="AB51" s="102">
        <f>+(A!Z52-B!AA52)/(A!Z52+B!AA52)</f>
        <v>-0.78354619860992358</v>
      </c>
      <c r="AC51" s="102">
        <f>+(A!AA52-B!AB52)/(A!AA52+B!AB52)</f>
        <v>-0.8028282920185883</v>
      </c>
      <c r="AD51" s="102">
        <f>+(A!AB52-B!AC52)/(A!AB52+B!AC52)</f>
        <v>-0.85313463398817313</v>
      </c>
      <c r="AE51" s="102">
        <f>+(A!AC52-B!AD52)/(A!AC52+B!AD52)</f>
        <v>-0.8247253263517319</v>
      </c>
      <c r="AF51" s="102">
        <f>+(A!AD52-B!AE52)/(A!AD52+B!AE52)</f>
        <v>-0.8355595551365016</v>
      </c>
    </row>
    <row r="52" spans="4:32" x14ac:dyDescent="0.25">
      <c r="D52" s="242" t="s">
        <v>22</v>
      </c>
      <c r="E52" s="243"/>
      <c r="F52" s="101">
        <f>+(A!D53-B!E53)/(A!D53+B!E53)</f>
        <v>-0.26191951578997763</v>
      </c>
      <c r="G52" s="102">
        <f>+(A!E53-B!F53)/(A!E53+B!F53)</f>
        <v>-0.72283238649392545</v>
      </c>
      <c r="H52" s="103">
        <f>+(A!F53-B!G53)/(A!F53+B!G53)</f>
        <v>-0.71375133944087099</v>
      </c>
      <c r="I52" s="102">
        <f>+(A!G53-B!H53)/(A!G53+B!H53)</f>
        <v>-0.49326302249141729</v>
      </c>
      <c r="J52" s="103">
        <f>+(A!H53-B!I53)/(A!H53+B!I53)</f>
        <v>-0.18370575368168068</v>
      </c>
      <c r="K52" s="102">
        <f>+(A!I53-B!J53)/(A!I53+B!J53)</f>
        <v>-0.13217495954761938</v>
      </c>
      <c r="L52" s="103">
        <f>+(A!J52-B!K53)/(A!J52+B!K53)</f>
        <v>-0.85707955272393443</v>
      </c>
      <c r="M52" s="102">
        <f>+(A!K53-B!L53)/(A!K53+B!L53)</f>
        <v>-0.18928028189462401</v>
      </c>
      <c r="N52" s="103">
        <f>+(A!L53-B!M53)/(A!L53+B!M53)</f>
        <v>-0.1143927651933718</v>
      </c>
      <c r="O52" s="102">
        <f>+(A!M53-B!N53)/(A!M53+B!N53)</f>
        <v>1.9869770499157616E-2</v>
      </c>
      <c r="P52" s="103">
        <f>+(A!N53-B!O53)/(A!N53+B!O53)</f>
        <v>2.8077220868173023E-2</v>
      </c>
      <c r="Q52" s="102">
        <f>+(A!O53-B!P53)/(A!O53+B!P53)</f>
        <v>0.28231379648076621</v>
      </c>
      <c r="R52" s="103">
        <f>+(A!P53-B!Q53)/(A!P53+B!Q53)</f>
        <v>0.33682215251204911</v>
      </c>
      <c r="S52" s="102">
        <f>+(A!Q53-B!R53)/(A!Q53+B!R53)</f>
        <v>4.1682316033081833E-2</v>
      </c>
      <c r="T52" s="103">
        <f>+(A!R53-B!S53)/(A!R53+B!S53)</f>
        <v>-0.38967505042099881</v>
      </c>
      <c r="U52" s="102">
        <f>+(A!S53-B!T53)/(A!S53+B!T53)</f>
        <v>-0.22679105840879518</v>
      </c>
      <c r="V52" s="103">
        <f>+(A!T53-B!U53)/(A!T53+B!U53)</f>
        <v>-0.43426226406912949</v>
      </c>
      <c r="W52" s="102">
        <f>+(A!U53-B!V53)/(A!U53+B!V53)</f>
        <v>-0.5541017791791556</v>
      </c>
      <c r="X52" s="103">
        <f>+(A!V53-B!W53)/(A!V53+B!W53)</f>
        <v>-0.59922714333182669</v>
      </c>
      <c r="Y52" s="102">
        <f>+(A!W53-B!X53)/(A!W53+B!X53)</f>
        <v>-0.6863323447801325</v>
      </c>
      <c r="Z52" s="103">
        <f>+(A!X53-B!Y53)/(A!X53+B!Y53)</f>
        <v>-0.72156411639397844</v>
      </c>
      <c r="AA52" s="102">
        <f>+(A!Y53-B!Z53)/(A!Y53+B!Z53)</f>
        <v>-0.82381780493808987</v>
      </c>
      <c r="AB52" s="102">
        <f>+(A!Z53-B!AA53)/(A!Z53+B!AA53)</f>
        <v>-0.88475127032037337</v>
      </c>
      <c r="AC52" s="102">
        <f>+(A!AA53-B!AB53)/(A!AA53+B!AB53)</f>
        <v>-0.85809172826797542</v>
      </c>
      <c r="AD52" s="102">
        <f>+(A!AB53-B!AC53)/(A!AB53+B!AC53)</f>
        <v>-0.95932409966329024</v>
      </c>
      <c r="AE52" s="102">
        <f>+(A!AC53-B!AD53)/(A!AC53+B!AD53)</f>
        <v>-0.95582163456257818</v>
      </c>
      <c r="AF52" s="102">
        <f>+(A!AD53-B!AE53)/(A!AD53+B!AE53)</f>
        <v>-0.93148415301601528</v>
      </c>
    </row>
    <row r="53" spans="4:32" x14ac:dyDescent="0.25">
      <c r="D53" s="244" t="s">
        <v>23</v>
      </c>
      <c r="E53" s="245"/>
      <c r="F53" s="101">
        <f>+(A!D54-B!E54)/(A!D54+B!E54)</f>
        <v>-0.98890029038728788</v>
      </c>
      <c r="G53" s="102">
        <f>+(A!E54-B!F54)/(A!E54+B!F54)</f>
        <v>-0.9969354537080618</v>
      </c>
      <c r="H53" s="103">
        <f>+(A!F54-B!G54)/(A!F54+B!G54)</f>
        <v>-0.97999825085545056</v>
      </c>
      <c r="I53" s="102">
        <f>+(A!G54-B!H54)/(A!G54+B!H54)</f>
        <v>-0.9879335417710835</v>
      </c>
      <c r="J53" s="103">
        <f>+(A!H54-B!I54)/(A!H54+B!I54)</f>
        <v>-0.98503841686997273</v>
      </c>
      <c r="K53" s="102">
        <f>+(A!I54-B!J54)/(A!I54+B!J54)</f>
        <v>-0.96967419808592947</v>
      </c>
      <c r="L53" s="103">
        <f>+(A!J53-B!K54)/(A!J53+B!K54)</f>
        <v>-0.19317433845889836</v>
      </c>
      <c r="M53" s="102">
        <f>+(A!K54-B!L54)/(A!K54+B!L54)</f>
        <v>-0.96846061915187354</v>
      </c>
      <c r="N53" s="103">
        <f>+(A!L54-B!M54)/(A!L54+B!M54)</f>
        <v>-0.97731619963937877</v>
      </c>
      <c r="O53" s="102">
        <f>+(A!M54-B!N54)/(A!M54+B!N54)</f>
        <v>-0.94816202947619499</v>
      </c>
      <c r="P53" s="103">
        <f>+(A!N54-B!O54)/(A!N54+B!O54)</f>
        <v>-0.96229241097104468</v>
      </c>
      <c r="Q53" s="102">
        <f>+(A!O54-B!P54)/(A!O54+B!P54)</f>
        <v>-0.93093406587877103</v>
      </c>
      <c r="R53" s="103">
        <f>+(A!P54-B!Q54)/(A!P54+B!Q54)</f>
        <v>-0.94142589897530848</v>
      </c>
      <c r="S53" s="102">
        <f>+(A!Q54-B!R54)/(A!Q54+B!R54)</f>
        <v>-0.98586279558372969</v>
      </c>
      <c r="T53" s="103">
        <f>+(A!R54-B!S54)/(A!R54+B!S54)</f>
        <v>-0.97252332904292527</v>
      </c>
      <c r="U53" s="102">
        <f>+(A!S54-B!T54)/(A!S54+B!T54)</f>
        <v>-0.95724452222349687</v>
      </c>
      <c r="V53" s="103">
        <f>+(A!T54-B!U54)/(A!T54+B!U54)</f>
        <v>-0.96403906000007633</v>
      </c>
      <c r="W53" s="102">
        <f>+(A!U54-B!V54)/(A!U54+B!V54)</f>
        <v>-0.98675265891324182</v>
      </c>
      <c r="X53" s="103">
        <f>+(A!V54-B!W54)/(A!V54+B!W54)</f>
        <v>-0.99017806391808172</v>
      </c>
      <c r="Y53" s="102">
        <f>+(A!W54-B!X54)/(A!W54+B!X54)</f>
        <v>-0.98655066907432531</v>
      </c>
      <c r="Z53" s="103">
        <f>+(A!X54-B!Y54)/(A!X54+B!Y54)</f>
        <v>-0.98065574331437277</v>
      </c>
      <c r="AA53" s="102">
        <f>+(A!Y54-B!Z54)/(A!Y54+B!Z54)</f>
        <v>-0.97519686167053465</v>
      </c>
      <c r="AB53" s="102">
        <f>+(A!Z54-B!AA54)/(A!Z54+B!AA54)</f>
        <v>-0.97914624694133234</v>
      </c>
      <c r="AC53" s="102">
        <f>+(A!AA54-B!AB54)/(A!AA54+B!AB54)</f>
        <v>-0.96931932677939614</v>
      </c>
      <c r="AD53" s="102">
        <f>+(A!AB54-B!AC54)/(A!AB54+B!AC54)</f>
        <v>-0.97428372175873967</v>
      </c>
      <c r="AE53" s="102">
        <f>+(A!AC54-B!AD54)/(A!AC54+B!AD54)</f>
        <v>-0.95655582662525762</v>
      </c>
      <c r="AF53" s="102">
        <f>+(A!AD54-B!AE54)/(A!AD54+B!AE54)</f>
        <v>-0.97272027218763635</v>
      </c>
    </row>
    <row r="54" spans="4:32" x14ac:dyDescent="0.25">
      <c r="D54" s="242" t="s">
        <v>24</v>
      </c>
      <c r="E54" s="243"/>
      <c r="F54" s="101">
        <f>+(A!D55-B!E55)/(A!D55+B!E55)</f>
        <v>-0.69244016722562807</v>
      </c>
      <c r="G54" s="102">
        <f>+(A!E55-B!F55)/(A!E55+B!F55)</f>
        <v>-0.77512351399464363</v>
      </c>
      <c r="H54" s="103">
        <f>+(A!F55-B!G55)/(A!F55+B!G55)</f>
        <v>-0.85882585200083106</v>
      </c>
      <c r="I54" s="102">
        <f>+(A!G55-B!H55)/(A!G55+B!H55)</f>
        <v>-0.87143250478700829</v>
      </c>
      <c r="J54" s="103">
        <f>+(A!H55-B!I55)/(A!H55+B!I55)</f>
        <v>-0.77580400849162701</v>
      </c>
      <c r="K54" s="102">
        <f>+(A!I55-B!J55)/(A!I55+B!J55)</f>
        <v>-0.76523887171662985</v>
      </c>
      <c r="L54" s="103">
        <f>+(A!J54-B!K55)/(A!J54+B!K55)</f>
        <v>-0.93514434433738292</v>
      </c>
      <c r="M54" s="102">
        <f>+(A!K55-B!L55)/(A!K55+B!L55)</f>
        <v>-0.70124426542533014</v>
      </c>
      <c r="N54" s="103">
        <f>+(A!L55-B!M55)/(A!L55+B!M55)</f>
        <v>-0.50294458354982963</v>
      </c>
      <c r="O54" s="102">
        <f>+(A!M55-B!N55)/(A!M55+B!N55)</f>
        <v>-0.29093450765854623</v>
      </c>
      <c r="P54" s="103">
        <f>+(A!N55-B!O55)/(A!N55+B!O55)</f>
        <v>-0.45152206457732225</v>
      </c>
      <c r="Q54" s="102">
        <f>+(A!O55-B!P55)/(A!O55+B!P55)</f>
        <v>-0.53149860171529228</v>
      </c>
      <c r="R54" s="103">
        <f>+(A!P55-B!Q55)/(A!P55+B!Q55)</f>
        <v>-0.7108835712754259</v>
      </c>
      <c r="S54" s="102">
        <f>+(A!Q55-B!R55)/(A!Q55+B!R55)</f>
        <v>-0.76906156143010607</v>
      </c>
      <c r="T54" s="103">
        <f>+(A!R55-B!S55)/(A!R55+B!S55)</f>
        <v>-0.73071030103632473</v>
      </c>
      <c r="U54" s="102">
        <f>+(A!S55-B!T55)/(A!S55+B!T55)</f>
        <v>-0.66306539309692147</v>
      </c>
      <c r="V54" s="103">
        <f>+(A!T55-B!U55)/(A!T55+B!U55)</f>
        <v>-0.65230881031225652</v>
      </c>
      <c r="W54" s="102">
        <f>+(A!U55-B!V55)/(A!U55+B!V55)</f>
        <v>-0.77352999000326206</v>
      </c>
      <c r="X54" s="103">
        <f>+(A!V55-B!W55)/(A!V55+B!W55)</f>
        <v>-0.81764282339072236</v>
      </c>
      <c r="Y54" s="102">
        <f>+(A!W55-B!X55)/(A!W55+B!X55)</f>
        <v>-0.79973049003901608</v>
      </c>
      <c r="Z54" s="103">
        <f>+(A!X55-B!Y55)/(A!X55+B!Y55)</f>
        <v>-0.79484300931949226</v>
      </c>
      <c r="AA54" s="102">
        <f>+(A!Y55-B!Z55)/(A!Y55+B!Z55)</f>
        <v>-0.76623242774606215</v>
      </c>
      <c r="AB54" s="102">
        <f>+(A!Z55-B!AA55)/(A!Z55+B!AA55)</f>
        <v>-0.79434619657310279</v>
      </c>
      <c r="AC54" s="102">
        <f>+(A!AA55-B!AB55)/(A!AA55+B!AB55)</f>
        <v>-0.8072267661336251</v>
      </c>
      <c r="AD54" s="102">
        <f>+(A!AB55-B!AC55)/(A!AB55+B!AC55)</f>
        <v>-0.80922259942026853</v>
      </c>
      <c r="AE54" s="102">
        <f>+(A!AC55-B!AD55)/(A!AC55+B!AD55)</f>
        <v>-0.76628412341706531</v>
      </c>
      <c r="AF54" s="102">
        <f>+(A!AD55-B!AE55)/(A!AD55+B!AE55)</f>
        <v>-0.74151625694253209</v>
      </c>
    </row>
    <row r="55" spans="4:32" ht="15.75" thickBot="1" x14ac:dyDescent="0.3">
      <c r="D55" s="240" t="s">
        <v>25</v>
      </c>
      <c r="E55" s="241"/>
      <c r="F55" s="104">
        <f>+(A!D56-B!E56)/(A!D56+B!E56)</f>
        <v>-0.99772172497965839</v>
      </c>
      <c r="G55" s="105">
        <f>+(A!E56-B!F56)/(A!E56+B!F56)</f>
        <v>-0.99999696062489563</v>
      </c>
      <c r="H55" s="106">
        <f>+(A!F56-B!G56)/(A!F56+B!G56)</f>
        <v>-0.99999529703901591</v>
      </c>
      <c r="I55" s="105">
        <f>+(A!G56-B!H56)/(A!G56+B!H56)</f>
        <v>-0.99998696307421142</v>
      </c>
      <c r="J55" s="106">
        <f>+(A!H56-B!I56)/(A!H56+B!I56)</f>
        <v>-0.99999200673717858</v>
      </c>
      <c r="K55" s="105"/>
      <c r="L55" s="106">
        <f>+(A!J55-B!K56)/(A!J55+B!K56)</f>
        <v>0.95555866016392321</v>
      </c>
      <c r="M55" s="105" t="e">
        <f>+(A!K56-B!L56)/(A!K56+B!L56)</f>
        <v>#VALUE!</v>
      </c>
      <c r="N55" s="106">
        <f>+(A!L56-B!M56)/(A!L56+B!M56)</f>
        <v>9.0605737347409523E-2</v>
      </c>
      <c r="O55" s="105">
        <f>+(A!M56-B!N56)/(A!M56+B!N56)</f>
        <v>-0.72591135158769193</v>
      </c>
      <c r="P55" s="106">
        <f>+(A!N56-B!O56)/(A!N56+B!O56)</f>
        <v>-0.13132797817662045</v>
      </c>
      <c r="Q55" s="105">
        <f>+(A!O56-B!P56)/(A!O56+B!P56)</f>
        <v>-0.19183493558448228</v>
      </c>
      <c r="R55" s="106">
        <f>+(A!P56-B!Q56)/(A!P56+B!Q56)</f>
        <v>-0.1381703829133287</v>
      </c>
      <c r="S55" s="105">
        <f>+(A!Q56-B!R56)/(A!Q56+B!R56)</f>
        <v>-0.49189188014026963</v>
      </c>
      <c r="T55" s="106">
        <f>+(A!R56-B!S56)/(A!R56+B!S56)</f>
        <v>-0.48112280961848508</v>
      </c>
      <c r="U55" s="105">
        <f>+(A!S56-B!T56)/(A!S56+B!T56)</f>
        <v>-0.57614813391434794</v>
      </c>
      <c r="V55" s="106">
        <f>+(A!T56-B!U56)/(A!T56+B!U56)</f>
        <v>-0.48899186320114979</v>
      </c>
      <c r="W55" s="105">
        <f>+(A!U56-B!V56)/(A!U56+B!V56)</f>
        <v>-0.69081099166725468</v>
      </c>
      <c r="X55" s="106">
        <f>+(A!V56-B!W56)/(A!V56+B!W56)</f>
        <v>-0.70726320721223779</v>
      </c>
      <c r="Y55" s="105">
        <f>+(A!W56-B!X56)/(A!W56+B!X56)</f>
        <v>-0.68715382631296995</v>
      </c>
      <c r="Z55" s="106">
        <f>+(A!X56-B!Y56)/(A!X56+B!Y56)</f>
        <v>-0.39520517145995099</v>
      </c>
      <c r="AA55" s="105">
        <f>+(A!Y56-B!Z56)/(A!Y56+B!Z56)</f>
        <v>-0.28986921599812415</v>
      </c>
      <c r="AB55" s="105">
        <f>+(A!Z56-B!AA56)/(A!Z56+B!AA56)</f>
        <v>0.22376454683926686</v>
      </c>
      <c r="AC55" s="105">
        <f>+(A!AA56-B!AB56)/(A!AA56+B!AB56)</f>
        <v>0.19283687045900852</v>
      </c>
      <c r="AD55" s="105">
        <f>+(A!AB56-B!AC56)/(A!AB56+B!AC56)</f>
        <v>0.85474468447868523</v>
      </c>
      <c r="AE55" s="105">
        <f>+(A!AC56-B!AD56)/(A!AC56+B!AD56)</f>
        <v>0.9452531851242606</v>
      </c>
      <c r="AF55" s="105">
        <f>+(A!AD56-B!AE56)/(A!AD56+B!AE56)</f>
        <v>0.73585095260670474</v>
      </c>
    </row>
    <row r="56" spans="4:32" x14ac:dyDescent="0.25">
      <c r="D56" t="s">
        <v>52</v>
      </c>
      <c r="E56" s="111"/>
      <c r="F56" s="103"/>
      <c r="G56" s="103"/>
      <c r="H56" s="103"/>
      <c r="I56" s="103"/>
      <c r="J56" s="103"/>
      <c r="K56" s="103"/>
      <c r="L56" s="103"/>
      <c r="M56" s="103"/>
      <c r="N56" s="103"/>
      <c r="O56" s="103"/>
      <c r="P56" s="103"/>
      <c r="Q56" s="103"/>
      <c r="R56" s="103"/>
      <c r="S56" s="103"/>
      <c r="T56" s="103"/>
      <c r="U56" s="103"/>
      <c r="V56" s="103"/>
      <c r="W56" s="103"/>
      <c r="X56" s="103"/>
      <c r="Y56" s="103"/>
      <c r="Z56" s="103"/>
      <c r="AA56" s="103"/>
      <c r="AB56" s="103"/>
    </row>
    <row r="57" spans="4:32" ht="15.75" thickBot="1" x14ac:dyDescent="0.3"/>
    <row r="58" spans="4:32" ht="15.75" thickBot="1" x14ac:dyDescent="0.3">
      <c r="D58" s="5" t="s">
        <v>14</v>
      </c>
      <c r="E58" s="6"/>
      <c r="F58" s="11">
        <v>1995</v>
      </c>
      <c r="G58" s="7">
        <v>1996</v>
      </c>
      <c r="H58" s="11">
        <v>1997</v>
      </c>
      <c r="I58" s="7">
        <v>1998</v>
      </c>
      <c r="J58" s="11">
        <v>1999</v>
      </c>
      <c r="K58" s="7">
        <v>2000</v>
      </c>
      <c r="L58" s="11">
        <v>2001</v>
      </c>
      <c r="M58" s="7">
        <v>2002</v>
      </c>
      <c r="N58" s="11">
        <v>2003</v>
      </c>
      <c r="O58" s="7">
        <v>2004</v>
      </c>
      <c r="P58" s="11">
        <v>2005</v>
      </c>
      <c r="Q58" s="7">
        <v>2006</v>
      </c>
      <c r="R58" s="11">
        <v>2007</v>
      </c>
      <c r="S58" s="7">
        <v>2008</v>
      </c>
      <c r="T58" s="11">
        <v>2009</v>
      </c>
      <c r="U58" s="7">
        <v>2010</v>
      </c>
      <c r="V58" s="11">
        <v>2011</v>
      </c>
      <c r="W58" s="7">
        <v>2012</v>
      </c>
      <c r="X58" s="11">
        <v>2013</v>
      </c>
      <c r="Y58" s="7">
        <v>2014</v>
      </c>
      <c r="Z58" s="11">
        <v>2015</v>
      </c>
      <c r="AA58" s="8">
        <v>2016</v>
      </c>
      <c r="AB58" s="8">
        <v>2017</v>
      </c>
      <c r="AC58" s="8">
        <v>2018</v>
      </c>
      <c r="AD58" s="8">
        <v>2019</v>
      </c>
      <c r="AE58" s="8">
        <v>2020</v>
      </c>
      <c r="AF58" s="8">
        <v>2021</v>
      </c>
    </row>
    <row r="59" spans="4:32" x14ac:dyDescent="0.25">
      <c r="D59" s="242" t="s">
        <v>16</v>
      </c>
      <c r="E59" s="243"/>
      <c r="F59" s="107" t="str">
        <f>+IF(F46&gt;0.33, "COMERCIO INTRAINDUSTRIAL", "INDICIO DE COMERCIO INTRAINDUSTRIAL")</f>
        <v>COMERCIO INTRAINDUSTRIAL</v>
      </c>
      <c r="G59" s="137" t="str">
        <f t="shared" ref="G59:AA59" si="0">+IF(G46&gt;0.33, "COMERCIO INTRAINDUSTRIAL", "INDICIO DE COMERCIO INTRAINDUSTRIAL")</f>
        <v>COMERCIO INTRAINDUSTRIAL</v>
      </c>
      <c r="H59" s="107" t="str">
        <f t="shared" si="0"/>
        <v>COMERCIO INTRAINDUSTRIAL</v>
      </c>
      <c r="I59" s="137" t="str">
        <f t="shared" si="0"/>
        <v>COMERCIO INTRAINDUSTRIAL</v>
      </c>
      <c r="J59" s="107" t="str">
        <f t="shared" si="0"/>
        <v>COMERCIO INTRAINDUSTRIAL</v>
      </c>
      <c r="K59" s="137" t="str">
        <f t="shared" si="0"/>
        <v>COMERCIO INTRAINDUSTRIAL</v>
      </c>
      <c r="L59" s="107" t="e">
        <f t="shared" si="0"/>
        <v>#REF!</v>
      </c>
      <c r="M59" s="137" t="str">
        <f t="shared" si="0"/>
        <v>COMERCIO INTRAINDUSTRIAL</v>
      </c>
      <c r="N59" s="107" t="str">
        <f t="shared" si="0"/>
        <v>COMERCIO INTRAINDUSTRIAL</v>
      </c>
      <c r="O59" s="137" t="str">
        <f t="shared" si="0"/>
        <v>COMERCIO INTRAINDUSTRIAL</v>
      </c>
      <c r="P59" s="107" t="str">
        <f t="shared" si="0"/>
        <v>COMERCIO INTRAINDUSTRIAL</v>
      </c>
      <c r="Q59" s="137" t="str">
        <f t="shared" si="0"/>
        <v>COMERCIO INTRAINDUSTRIAL</v>
      </c>
      <c r="R59" s="107" t="str">
        <f t="shared" si="0"/>
        <v>COMERCIO INTRAINDUSTRIAL</v>
      </c>
      <c r="S59" s="137" t="str">
        <f t="shared" si="0"/>
        <v>COMERCIO INTRAINDUSTRIAL</v>
      </c>
      <c r="T59" s="107" t="str">
        <f t="shared" si="0"/>
        <v>COMERCIO INTRAINDUSTRIAL</v>
      </c>
      <c r="U59" s="137" t="str">
        <f t="shared" si="0"/>
        <v>COMERCIO INTRAINDUSTRIAL</v>
      </c>
      <c r="V59" s="107" t="str">
        <f t="shared" si="0"/>
        <v>COMERCIO INTRAINDUSTRIAL</v>
      </c>
      <c r="W59" s="137" t="str">
        <f t="shared" si="0"/>
        <v>COMERCIO INTRAINDUSTRIAL</v>
      </c>
      <c r="X59" s="107" t="str">
        <f t="shared" si="0"/>
        <v>COMERCIO INTRAINDUSTRIAL</v>
      </c>
      <c r="Y59" s="137" t="str">
        <f t="shared" si="0"/>
        <v>COMERCIO INTRAINDUSTRIAL</v>
      </c>
      <c r="Z59" s="107" t="str">
        <f t="shared" si="0"/>
        <v>COMERCIO INTRAINDUSTRIAL</v>
      </c>
      <c r="AA59" s="138" t="str">
        <f t="shared" si="0"/>
        <v>COMERCIO INTRAINDUSTRIAL</v>
      </c>
      <c r="AB59" s="138" t="str">
        <f t="shared" ref="AB59:AC59" si="1">+IF(AB46&gt;0.33, "COMERCIO INTRAINDUSTRIAL", "INDICIO DE COMERCIO INTRAINDUSTRIAL")</f>
        <v>COMERCIO INTRAINDUSTRIAL</v>
      </c>
      <c r="AC59" s="138" t="str">
        <f t="shared" si="1"/>
        <v>INDICIO DE COMERCIO INTRAINDUSTRIAL</v>
      </c>
      <c r="AD59" s="138" t="str">
        <f t="shared" ref="AD59:AE59" si="2">+IF(AD46&gt;0.33, "COMERCIO INTRAINDUSTRIAL", "INDICIO DE COMERCIO INTRAINDUSTRIAL")</f>
        <v>INDICIO DE COMERCIO INTRAINDUSTRIAL</v>
      </c>
      <c r="AE59" s="138" t="str">
        <f t="shared" si="2"/>
        <v>COMERCIO INTRAINDUSTRIAL</v>
      </c>
      <c r="AF59" s="138" t="str">
        <f t="shared" ref="AF59" si="3">+IF(AF46&gt;0.33, "COMERCIO INTRAINDUSTRIAL", "INDICIO DE COMERCIO INTRAINDUSTRIAL")</f>
        <v>INDICIO DE COMERCIO INTRAINDUSTRIAL</v>
      </c>
    </row>
    <row r="60" spans="4:32" x14ac:dyDescent="0.25">
      <c r="D60" s="244" t="s">
        <v>17</v>
      </c>
      <c r="E60" s="245"/>
      <c r="F60" s="108" t="str">
        <f t="shared" ref="F60:AA60" si="4">+IF(F47&gt;0.33, "COMERCIO INTRAINDUSTRIAL", "INDICIO DE COMERCIO INTRAINDUSTRIAL")</f>
        <v>COMERCIO INTRAINDUSTRIAL</v>
      </c>
      <c r="G60" s="136" t="str">
        <f t="shared" si="4"/>
        <v>COMERCIO INTRAINDUSTRIAL</v>
      </c>
      <c r="H60" s="108" t="str">
        <f t="shared" si="4"/>
        <v>COMERCIO INTRAINDUSTRIAL</v>
      </c>
      <c r="I60" s="136" t="str">
        <f t="shared" si="4"/>
        <v>COMERCIO INTRAINDUSTRIAL</v>
      </c>
      <c r="J60" s="108" t="str">
        <f t="shared" si="4"/>
        <v>COMERCIO INTRAINDUSTRIAL</v>
      </c>
      <c r="K60" s="136" t="str">
        <f t="shared" si="4"/>
        <v>COMERCIO INTRAINDUSTRIAL</v>
      </c>
      <c r="L60" s="108" t="str">
        <f t="shared" si="4"/>
        <v>COMERCIO INTRAINDUSTRIAL</v>
      </c>
      <c r="M60" s="136" t="str">
        <f t="shared" si="4"/>
        <v>INDICIO DE COMERCIO INTRAINDUSTRIAL</v>
      </c>
      <c r="N60" s="108" t="str">
        <f t="shared" si="4"/>
        <v>INDICIO DE COMERCIO INTRAINDUSTRIAL</v>
      </c>
      <c r="O60" s="136" t="str">
        <f t="shared" si="4"/>
        <v>INDICIO DE COMERCIO INTRAINDUSTRIAL</v>
      </c>
      <c r="P60" s="108" t="str">
        <f t="shared" si="4"/>
        <v>INDICIO DE COMERCIO INTRAINDUSTRIAL</v>
      </c>
      <c r="Q60" s="136" t="str">
        <f t="shared" si="4"/>
        <v>INDICIO DE COMERCIO INTRAINDUSTRIAL</v>
      </c>
      <c r="R60" s="108" t="str">
        <f t="shared" si="4"/>
        <v>INDICIO DE COMERCIO INTRAINDUSTRIAL</v>
      </c>
      <c r="S60" s="136" t="str">
        <f t="shared" si="4"/>
        <v>INDICIO DE COMERCIO INTRAINDUSTRIAL</v>
      </c>
      <c r="T60" s="108" t="str">
        <f t="shared" si="4"/>
        <v>INDICIO DE COMERCIO INTRAINDUSTRIAL</v>
      </c>
      <c r="U60" s="136" t="str">
        <f t="shared" si="4"/>
        <v>INDICIO DE COMERCIO INTRAINDUSTRIAL</v>
      </c>
      <c r="V60" s="108" t="str">
        <f t="shared" si="4"/>
        <v>INDICIO DE COMERCIO INTRAINDUSTRIAL</v>
      </c>
      <c r="W60" s="136" t="str">
        <f t="shared" si="4"/>
        <v>INDICIO DE COMERCIO INTRAINDUSTRIAL</v>
      </c>
      <c r="X60" s="108" t="str">
        <f t="shared" si="4"/>
        <v>INDICIO DE COMERCIO INTRAINDUSTRIAL</v>
      </c>
      <c r="Y60" s="136" t="str">
        <f t="shared" si="4"/>
        <v>INDICIO DE COMERCIO INTRAINDUSTRIAL</v>
      </c>
      <c r="Z60" s="108" t="str">
        <f t="shared" si="4"/>
        <v>INDICIO DE COMERCIO INTRAINDUSTRIAL</v>
      </c>
      <c r="AA60" s="139" t="str">
        <f t="shared" si="4"/>
        <v>INDICIO DE COMERCIO INTRAINDUSTRIAL</v>
      </c>
      <c r="AB60" s="139" t="str">
        <f t="shared" ref="AB60:AC60" si="5">+IF(AB47&gt;0.33, "COMERCIO INTRAINDUSTRIAL", "INDICIO DE COMERCIO INTRAINDUSTRIAL")</f>
        <v>INDICIO DE COMERCIO INTRAINDUSTRIAL</v>
      </c>
      <c r="AC60" s="139" t="str">
        <f t="shared" si="5"/>
        <v>INDICIO DE COMERCIO INTRAINDUSTRIAL</v>
      </c>
      <c r="AD60" s="139" t="str">
        <f t="shared" ref="AD60:AE60" si="6">+IF(AD47&gt;0.33, "COMERCIO INTRAINDUSTRIAL", "INDICIO DE COMERCIO INTRAINDUSTRIAL")</f>
        <v>INDICIO DE COMERCIO INTRAINDUSTRIAL</v>
      </c>
      <c r="AE60" s="139" t="str">
        <f t="shared" si="6"/>
        <v>INDICIO DE COMERCIO INTRAINDUSTRIAL</v>
      </c>
      <c r="AF60" s="139" t="str">
        <f t="shared" ref="AF60" si="7">+IF(AF47&gt;0.33, "COMERCIO INTRAINDUSTRIAL", "INDICIO DE COMERCIO INTRAINDUSTRIAL")</f>
        <v>INDICIO DE COMERCIO INTRAINDUSTRIAL</v>
      </c>
    </row>
    <row r="61" spans="4:32" x14ac:dyDescent="0.25">
      <c r="D61" s="242" t="s">
        <v>18</v>
      </c>
      <c r="E61" s="243"/>
      <c r="F61" s="108" t="str">
        <f t="shared" ref="F61:AA61" si="8">+IF(F48&gt;0.33, "COMERCIO INTRAINDUSTRIAL", "INDICIO DE COMERCIO INTRAINDUSTRIAL")</f>
        <v>INDICIO DE COMERCIO INTRAINDUSTRIAL</v>
      </c>
      <c r="G61" s="136" t="str">
        <f t="shared" si="8"/>
        <v>INDICIO DE COMERCIO INTRAINDUSTRIAL</v>
      </c>
      <c r="H61" s="108" t="str">
        <f t="shared" si="8"/>
        <v>INDICIO DE COMERCIO INTRAINDUSTRIAL</v>
      </c>
      <c r="I61" s="136" t="str">
        <f t="shared" si="8"/>
        <v>INDICIO DE COMERCIO INTRAINDUSTRIAL</v>
      </c>
      <c r="J61" s="108" t="str">
        <f t="shared" si="8"/>
        <v>COMERCIO INTRAINDUSTRIAL</v>
      </c>
      <c r="K61" s="136" t="str">
        <f t="shared" si="8"/>
        <v>INDICIO DE COMERCIO INTRAINDUSTRIAL</v>
      </c>
      <c r="L61" s="108" t="str">
        <f t="shared" si="8"/>
        <v>INDICIO DE COMERCIO INTRAINDUSTRIAL</v>
      </c>
      <c r="M61" s="136" t="str">
        <f t="shared" si="8"/>
        <v>INDICIO DE COMERCIO INTRAINDUSTRIAL</v>
      </c>
      <c r="N61" s="108" t="str">
        <f t="shared" si="8"/>
        <v>INDICIO DE COMERCIO INTRAINDUSTRIAL</v>
      </c>
      <c r="O61" s="136" t="str">
        <f t="shared" si="8"/>
        <v>INDICIO DE COMERCIO INTRAINDUSTRIAL</v>
      </c>
      <c r="P61" s="108" t="str">
        <f t="shared" si="8"/>
        <v>INDICIO DE COMERCIO INTRAINDUSTRIAL</v>
      </c>
      <c r="Q61" s="136" t="str">
        <f t="shared" si="8"/>
        <v>INDICIO DE COMERCIO INTRAINDUSTRIAL</v>
      </c>
      <c r="R61" s="108" t="str">
        <f t="shared" si="8"/>
        <v>COMERCIO INTRAINDUSTRIAL</v>
      </c>
      <c r="S61" s="136" t="str">
        <f t="shared" si="8"/>
        <v>COMERCIO INTRAINDUSTRIAL</v>
      </c>
      <c r="T61" s="108" t="str">
        <f t="shared" si="8"/>
        <v>COMERCIO INTRAINDUSTRIAL</v>
      </c>
      <c r="U61" s="136" t="str">
        <f t="shared" si="8"/>
        <v>COMERCIO INTRAINDUSTRIAL</v>
      </c>
      <c r="V61" s="108" t="str">
        <f t="shared" si="8"/>
        <v>COMERCIO INTRAINDUSTRIAL</v>
      </c>
      <c r="W61" s="136" t="str">
        <f t="shared" si="8"/>
        <v>COMERCIO INTRAINDUSTRIAL</v>
      </c>
      <c r="X61" s="108" t="str">
        <f t="shared" si="8"/>
        <v>INDICIO DE COMERCIO INTRAINDUSTRIAL</v>
      </c>
      <c r="Y61" s="136" t="str">
        <f t="shared" si="8"/>
        <v>INDICIO DE COMERCIO INTRAINDUSTRIAL</v>
      </c>
      <c r="Z61" s="108" t="str">
        <f t="shared" si="8"/>
        <v>INDICIO DE COMERCIO INTRAINDUSTRIAL</v>
      </c>
      <c r="AA61" s="139" t="str">
        <f t="shared" si="8"/>
        <v>COMERCIO INTRAINDUSTRIAL</v>
      </c>
      <c r="AB61" s="139" t="str">
        <f t="shared" ref="AB61:AC61" si="9">+IF(AB48&gt;0.33, "COMERCIO INTRAINDUSTRIAL", "INDICIO DE COMERCIO INTRAINDUSTRIAL")</f>
        <v>COMERCIO INTRAINDUSTRIAL</v>
      </c>
      <c r="AC61" s="139" t="str">
        <f t="shared" si="9"/>
        <v>COMERCIO INTRAINDUSTRIAL</v>
      </c>
      <c r="AD61" s="139" t="str">
        <f t="shared" ref="AD61:AE61" si="10">+IF(AD48&gt;0.33, "COMERCIO INTRAINDUSTRIAL", "INDICIO DE COMERCIO INTRAINDUSTRIAL")</f>
        <v>INDICIO DE COMERCIO INTRAINDUSTRIAL</v>
      </c>
      <c r="AE61" s="139" t="str">
        <f t="shared" si="10"/>
        <v>INDICIO DE COMERCIO INTRAINDUSTRIAL</v>
      </c>
      <c r="AF61" s="139" t="str">
        <f t="shared" ref="AF61" si="11">+IF(AF48&gt;0.33, "COMERCIO INTRAINDUSTRIAL", "INDICIO DE COMERCIO INTRAINDUSTRIAL")</f>
        <v>INDICIO DE COMERCIO INTRAINDUSTRIAL</v>
      </c>
    </row>
    <row r="62" spans="4:32" x14ac:dyDescent="0.25">
      <c r="D62" s="244" t="s">
        <v>19</v>
      </c>
      <c r="E62" s="245"/>
      <c r="F62" s="108" t="str">
        <f t="shared" ref="F62:AA62" si="12">+IF(F49&gt;0.33, "COMERCIO INTRAINDUSTRIAL", "INDICIO DE COMERCIO INTRAINDUSTRIAL")</f>
        <v>COMERCIO INTRAINDUSTRIAL</v>
      </c>
      <c r="G62" s="136" t="str">
        <f t="shared" si="12"/>
        <v>INDICIO DE COMERCIO INTRAINDUSTRIAL</v>
      </c>
      <c r="H62" s="108" t="str">
        <f t="shared" si="12"/>
        <v>COMERCIO INTRAINDUSTRIAL</v>
      </c>
      <c r="I62" s="136" t="str">
        <f t="shared" si="12"/>
        <v>COMERCIO INTRAINDUSTRIAL</v>
      </c>
      <c r="J62" s="108" t="str">
        <f t="shared" si="12"/>
        <v>COMERCIO INTRAINDUSTRIAL</v>
      </c>
      <c r="K62" s="136" t="str">
        <f t="shared" si="12"/>
        <v>COMERCIO INTRAINDUSTRIAL</v>
      </c>
      <c r="L62" s="108" t="str">
        <f t="shared" si="12"/>
        <v>COMERCIO INTRAINDUSTRIAL</v>
      </c>
      <c r="M62" s="136" t="str">
        <f t="shared" si="12"/>
        <v>COMERCIO INTRAINDUSTRIAL</v>
      </c>
      <c r="N62" s="108" t="str">
        <f t="shared" si="12"/>
        <v>COMERCIO INTRAINDUSTRIAL</v>
      </c>
      <c r="O62" s="136" t="str">
        <f t="shared" si="12"/>
        <v>COMERCIO INTRAINDUSTRIAL</v>
      </c>
      <c r="P62" s="108" t="str">
        <f t="shared" si="12"/>
        <v>COMERCIO INTRAINDUSTRIAL</v>
      </c>
      <c r="Q62" s="136" t="str">
        <f t="shared" si="12"/>
        <v>COMERCIO INTRAINDUSTRIAL</v>
      </c>
      <c r="R62" s="108" t="str">
        <f t="shared" si="12"/>
        <v>COMERCIO INTRAINDUSTRIAL</v>
      </c>
      <c r="S62" s="136" t="str">
        <f t="shared" si="12"/>
        <v>COMERCIO INTRAINDUSTRIAL</v>
      </c>
      <c r="T62" s="108" t="str">
        <f t="shared" si="12"/>
        <v>COMERCIO INTRAINDUSTRIAL</v>
      </c>
      <c r="U62" s="136" t="str">
        <f t="shared" si="12"/>
        <v>COMERCIO INTRAINDUSTRIAL</v>
      </c>
      <c r="V62" s="108" t="str">
        <f t="shared" si="12"/>
        <v>COMERCIO INTRAINDUSTRIAL</v>
      </c>
      <c r="W62" s="136" t="str">
        <f t="shared" si="12"/>
        <v>COMERCIO INTRAINDUSTRIAL</v>
      </c>
      <c r="X62" s="108" t="str">
        <f t="shared" si="12"/>
        <v>COMERCIO INTRAINDUSTRIAL</v>
      </c>
      <c r="Y62" s="136" t="str">
        <f t="shared" si="12"/>
        <v>COMERCIO INTRAINDUSTRIAL</v>
      </c>
      <c r="Z62" s="108" t="str">
        <f t="shared" si="12"/>
        <v>COMERCIO INTRAINDUSTRIAL</v>
      </c>
      <c r="AA62" s="139" t="str">
        <f t="shared" si="12"/>
        <v>COMERCIO INTRAINDUSTRIAL</v>
      </c>
      <c r="AB62" s="139" t="str">
        <f t="shared" ref="AB62:AC62" si="13">+IF(AB49&gt;0.33, "COMERCIO INTRAINDUSTRIAL", "INDICIO DE COMERCIO INTRAINDUSTRIAL")</f>
        <v>COMERCIO INTRAINDUSTRIAL</v>
      </c>
      <c r="AC62" s="139" t="str">
        <f t="shared" si="13"/>
        <v>COMERCIO INTRAINDUSTRIAL</v>
      </c>
      <c r="AD62" s="139" t="str">
        <f t="shared" ref="AD62:AE62" si="14">+IF(AD49&gt;0.33, "COMERCIO INTRAINDUSTRIAL", "INDICIO DE COMERCIO INTRAINDUSTRIAL")</f>
        <v>COMERCIO INTRAINDUSTRIAL</v>
      </c>
      <c r="AE62" s="139" t="str">
        <f t="shared" si="14"/>
        <v>COMERCIO INTRAINDUSTRIAL</v>
      </c>
      <c r="AF62" s="139" t="str">
        <f t="shared" ref="AF62" si="15">+IF(AF49&gt;0.33, "COMERCIO INTRAINDUSTRIAL", "INDICIO DE COMERCIO INTRAINDUSTRIAL")</f>
        <v>COMERCIO INTRAINDUSTRIAL</v>
      </c>
    </row>
    <row r="63" spans="4:32" x14ac:dyDescent="0.25">
      <c r="D63" s="242" t="s">
        <v>20</v>
      </c>
      <c r="E63" s="243"/>
      <c r="F63" s="108" t="e">
        <f t="shared" ref="F63:AA63" si="16">+IF(F50&gt;0.33, "COMERCIO INTRAINDUSTRIAL", "INDICIO DE COMERCIO INTRAINDUSTRIAL")</f>
        <v>#VALUE!</v>
      </c>
      <c r="G63" s="136" t="str">
        <f t="shared" si="16"/>
        <v>INDICIO DE COMERCIO INTRAINDUSTRIAL</v>
      </c>
      <c r="H63" s="108" t="e">
        <f t="shared" si="16"/>
        <v>#VALUE!</v>
      </c>
      <c r="I63" s="136" t="e">
        <f t="shared" si="16"/>
        <v>#VALUE!</v>
      </c>
      <c r="J63" s="108" t="str">
        <f t="shared" si="16"/>
        <v>INDICIO DE COMERCIO INTRAINDUSTRIAL</v>
      </c>
      <c r="K63" s="136" t="str">
        <f t="shared" si="16"/>
        <v>INDICIO DE COMERCIO INTRAINDUSTRIAL</v>
      </c>
      <c r="L63" s="108" t="str">
        <f t="shared" si="16"/>
        <v>COMERCIO INTRAINDUSTRIAL</v>
      </c>
      <c r="M63" s="136" t="e">
        <f t="shared" si="16"/>
        <v>#VALUE!</v>
      </c>
      <c r="N63" s="108" t="e">
        <f t="shared" si="16"/>
        <v>#VALUE!</v>
      </c>
      <c r="O63" s="136" t="str">
        <f t="shared" si="16"/>
        <v>COMERCIO INTRAINDUSTRIAL</v>
      </c>
      <c r="P63" s="108" t="str">
        <f t="shared" si="16"/>
        <v>COMERCIO INTRAINDUSTRIAL</v>
      </c>
      <c r="Q63" s="136" t="str">
        <f t="shared" si="16"/>
        <v>COMERCIO INTRAINDUSTRIAL</v>
      </c>
      <c r="R63" s="108" t="str">
        <f t="shared" si="16"/>
        <v>COMERCIO INTRAINDUSTRIAL</v>
      </c>
      <c r="S63" s="136" t="str">
        <f t="shared" si="16"/>
        <v>INDICIO DE COMERCIO INTRAINDUSTRIAL</v>
      </c>
      <c r="T63" s="108" t="str">
        <f t="shared" si="16"/>
        <v>INDICIO DE COMERCIO INTRAINDUSTRIAL</v>
      </c>
      <c r="U63" s="136" t="str">
        <f t="shared" si="16"/>
        <v>INDICIO DE COMERCIO INTRAINDUSTRIAL</v>
      </c>
      <c r="V63" s="108" t="str">
        <f t="shared" si="16"/>
        <v>INDICIO DE COMERCIO INTRAINDUSTRIAL</v>
      </c>
      <c r="W63" s="136" t="str">
        <f t="shared" si="16"/>
        <v>INDICIO DE COMERCIO INTRAINDUSTRIAL</v>
      </c>
      <c r="X63" s="108" t="str">
        <f t="shared" si="16"/>
        <v>INDICIO DE COMERCIO INTRAINDUSTRIAL</v>
      </c>
      <c r="Y63" s="136" t="str">
        <f t="shared" si="16"/>
        <v>INDICIO DE COMERCIO INTRAINDUSTRIAL</v>
      </c>
      <c r="Z63" s="108" t="str">
        <f t="shared" si="16"/>
        <v>INDICIO DE COMERCIO INTRAINDUSTRIAL</v>
      </c>
      <c r="AA63" s="139" t="str">
        <f t="shared" si="16"/>
        <v>INDICIO DE COMERCIO INTRAINDUSTRIAL</v>
      </c>
      <c r="AB63" s="139" t="str">
        <f t="shared" ref="AB63:AC63" si="17">+IF(AB50&gt;0.33, "COMERCIO INTRAINDUSTRIAL", "INDICIO DE COMERCIO INTRAINDUSTRIAL")</f>
        <v>INDICIO DE COMERCIO INTRAINDUSTRIAL</v>
      </c>
      <c r="AC63" s="139" t="str">
        <f t="shared" si="17"/>
        <v>COMERCIO INTRAINDUSTRIAL</v>
      </c>
      <c r="AD63" s="139" t="str">
        <f t="shared" ref="AD63:AE63" si="18">+IF(AD50&gt;0.33, "COMERCIO INTRAINDUSTRIAL", "INDICIO DE COMERCIO INTRAINDUSTRIAL")</f>
        <v>COMERCIO INTRAINDUSTRIAL</v>
      </c>
      <c r="AE63" s="139" t="str">
        <f t="shared" si="18"/>
        <v>COMERCIO INTRAINDUSTRIAL</v>
      </c>
      <c r="AF63" s="139" t="str">
        <f t="shared" ref="AF63" si="19">+IF(AF50&gt;0.33, "COMERCIO INTRAINDUSTRIAL", "INDICIO DE COMERCIO INTRAINDUSTRIAL")</f>
        <v>COMERCIO INTRAINDUSTRIAL</v>
      </c>
    </row>
    <row r="64" spans="4:32" x14ac:dyDescent="0.25">
      <c r="D64" s="244" t="s">
        <v>21</v>
      </c>
      <c r="E64" s="245"/>
      <c r="F64" s="108" t="str">
        <f t="shared" ref="F64:AA64" si="20">+IF(F51&gt;0.33, "COMERCIO INTRAINDUSTRIAL", "INDICIO DE COMERCIO INTRAINDUSTRIAL")</f>
        <v>INDICIO DE COMERCIO INTRAINDUSTRIAL</v>
      </c>
      <c r="G64" s="136" t="str">
        <f t="shared" si="20"/>
        <v>INDICIO DE COMERCIO INTRAINDUSTRIAL</v>
      </c>
      <c r="H64" s="108" t="str">
        <f t="shared" si="20"/>
        <v>INDICIO DE COMERCIO INTRAINDUSTRIAL</v>
      </c>
      <c r="I64" s="136" t="str">
        <f t="shared" si="20"/>
        <v>INDICIO DE COMERCIO INTRAINDUSTRIAL</v>
      </c>
      <c r="J64" s="108" t="str">
        <f t="shared" si="20"/>
        <v>INDICIO DE COMERCIO INTRAINDUSTRIAL</v>
      </c>
      <c r="K64" s="136" t="str">
        <f t="shared" si="20"/>
        <v>INDICIO DE COMERCIO INTRAINDUSTRIAL</v>
      </c>
      <c r="L64" s="108" t="str">
        <f t="shared" si="20"/>
        <v>INDICIO DE COMERCIO INTRAINDUSTRIAL</v>
      </c>
      <c r="M64" s="136" t="str">
        <f t="shared" si="20"/>
        <v>INDICIO DE COMERCIO INTRAINDUSTRIAL</v>
      </c>
      <c r="N64" s="108" t="str">
        <f t="shared" si="20"/>
        <v>INDICIO DE COMERCIO INTRAINDUSTRIAL</v>
      </c>
      <c r="O64" s="136" t="str">
        <f t="shared" si="20"/>
        <v>INDICIO DE COMERCIO INTRAINDUSTRIAL</v>
      </c>
      <c r="P64" s="108" t="str">
        <f t="shared" si="20"/>
        <v>INDICIO DE COMERCIO INTRAINDUSTRIAL</v>
      </c>
      <c r="Q64" s="136" t="str">
        <f t="shared" si="20"/>
        <v>INDICIO DE COMERCIO INTRAINDUSTRIAL</v>
      </c>
      <c r="R64" s="108" t="str">
        <f t="shared" si="20"/>
        <v>INDICIO DE COMERCIO INTRAINDUSTRIAL</v>
      </c>
      <c r="S64" s="136" t="str">
        <f t="shared" si="20"/>
        <v>INDICIO DE COMERCIO INTRAINDUSTRIAL</v>
      </c>
      <c r="T64" s="108" t="str">
        <f t="shared" si="20"/>
        <v>INDICIO DE COMERCIO INTRAINDUSTRIAL</v>
      </c>
      <c r="U64" s="136" t="str">
        <f t="shared" si="20"/>
        <v>INDICIO DE COMERCIO INTRAINDUSTRIAL</v>
      </c>
      <c r="V64" s="108" t="str">
        <f t="shared" si="20"/>
        <v>INDICIO DE COMERCIO INTRAINDUSTRIAL</v>
      </c>
      <c r="W64" s="136" t="str">
        <f t="shared" si="20"/>
        <v>INDICIO DE COMERCIO INTRAINDUSTRIAL</v>
      </c>
      <c r="X64" s="108" t="str">
        <f t="shared" si="20"/>
        <v>INDICIO DE COMERCIO INTRAINDUSTRIAL</v>
      </c>
      <c r="Y64" s="136" t="str">
        <f t="shared" si="20"/>
        <v>INDICIO DE COMERCIO INTRAINDUSTRIAL</v>
      </c>
      <c r="Z64" s="108" t="str">
        <f t="shared" si="20"/>
        <v>INDICIO DE COMERCIO INTRAINDUSTRIAL</v>
      </c>
      <c r="AA64" s="139" t="str">
        <f t="shared" si="20"/>
        <v>INDICIO DE COMERCIO INTRAINDUSTRIAL</v>
      </c>
      <c r="AB64" s="139" t="str">
        <f t="shared" ref="AB64:AC64" si="21">+IF(AB51&gt;0.33, "COMERCIO INTRAINDUSTRIAL", "INDICIO DE COMERCIO INTRAINDUSTRIAL")</f>
        <v>INDICIO DE COMERCIO INTRAINDUSTRIAL</v>
      </c>
      <c r="AC64" s="139" t="str">
        <f t="shared" si="21"/>
        <v>INDICIO DE COMERCIO INTRAINDUSTRIAL</v>
      </c>
      <c r="AD64" s="139" t="str">
        <f t="shared" ref="AD64:AE64" si="22">+IF(AD51&gt;0.33, "COMERCIO INTRAINDUSTRIAL", "INDICIO DE COMERCIO INTRAINDUSTRIAL")</f>
        <v>INDICIO DE COMERCIO INTRAINDUSTRIAL</v>
      </c>
      <c r="AE64" s="139" t="str">
        <f t="shared" si="22"/>
        <v>INDICIO DE COMERCIO INTRAINDUSTRIAL</v>
      </c>
      <c r="AF64" s="139" t="str">
        <f t="shared" ref="AF64" si="23">+IF(AF51&gt;0.33, "COMERCIO INTRAINDUSTRIAL", "INDICIO DE COMERCIO INTRAINDUSTRIAL")</f>
        <v>INDICIO DE COMERCIO INTRAINDUSTRIAL</v>
      </c>
    </row>
    <row r="65" spans="4:32" x14ac:dyDescent="0.25">
      <c r="D65" s="242" t="s">
        <v>22</v>
      </c>
      <c r="E65" s="243"/>
      <c r="F65" s="108" t="str">
        <f t="shared" ref="F65:AA65" si="24">+IF(F52&gt;0.33, "COMERCIO INTRAINDUSTRIAL", "INDICIO DE COMERCIO INTRAINDUSTRIAL")</f>
        <v>INDICIO DE COMERCIO INTRAINDUSTRIAL</v>
      </c>
      <c r="G65" s="136" t="str">
        <f t="shared" si="24"/>
        <v>INDICIO DE COMERCIO INTRAINDUSTRIAL</v>
      </c>
      <c r="H65" s="108" t="str">
        <f t="shared" si="24"/>
        <v>INDICIO DE COMERCIO INTRAINDUSTRIAL</v>
      </c>
      <c r="I65" s="136" t="str">
        <f t="shared" si="24"/>
        <v>INDICIO DE COMERCIO INTRAINDUSTRIAL</v>
      </c>
      <c r="J65" s="108" t="str">
        <f t="shared" si="24"/>
        <v>INDICIO DE COMERCIO INTRAINDUSTRIAL</v>
      </c>
      <c r="K65" s="136" t="str">
        <f t="shared" si="24"/>
        <v>INDICIO DE COMERCIO INTRAINDUSTRIAL</v>
      </c>
      <c r="L65" s="108" t="str">
        <f t="shared" si="24"/>
        <v>INDICIO DE COMERCIO INTRAINDUSTRIAL</v>
      </c>
      <c r="M65" s="136" t="str">
        <f t="shared" si="24"/>
        <v>INDICIO DE COMERCIO INTRAINDUSTRIAL</v>
      </c>
      <c r="N65" s="108" t="str">
        <f t="shared" si="24"/>
        <v>INDICIO DE COMERCIO INTRAINDUSTRIAL</v>
      </c>
      <c r="O65" s="136" t="str">
        <f t="shared" si="24"/>
        <v>INDICIO DE COMERCIO INTRAINDUSTRIAL</v>
      </c>
      <c r="P65" s="108" t="str">
        <f t="shared" si="24"/>
        <v>INDICIO DE COMERCIO INTRAINDUSTRIAL</v>
      </c>
      <c r="Q65" s="136" t="str">
        <f t="shared" si="24"/>
        <v>INDICIO DE COMERCIO INTRAINDUSTRIAL</v>
      </c>
      <c r="R65" s="108" t="str">
        <f t="shared" si="24"/>
        <v>COMERCIO INTRAINDUSTRIAL</v>
      </c>
      <c r="S65" s="136" t="str">
        <f t="shared" si="24"/>
        <v>INDICIO DE COMERCIO INTRAINDUSTRIAL</v>
      </c>
      <c r="T65" s="108" t="str">
        <f t="shared" si="24"/>
        <v>INDICIO DE COMERCIO INTRAINDUSTRIAL</v>
      </c>
      <c r="U65" s="136" t="str">
        <f t="shared" si="24"/>
        <v>INDICIO DE COMERCIO INTRAINDUSTRIAL</v>
      </c>
      <c r="V65" s="108" t="str">
        <f t="shared" si="24"/>
        <v>INDICIO DE COMERCIO INTRAINDUSTRIAL</v>
      </c>
      <c r="W65" s="136" t="str">
        <f t="shared" si="24"/>
        <v>INDICIO DE COMERCIO INTRAINDUSTRIAL</v>
      </c>
      <c r="X65" s="108" t="str">
        <f t="shared" si="24"/>
        <v>INDICIO DE COMERCIO INTRAINDUSTRIAL</v>
      </c>
      <c r="Y65" s="136" t="str">
        <f t="shared" si="24"/>
        <v>INDICIO DE COMERCIO INTRAINDUSTRIAL</v>
      </c>
      <c r="Z65" s="108" t="str">
        <f t="shared" si="24"/>
        <v>INDICIO DE COMERCIO INTRAINDUSTRIAL</v>
      </c>
      <c r="AA65" s="139" t="str">
        <f t="shared" si="24"/>
        <v>INDICIO DE COMERCIO INTRAINDUSTRIAL</v>
      </c>
      <c r="AB65" s="139" t="str">
        <f t="shared" ref="AB65:AC65" si="25">+IF(AB52&gt;0.33, "COMERCIO INTRAINDUSTRIAL", "INDICIO DE COMERCIO INTRAINDUSTRIAL")</f>
        <v>INDICIO DE COMERCIO INTRAINDUSTRIAL</v>
      </c>
      <c r="AC65" s="139" t="str">
        <f t="shared" si="25"/>
        <v>INDICIO DE COMERCIO INTRAINDUSTRIAL</v>
      </c>
      <c r="AD65" s="139" t="str">
        <f t="shared" ref="AD65:AE65" si="26">+IF(AD52&gt;0.33, "COMERCIO INTRAINDUSTRIAL", "INDICIO DE COMERCIO INTRAINDUSTRIAL")</f>
        <v>INDICIO DE COMERCIO INTRAINDUSTRIAL</v>
      </c>
      <c r="AE65" s="139" t="str">
        <f t="shared" si="26"/>
        <v>INDICIO DE COMERCIO INTRAINDUSTRIAL</v>
      </c>
      <c r="AF65" s="139" t="str">
        <f t="shared" ref="AF65" si="27">+IF(AF52&gt;0.33, "COMERCIO INTRAINDUSTRIAL", "INDICIO DE COMERCIO INTRAINDUSTRIAL")</f>
        <v>INDICIO DE COMERCIO INTRAINDUSTRIAL</v>
      </c>
    </row>
    <row r="66" spans="4:32" x14ac:dyDescent="0.25">
      <c r="D66" s="244" t="s">
        <v>23</v>
      </c>
      <c r="E66" s="245"/>
      <c r="F66" s="108" t="str">
        <f t="shared" ref="F66:AA66" si="28">+IF(F53&gt;0.33, "COMERCIO INTRAINDUSTRIAL", "INDICIO DE COMERCIO INTRAINDUSTRIAL")</f>
        <v>INDICIO DE COMERCIO INTRAINDUSTRIAL</v>
      </c>
      <c r="G66" s="136" t="str">
        <f t="shared" si="28"/>
        <v>INDICIO DE COMERCIO INTRAINDUSTRIAL</v>
      </c>
      <c r="H66" s="108" t="str">
        <f t="shared" si="28"/>
        <v>INDICIO DE COMERCIO INTRAINDUSTRIAL</v>
      </c>
      <c r="I66" s="136" t="str">
        <f t="shared" si="28"/>
        <v>INDICIO DE COMERCIO INTRAINDUSTRIAL</v>
      </c>
      <c r="J66" s="108" t="str">
        <f t="shared" si="28"/>
        <v>INDICIO DE COMERCIO INTRAINDUSTRIAL</v>
      </c>
      <c r="K66" s="136" t="str">
        <f t="shared" si="28"/>
        <v>INDICIO DE COMERCIO INTRAINDUSTRIAL</v>
      </c>
      <c r="L66" s="108" t="str">
        <f t="shared" si="28"/>
        <v>INDICIO DE COMERCIO INTRAINDUSTRIAL</v>
      </c>
      <c r="M66" s="136" t="str">
        <f t="shared" si="28"/>
        <v>INDICIO DE COMERCIO INTRAINDUSTRIAL</v>
      </c>
      <c r="N66" s="108" t="str">
        <f t="shared" si="28"/>
        <v>INDICIO DE COMERCIO INTRAINDUSTRIAL</v>
      </c>
      <c r="O66" s="136" t="str">
        <f t="shared" si="28"/>
        <v>INDICIO DE COMERCIO INTRAINDUSTRIAL</v>
      </c>
      <c r="P66" s="108" t="str">
        <f t="shared" si="28"/>
        <v>INDICIO DE COMERCIO INTRAINDUSTRIAL</v>
      </c>
      <c r="Q66" s="136" t="str">
        <f t="shared" si="28"/>
        <v>INDICIO DE COMERCIO INTRAINDUSTRIAL</v>
      </c>
      <c r="R66" s="108" t="str">
        <f t="shared" si="28"/>
        <v>INDICIO DE COMERCIO INTRAINDUSTRIAL</v>
      </c>
      <c r="S66" s="136" t="str">
        <f t="shared" si="28"/>
        <v>INDICIO DE COMERCIO INTRAINDUSTRIAL</v>
      </c>
      <c r="T66" s="108" t="str">
        <f t="shared" si="28"/>
        <v>INDICIO DE COMERCIO INTRAINDUSTRIAL</v>
      </c>
      <c r="U66" s="136" t="str">
        <f t="shared" si="28"/>
        <v>INDICIO DE COMERCIO INTRAINDUSTRIAL</v>
      </c>
      <c r="V66" s="108" t="str">
        <f t="shared" si="28"/>
        <v>INDICIO DE COMERCIO INTRAINDUSTRIAL</v>
      </c>
      <c r="W66" s="136" t="str">
        <f t="shared" si="28"/>
        <v>INDICIO DE COMERCIO INTRAINDUSTRIAL</v>
      </c>
      <c r="X66" s="108" t="str">
        <f t="shared" si="28"/>
        <v>INDICIO DE COMERCIO INTRAINDUSTRIAL</v>
      </c>
      <c r="Y66" s="136" t="str">
        <f t="shared" si="28"/>
        <v>INDICIO DE COMERCIO INTRAINDUSTRIAL</v>
      </c>
      <c r="Z66" s="108" t="str">
        <f t="shared" si="28"/>
        <v>INDICIO DE COMERCIO INTRAINDUSTRIAL</v>
      </c>
      <c r="AA66" s="139" t="str">
        <f t="shared" si="28"/>
        <v>INDICIO DE COMERCIO INTRAINDUSTRIAL</v>
      </c>
      <c r="AB66" s="139" t="str">
        <f t="shared" ref="AB66:AC66" si="29">+IF(AB53&gt;0.33, "COMERCIO INTRAINDUSTRIAL", "INDICIO DE COMERCIO INTRAINDUSTRIAL")</f>
        <v>INDICIO DE COMERCIO INTRAINDUSTRIAL</v>
      </c>
      <c r="AC66" s="139" t="str">
        <f t="shared" si="29"/>
        <v>INDICIO DE COMERCIO INTRAINDUSTRIAL</v>
      </c>
      <c r="AD66" s="139" t="str">
        <f t="shared" ref="AD66:AE66" si="30">+IF(AD53&gt;0.33, "COMERCIO INTRAINDUSTRIAL", "INDICIO DE COMERCIO INTRAINDUSTRIAL")</f>
        <v>INDICIO DE COMERCIO INTRAINDUSTRIAL</v>
      </c>
      <c r="AE66" s="139" t="str">
        <f t="shared" si="30"/>
        <v>INDICIO DE COMERCIO INTRAINDUSTRIAL</v>
      </c>
      <c r="AF66" s="139" t="str">
        <f t="shared" ref="AF66" si="31">+IF(AF53&gt;0.33, "COMERCIO INTRAINDUSTRIAL", "INDICIO DE COMERCIO INTRAINDUSTRIAL")</f>
        <v>INDICIO DE COMERCIO INTRAINDUSTRIAL</v>
      </c>
    </row>
    <row r="67" spans="4:32" x14ac:dyDescent="0.25">
      <c r="D67" s="242" t="s">
        <v>24</v>
      </c>
      <c r="E67" s="243"/>
      <c r="F67" s="108" t="str">
        <f t="shared" ref="F67:AA67" si="32">+IF(F54&gt;0.33, "COMERCIO INTRAINDUSTRIAL", "INDICIO DE COMERCIO INTRAINDUSTRIAL")</f>
        <v>INDICIO DE COMERCIO INTRAINDUSTRIAL</v>
      </c>
      <c r="G67" s="136" t="str">
        <f t="shared" si="32"/>
        <v>INDICIO DE COMERCIO INTRAINDUSTRIAL</v>
      </c>
      <c r="H67" s="108" t="str">
        <f t="shared" si="32"/>
        <v>INDICIO DE COMERCIO INTRAINDUSTRIAL</v>
      </c>
      <c r="I67" s="136" t="str">
        <f t="shared" si="32"/>
        <v>INDICIO DE COMERCIO INTRAINDUSTRIAL</v>
      </c>
      <c r="J67" s="108" t="str">
        <f t="shared" si="32"/>
        <v>INDICIO DE COMERCIO INTRAINDUSTRIAL</v>
      </c>
      <c r="K67" s="136" t="str">
        <f t="shared" si="32"/>
        <v>INDICIO DE COMERCIO INTRAINDUSTRIAL</v>
      </c>
      <c r="L67" s="108" t="str">
        <f t="shared" si="32"/>
        <v>INDICIO DE COMERCIO INTRAINDUSTRIAL</v>
      </c>
      <c r="M67" s="136" t="str">
        <f t="shared" si="32"/>
        <v>INDICIO DE COMERCIO INTRAINDUSTRIAL</v>
      </c>
      <c r="N67" s="108" t="str">
        <f t="shared" si="32"/>
        <v>INDICIO DE COMERCIO INTRAINDUSTRIAL</v>
      </c>
      <c r="O67" s="136" t="str">
        <f t="shared" si="32"/>
        <v>INDICIO DE COMERCIO INTRAINDUSTRIAL</v>
      </c>
      <c r="P67" s="108" t="str">
        <f t="shared" si="32"/>
        <v>INDICIO DE COMERCIO INTRAINDUSTRIAL</v>
      </c>
      <c r="Q67" s="136" t="str">
        <f t="shared" si="32"/>
        <v>INDICIO DE COMERCIO INTRAINDUSTRIAL</v>
      </c>
      <c r="R67" s="108" t="str">
        <f t="shared" si="32"/>
        <v>INDICIO DE COMERCIO INTRAINDUSTRIAL</v>
      </c>
      <c r="S67" s="136" t="str">
        <f t="shared" si="32"/>
        <v>INDICIO DE COMERCIO INTRAINDUSTRIAL</v>
      </c>
      <c r="T67" s="108" t="str">
        <f t="shared" si="32"/>
        <v>INDICIO DE COMERCIO INTRAINDUSTRIAL</v>
      </c>
      <c r="U67" s="136" t="str">
        <f t="shared" si="32"/>
        <v>INDICIO DE COMERCIO INTRAINDUSTRIAL</v>
      </c>
      <c r="V67" s="108" t="str">
        <f t="shared" si="32"/>
        <v>INDICIO DE COMERCIO INTRAINDUSTRIAL</v>
      </c>
      <c r="W67" s="136" t="str">
        <f t="shared" si="32"/>
        <v>INDICIO DE COMERCIO INTRAINDUSTRIAL</v>
      </c>
      <c r="X67" s="108" t="str">
        <f t="shared" si="32"/>
        <v>INDICIO DE COMERCIO INTRAINDUSTRIAL</v>
      </c>
      <c r="Y67" s="136" t="str">
        <f t="shared" si="32"/>
        <v>INDICIO DE COMERCIO INTRAINDUSTRIAL</v>
      </c>
      <c r="Z67" s="108" t="str">
        <f t="shared" si="32"/>
        <v>INDICIO DE COMERCIO INTRAINDUSTRIAL</v>
      </c>
      <c r="AA67" s="139" t="str">
        <f t="shared" si="32"/>
        <v>INDICIO DE COMERCIO INTRAINDUSTRIAL</v>
      </c>
      <c r="AB67" s="139" t="str">
        <f t="shared" ref="AB67:AC67" si="33">+IF(AB54&gt;0.33, "COMERCIO INTRAINDUSTRIAL", "INDICIO DE COMERCIO INTRAINDUSTRIAL")</f>
        <v>INDICIO DE COMERCIO INTRAINDUSTRIAL</v>
      </c>
      <c r="AC67" s="139" t="str">
        <f t="shared" si="33"/>
        <v>INDICIO DE COMERCIO INTRAINDUSTRIAL</v>
      </c>
      <c r="AD67" s="139" t="str">
        <f t="shared" ref="AD67:AE67" si="34">+IF(AD54&gt;0.33, "COMERCIO INTRAINDUSTRIAL", "INDICIO DE COMERCIO INTRAINDUSTRIAL")</f>
        <v>INDICIO DE COMERCIO INTRAINDUSTRIAL</v>
      </c>
      <c r="AE67" s="139" t="str">
        <f t="shared" si="34"/>
        <v>INDICIO DE COMERCIO INTRAINDUSTRIAL</v>
      </c>
      <c r="AF67" s="139" t="str">
        <f t="shared" ref="AF67" si="35">+IF(AF54&gt;0.33, "COMERCIO INTRAINDUSTRIAL", "INDICIO DE COMERCIO INTRAINDUSTRIAL")</f>
        <v>INDICIO DE COMERCIO INTRAINDUSTRIAL</v>
      </c>
    </row>
    <row r="68" spans="4:32" ht="15.75" thickBot="1" x14ac:dyDescent="0.3">
      <c r="D68" s="240" t="s">
        <v>25</v>
      </c>
      <c r="E68" s="241"/>
      <c r="F68" s="109" t="str">
        <f t="shared" ref="F68:AA68" si="36">+IF(F55&gt;0.33, "COMERCIO INTRAINDUSTRIAL", "INDICIO DE COMERCIO INTRAINDUSTRIAL")</f>
        <v>INDICIO DE COMERCIO INTRAINDUSTRIAL</v>
      </c>
      <c r="G68" s="140" t="str">
        <f t="shared" si="36"/>
        <v>INDICIO DE COMERCIO INTRAINDUSTRIAL</v>
      </c>
      <c r="H68" s="109" t="str">
        <f t="shared" si="36"/>
        <v>INDICIO DE COMERCIO INTRAINDUSTRIAL</v>
      </c>
      <c r="I68" s="140" t="str">
        <f t="shared" si="36"/>
        <v>INDICIO DE COMERCIO INTRAINDUSTRIAL</v>
      </c>
      <c r="J68" s="109" t="str">
        <f t="shared" si="36"/>
        <v>INDICIO DE COMERCIO INTRAINDUSTRIAL</v>
      </c>
      <c r="K68" s="140" t="str">
        <f t="shared" si="36"/>
        <v>INDICIO DE COMERCIO INTRAINDUSTRIAL</v>
      </c>
      <c r="L68" s="109" t="str">
        <f t="shared" si="36"/>
        <v>COMERCIO INTRAINDUSTRIAL</v>
      </c>
      <c r="M68" s="140" t="e">
        <f t="shared" si="36"/>
        <v>#VALUE!</v>
      </c>
      <c r="N68" s="109" t="str">
        <f t="shared" si="36"/>
        <v>INDICIO DE COMERCIO INTRAINDUSTRIAL</v>
      </c>
      <c r="O68" s="140" t="str">
        <f t="shared" si="36"/>
        <v>INDICIO DE COMERCIO INTRAINDUSTRIAL</v>
      </c>
      <c r="P68" s="109" t="str">
        <f t="shared" si="36"/>
        <v>INDICIO DE COMERCIO INTRAINDUSTRIAL</v>
      </c>
      <c r="Q68" s="140" t="str">
        <f t="shared" si="36"/>
        <v>INDICIO DE COMERCIO INTRAINDUSTRIAL</v>
      </c>
      <c r="R68" s="109" t="str">
        <f t="shared" si="36"/>
        <v>INDICIO DE COMERCIO INTRAINDUSTRIAL</v>
      </c>
      <c r="S68" s="140" t="str">
        <f t="shared" si="36"/>
        <v>INDICIO DE COMERCIO INTRAINDUSTRIAL</v>
      </c>
      <c r="T68" s="109" t="str">
        <f t="shared" si="36"/>
        <v>INDICIO DE COMERCIO INTRAINDUSTRIAL</v>
      </c>
      <c r="U68" s="140" t="str">
        <f t="shared" si="36"/>
        <v>INDICIO DE COMERCIO INTRAINDUSTRIAL</v>
      </c>
      <c r="V68" s="109" t="str">
        <f t="shared" si="36"/>
        <v>INDICIO DE COMERCIO INTRAINDUSTRIAL</v>
      </c>
      <c r="W68" s="140" t="str">
        <f t="shared" si="36"/>
        <v>INDICIO DE COMERCIO INTRAINDUSTRIAL</v>
      </c>
      <c r="X68" s="109" t="str">
        <f t="shared" si="36"/>
        <v>INDICIO DE COMERCIO INTRAINDUSTRIAL</v>
      </c>
      <c r="Y68" s="140" t="str">
        <f t="shared" si="36"/>
        <v>INDICIO DE COMERCIO INTRAINDUSTRIAL</v>
      </c>
      <c r="Z68" s="109" t="str">
        <f t="shared" si="36"/>
        <v>INDICIO DE COMERCIO INTRAINDUSTRIAL</v>
      </c>
      <c r="AA68" s="141" t="str">
        <f t="shared" si="36"/>
        <v>INDICIO DE COMERCIO INTRAINDUSTRIAL</v>
      </c>
      <c r="AB68" s="141" t="str">
        <f t="shared" ref="AB68:AC68" si="37">+IF(AB55&gt;0.33, "COMERCIO INTRAINDUSTRIAL", "INDICIO DE COMERCIO INTRAINDUSTRIAL")</f>
        <v>INDICIO DE COMERCIO INTRAINDUSTRIAL</v>
      </c>
      <c r="AC68" s="141" t="str">
        <f t="shared" si="37"/>
        <v>INDICIO DE COMERCIO INTRAINDUSTRIAL</v>
      </c>
      <c r="AD68" s="141" t="str">
        <f t="shared" ref="AD68:AE68" si="38">+IF(AD55&gt;0.33, "COMERCIO INTRAINDUSTRIAL", "INDICIO DE COMERCIO INTRAINDUSTRIAL")</f>
        <v>COMERCIO INTRAINDUSTRIAL</v>
      </c>
      <c r="AE68" s="141" t="str">
        <f t="shared" si="38"/>
        <v>COMERCIO INTRAINDUSTRIAL</v>
      </c>
      <c r="AF68" s="141" t="str">
        <f t="shared" ref="AF68" si="39">+IF(AF55&gt;0.33, "COMERCIO INTRAINDUSTRIAL", "INDICIO DE COMERCIO INTRAINDUSTRIAL")</f>
        <v>COMERCIO INTRAINDUSTRIAL</v>
      </c>
    </row>
    <row r="69" spans="4:32" x14ac:dyDescent="0.25">
      <c r="D69" t="s">
        <v>52</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showGridLines="0" zoomScale="86" zoomScaleNormal="86" workbookViewId="0"/>
  </sheetViews>
  <sheetFormatPr baseColWidth="10" defaultRowHeight="15" x14ac:dyDescent="0.25"/>
  <sheetData>
    <row r="1" customFormat="1" x14ac:dyDescent="0.25"/>
    <row r="2" customFormat="1" x14ac:dyDescent="0.25"/>
    <row r="3" customFormat="1" x14ac:dyDescent="0.25"/>
    <row r="4" customFormat="1" x14ac:dyDescent="0.25"/>
    <row r="5" customFormat="1" x14ac:dyDescent="0.25"/>
    <row r="6" customFormat="1" x14ac:dyDescent="0.25"/>
  </sheetData>
  <dataValidations count="1">
    <dataValidation allowBlank="1" showInputMessage="1" showErrorMessage="1" prompt="Dar clic en alguno de los recuadros" sqref="H11" xr:uid="{00000000-0002-0000-0100-000000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
  <sheetViews>
    <sheetView showGridLines="0" workbookViewId="0">
      <selection activeCell="E44" sqref="E44"/>
    </sheetView>
  </sheetViews>
  <sheetFormatPr baseColWidth="10" defaultRowHeight="15" x14ac:dyDescent="0.25"/>
  <sheetData>
    <row r="1" spans="2:13" ht="24" customHeight="1" x14ac:dyDescent="0.25"/>
    <row r="2" spans="2:13" ht="23.25" x14ac:dyDescent="0.25">
      <c r="B2" s="197" t="s">
        <v>13</v>
      </c>
      <c r="C2" s="197"/>
      <c r="D2" s="197"/>
      <c r="E2" s="197"/>
      <c r="F2" s="197"/>
      <c r="G2" s="197"/>
      <c r="H2" s="197"/>
      <c r="I2" s="197"/>
      <c r="J2" s="197"/>
      <c r="K2" s="197"/>
      <c r="L2" s="197"/>
      <c r="M2" s="197"/>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AD75"/>
  <sheetViews>
    <sheetView showGridLines="0" tabSelected="1" topLeftCell="A46" zoomScale="90" zoomScaleNormal="90" workbookViewId="0">
      <selection activeCell="C34" sqref="C34"/>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 min="28" max="28" width="13" customWidth="1"/>
    <col min="29" max="29" width="12.85546875" customWidth="1"/>
    <col min="30" max="30" width="13.140625" customWidth="1"/>
  </cols>
  <sheetData>
    <row r="7" spans="2:16" ht="15" customHeight="1" x14ac:dyDescent="0.25">
      <c r="B7" s="200" t="s">
        <v>48</v>
      </c>
      <c r="C7" s="200"/>
      <c r="D7" s="200"/>
      <c r="E7" s="200"/>
      <c r="M7" s="200" t="s">
        <v>4</v>
      </c>
      <c r="N7" s="200"/>
      <c r="O7" s="200"/>
      <c r="P7" s="200"/>
    </row>
    <row r="8" spans="2:16" x14ac:dyDescent="0.25">
      <c r="B8" s="200"/>
      <c r="C8" s="200"/>
      <c r="D8" s="200"/>
      <c r="E8" s="200"/>
      <c r="G8" s="202" t="s">
        <v>0</v>
      </c>
      <c r="H8" s="202"/>
      <c r="I8" s="202"/>
      <c r="J8" s="202"/>
      <c r="M8" s="200"/>
      <c r="N8" s="200"/>
      <c r="O8" s="200"/>
      <c r="P8" s="200"/>
    </row>
    <row r="9" spans="2:16" x14ac:dyDescent="0.25">
      <c r="B9" s="200"/>
      <c r="C9" s="200"/>
      <c r="D9" s="200"/>
      <c r="E9" s="200"/>
      <c r="G9" s="202"/>
      <c r="H9" s="202"/>
      <c r="I9" s="202"/>
      <c r="J9" s="202"/>
      <c r="M9" s="200"/>
      <c r="N9" s="200"/>
      <c r="O9" s="200"/>
      <c r="P9" s="200"/>
    </row>
    <row r="10" spans="2:16" x14ac:dyDescent="0.25">
      <c r="B10" s="200"/>
      <c r="C10" s="200"/>
      <c r="D10" s="200"/>
      <c r="E10" s="200"/>
      <c r="G10" s="202"/>
      <c r="H10" s="202"/>
      <c r="I10" s="202"/>
      <c r="J10" s="202"/>
      <c r="M10" s="200"/>
      <c r="N10" s="200"/>
      <c r="O10" s="200"/>
      <c r="P10" s="200"/>
    </row>
    <row r="11" spans="2:16" x14ac:dyDescent="0.25">
      <c r="B11" s="200"/>
      <c r="C11" s="200"/>
      <c r="D11" s="200"/>
      <c r="E11" s="200"/>
      <c r="G11" s="202"/>
      <c r="H11" s="202"/>
      <c r="I11" s="202"/>
      <c r="J11" s="202"/>
      <c r="M11" s="200"/>
      <c r="N11" s="200"/>
      <c r="O11" s="200"/>
      <c r="P11" s="200"/>
    </row>
    <row r="12" spans="2:16" x14ac:dyDescent="0.25">
      <c r="B12" s="200"/>
      <c r="C12" s="200"/>
      <c r="D12" s="200"/>
      <c r="E12" s="200"/>
      <c r="G12" s="202"/>
      <c r="H12" s="202"/>
      <c r="I12" s="202"/>
      <c r="J12" s="202"/>
      <c r="M12" s="200"/>
      <c r="N12" s="200"/>
      <c r="O12" s="200"/>
      <c r="P12" s="200"/>
    </row>
    <row r="13" spans="2:16" x14ac:dyDescent="0.25">
      <c r="B13" s="200"/>
      <c r="C13" s="200"/>
      <c r="D13" s="200"/>
      <c r="E13" s="200"/>
      <c r="G13" s="202"/>
      <c r="H13" s="202"/>
      <c r="I13" s="202"/>
      <c r="J13" s="202"/>
      <c r="M13" s="200"/>
      <c r="N13" s="200"/>
      <c r="O13" s="200"/>
      <c r="P13" s="200"/>
    </row>
    <row r="14" spans="2:16" x14ac:dyDescent="0.25">
      <c r="B14" s="200"/>
      <c r="C14" s="200"/>
      <c r="D14" s="200"/>
      <c r="E14" s="200"/>
      <c r="G14" s="202"/>
      <c r="H14" s="202"/>
      <c r="I14" s="202"/>
      <c r="J14" s="202"/>
      <c r="M14" s="200"/>
      <c r="N14" s="200"/>
      <c r="O14" s="200"/>
      <c r="P14" s="200"/>
    </row>
    <row r="15" spans="2:16" x14ac:dyDescent="0.25">
      <c r="B15" s="200"/>
      <c r="C15" s="200"/>
      <c r="D15" s="200"/>
      <c r="E15" s="200"/>
      <c r="G15" s="202"/>
      <c r="H15" s="202"/>
      <c r="I15" s="202"/>
      <c r="J15" s="202"/>
      <c r="M15" s="200"/>
      <c r="N15" s="200"/>
      <c r="O15" s="200"/>
      <c r="P15" s="200"/>
    </row>
    <row r="16" spans="2:16" x14ac:dyDescent="0.25">
      <c r="B16" s="200"/>
      <c r="C16" s="200"/>
      <c r="D16" s="200"/>
      <c r="E16" s="200"/>
      <c r="G16" s="202"/>
      <c r="H16" s="202"/>
      <c r="I16" s="202"/>
      <c r="J16" s="202"/>
      <c r="M16" s="200"/>
      <c r="N16" s="200"/>
      <c r="O16" s="200"/>
      <c r="P16" s="200"/>
    </row>
    <row r="17" spans="3:15" x14ac:dyDescent="0.25">
      <c r="C17" s="201" t="s">
        <v>3</v>
      </c>
      <c r="D17" s="201"/>
      <c r="E17" s="201"/>
      <c r="M17" s="201" t="s">
        <v>3</v>
      </c>
      <c r="N17" s="201"/>
      <c r="O17" s="201"/>
    </row>
    <row r="43" spans="2:30" x14ac:dyDescent="0.25">
      <c r="C43" s="3" t="s">
        <v>61</v>
      </c>
      <c r="D43" s="4"/>
      <c r="E43" s="4"/>
      <c r="F43" s="4"/>
      <c r="G43" s="4"/>
      <c r="H43" s="4"/>
      <c r="I43" s="4"/>
    </row>
    <row r="44" spans="2:30" ht="15.75" thickBot="1" x14ac:dyDescent="0.3"/>
    <row r="45" spans="2:30" ht="15.75" thickBot="1" x14ac:dyDescent="0.3">
      <c r="B45" s="5" t="s">
        <v>14</v>
      </c>
      <c r="C45" s="6"/>
      <c r="D45" s="11">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11">
        <v>2010</v>
      </c>
      <c r="T45" s="11">
        <v>2011</v>
      </c>
      <c r="U45" s="11">
        <v>2012</v>
      </c>
      <c r="V45" s="7">
        <v>2013</v>
      </c>
      <c r="W45" s="11">
        <v>2014</v>
      </c>
      <c r="X45" s="11">
        <v>2015</v>
      </c>
      <c r="Y45" s="11">
        <v>2016</v>
      </c>
      <c r="Z45" s="7">
        <v>2017</v>
      </c>
      <c r="AA45" s="11">
        <v>2018</v>
      </c>
      <c r="AB45" s="7">
        <v>2019</v>
      </c>
      <c r="AC45" s="47">
        <v>2020</v>
      </c>
      <c r="AD45" s="47">
        <v>2021</v>
      </c>
    </row>
    <row r="46" spans="2:30" ht="15.75" thickBot="1" x14ac:dyDescent="0.3">
      <c r="B46" s="203" t="s">
        <v>26</v>
      </c>
      <c r="C46" s="204"/>
      <c r="D46" s="176">
        <v>186663.008</v>
      </c>
      <c r="E46" s="176">
        <v>157653.92000000001</v>
      </c>
      <c r="F46" s="176">
        <v>149102.864</v>
      </c>
      <c r="G46" s="176">
        <v>150756.11199999999</v>
      </c>
      <c r="H46" s="176">
        <v>153259.07199999999</v>
      </c>
      <c r="I46" s="176">
        <v>175583.55499999999</v>
      </c>
      <c r="J46" s="176">
        <v>140537.9</v>
      </c>
      <c r="K46" s="176">
        <v>204667</v>
      </c>
      <c r="L46" s="176">
        <v>196890.8</v>
      </c>
      <c r="M46" s="176">
        <v>211923.3</v>
      </c>
      <c r="N46" s="176">
        <v>348620.1</v>
      </c>
      <c r="O46" s="176">
        <v>515692.7</v>
      </c>
      <c r="P46" s="176">
        <v>581336.9</v>
      </c>
      <c r="Q46" s="190">
        <v>623204.30000000005</v>
      </c>
      <c r="R46" s="176">
        <v>483024.1</v>
      </c>
      <c r="S46" s="176">
        <v>565130</v>
      </c>
      <c r="T46" s="176">
        <v>1720161</v>
      </c>
      <c r="U46" s="176">
        <v>2939792</v>
      </c>
      <c r="V46" s="184">
        <v>2879035</v>
      </c>
      <c r="W46" s="176">
        <v>3263411</v>
      </c>
      <c r="X46" s="176">
        <v>1581002</v>
      </c>
      <c r="Y46" s="176">
        <v>1159381</v>
      </c>
      <c r="Z46" s="184">
        <v>975000.4</v>
      </c>
      <c r="AA46" s="176">
        <v>1190336</v>
      </c>
      <c r="AB46" s="184">
        <v>500048.7</v>
      </c>
      <c r="AC46" s="193">
        <v>499304.2</v>
      </c>
      <c r="AD46" s="193">
        <v>710051.1</v>
      </c>
    </row>
    <row r="47" spans="2:30" x14ac:dyDescent="0.25">
      <c r="B47" s="205" t="s">
        <v>16</v>
      </c>
      <c r="C47" s="206"/>
      <c r="D47" s="177">
        <v>99247.956000000006</v>
      </c>
      <c r="E47" s="177">
        <v>98871.273000000001</v>
      </c>
      <c r="F47" s="177">
        <v>106710.24099999999</v>
      </c>
      <c r="G47" s="177">
        <v>84867.880999999994</v>
      </c>
      <c r="H47" s="177">
        <v>78380.153999999995</v>
      </c>
      <c r="I47" s="178">
        <v>81903.312000000005</v>
      </c>
      <c r="J47" s="177">
        <v>49994.26</v>
      </c>
      <c r="K47" s="177">
        <v>46909.85</v>
      </c>
      <c r="L47" s="177">
        <v>52645.599999999999</v>
      </c>
      <c r="M47" s="177">
        <v>49236.33</v>
      </c>
      <c r="N47" s="177">
        <v>71965.94</v>
      </c>
      <c r="O47" s="177">
        <v>79573</v>
      </c>
      <c r="P47" s="191">
        <v>101034.6</v>
      </c>
      <c r="Q47" s="177">
        <v>109550.8</v>
      </c>
      <c r="R47" s="177">
        <v>93862.92</v>
      </c>
      <c r="S47" s="179">
        <v>89713.72</v>
      </c>
      <c r="T47" s="179">
        <v>121359.2</v>
      </c>
      <c r="U47" s="179">
        <v>103862.3</v>
      </c>
      <c r="V47" s="178">
        <v>92317.440000000002</v>
      </c>
      <c r="W47" s="179">
        <v>126406.1</v>
      </c>
      <c r="X47" s="179">
        <v>109363.3</v>
      </c>
      <c r="Y47" s="179">
        <v>118759.4</v>
      </c>
      <c r="Z47" s="178">
        <v>129010.6</v>
      </c>
      <c r="AA47" s="179">
        <v>116488.2</v>
      </c>
      <c r="AB47" s="178">
        <v>134549.5</v>
      </c>
      <c r="AC47" s="179">
        <v>159619.79999999999</v>
      </c>
      <c r="AD47" s="179">
        <v>168136.9</v>
      </c>
    </row>
    <row r="48" spans="2:30" x14ac:dyDescent="0.25">
      <c r="B48" s="207" t="s">
        <v>17</v>
      </c>
      <c r="C48" s="208"/>
      <c r="D48" s="179">
        <v>6836.799</v>
      </c>
      <c r="E48" s="179">
        <v>5204.1000000000004</v>
      </c>
      <c r="F48" s="179">
        <v>5160.0739999999996</v>
      </c>
      <c r="G48" s="179">
        <v>4326.0339999999997</v>
      </c>
      <c r="H48" s="179">
        <v>3917.4319999999998</v>
      </c>
      <c r="I48" s="180">
        <v>6779.5259999999998</v>
      </c>
      <c r="J48" s="179">
        <v>2041.7809999999999</v>
      </c>
      <c r="K48" s="179">
        <v>2580.4830000000002</v>
      </c>
      <c r="L48" s="179">
        <v>1471.8430000000001</v>
      </c>
      <c r="M48" s="180">
        <v>2231.2809999999999</v>
      </c>
      <c r="N48" s="179">
        <v>2927.23</v>
      </c>
      <c r="O48" s="180">
        <v>4282.1890000000003</v>
      </c>
      <c r="P48" s="179">
        <v>4832.4650000000001</v>
      </c>
      <c r="Q48" s="180">
        <v>5966.5640000000003</v>
      </c>
      <c r="R48" s="179">
        <v>5985.59</v>
      </c>
      <c r="S48" s="181">
        <v>6852.0919999999996</v>
      </c>
      <c r="T48" s="181">
        <v>6018.3739999999998</v>
      </c>
      <c r="U48" s="181">
        <v>6888.5730000000003</v>
      </c>
      <c r="V48" s="180">
        <v>5673.7520000000004</v>
      </c>
      <c r="W48" s="181">
        <v>6302.6989999999996</v>
      </c>
      <c r="X48" s="181">
        <v>5242.2</v>
      </c>
      <c r="Y48" s="181">
        <v>3892.518</v>
      </c>
      <c r="Z48" s="180">
        <v>4540.5169999999998</v>
      </c>
      <c r="AA48" s="181">
        <v>3927.857</v>
      </c>
      <c r="AB48" s="180">
        <v>3989.5140000000001</v>
      </c>
      <c r="AC48" s="181">
        <v>3801.84</v>
      </c>
      <c r="AD48" s="181">
        <v>4849.018</v>
      </c>
    </row>
    <row r="49" spans="2:30" x14ac:dyDescent="0.25">
      <c r="B49" s="198" t="s">
        <v>18</v>
      </c>
      <c r="C49" s="199"/>
      <c r="D49" s="179">
        <v>5757.3909999999996</v>
      </c>
      <c r="E49" s="179">
        <v>6431.9030000000002</v>
      </c>
      <c r="F49" s="179">
        <v>8975.6110000000008</v>
      </c>
      <c r="G49" s="179">
        <v>7719.8019999999997</v>
      </c>
      <c r="H49" s="179">
        <v>11098.325999999999</v>
      </c>
      <c r="I49" s="178">
        <v>10692.165000000001</v>
      </c>
      <c r="J49" s="179">
        <v>11412.05</v>
      </c>
      <c r="K49" s="178">
        <v>11409.62</v>
      </c>
      <c r="L49" s="179">
        <v>13339.32</v>
      </c>
      <c r="M49" s="179">
        <v>13900.61</v>
      </c>
      <c r="N49" s="179">
        <v>19822.22</v>
      </c>
      <c r="O49" s="179">
        <v>33155.96</v>
      </c>
      <c r="P49" s="192">
        <v>45915.93</v>
      </c>
      <c r="Q49" s="179">
        <v>51122.51</v>
      </c>
      <c r="R49" s="179">
        <v>32998.449999999997</v>
      </c>
      <c r="S49" s="181">
        <v>52945.04</v>
      </c>
      <c r="T49" s="179">
        <v>68154.899999999994</v>
      </c>
      <c r="U49" s="179">
        <v>44155.22</v>
      </c>
      <c r="V49" s="178">
        <v>36764.89</v>
      </c>
      <c r="W49" s="179">
        <v>37763.300000000003</v>
      </c>
      <c r="X49" s="181">
        <v>28579.97</v>
      </c>
      <c r="Y49" s="179">
        <v>59647.61</v>
      </c>
      <c r="Z49" s="178">
        <v>57076.29</v>
      </c>
      <c r="AA49" s="179">
        <v>78258.11</v>
      </c>
      <c r="AB49" s="178">
        <v>45946.57</v>
      </c>
      <c r="AC49" s="179">
        <v>30392.49</v>
      </c>
      <c r="AD49" s="179">
        <v>42997.440000000002</v>
      </c>
    </row>
    <row r="50" spans="2:30" x14ac:dyDescent="0.25">
      <c r="B50" s="207" t="s">
        <v>19</v>
      </c>
      <c r="C50" s="208"/>
      <c r="D50" s="181">
        <v>25163.508000000002</v>
      </c>
      <c r="E50" s="181">
        <v>27275.21</v>
      </c>
      <c r="F50" s="181">
        <v>6681.7250000000004</v>
      </c>
      <c r="G50" s="181">
        <v>19995.223000000002</v>
      </c>
      <c r="H50" s="181">
        <v>19555.484</v>
      </c>
      <c r="I50" s="180">
        <v>30660.427</v>
      </c>
      <c r="J50" s="179">
        <v>22760.74</v>
      </c>
      <c r="K50" s="180">
        <v>89853.38</v>
      </c>
      <c r="L50" s="179">
        <v>53728.69</v>
      </c>
      <c r="M50" s="180">
        <v>34685.360000000001</v>
      </c>
      <c r="N50" s="179">
        <v>104130.7</v>
      </c>
      <c r="O50" s="179">
        <v>172922.4</v>
      </c>
      <c r="P50" s="179">
        <v>143106.5</v>
      </c>
      <c r="Q50" s="179">
        <v>281280.59999999998</v>
      </c>
      <c r="R50" s="181">
        <v>266441.8</v>
      </c>
      <c r="S50" s="181">
        <v>295316.09999999998</v>
      </c>
      <c r="T50" s="181">
        <v>1410798</v>
      </c>
      <c r="U50" s="181">
        <v>2688799</v>
      </c>
      <c r="V50" s="180">
        <v>2656054</v>
      </c>
      <c r="W50" s="181">
        <v>3004944</v>
      </c>
      <c r="X50" s="181">
        <v>1343447</v>
      </c>
      <c r="Y50" s="181">
        <v>899753</v>
      </c>
      <c r="Z50" s="180">
        <v>707316.8</v>
      </c>
      <c r="AA50" s="181">
        <v>863350.6</v>
      </c>
      <c r="AB50" s="180">
        <v>219185.6</v>
      </c>
      <c r="AC50" s="181">
        <v>179367.7</v>
      </c>
      <c r="AD50" s="181">
        <v>354013.7</v>
      </c>
    </row>
    <row r="51" spans="2:30" x14ac:dyDescent="0.25">
      <c r="B51" s="198" t="s">
        <v>20</v>
      </c>
      <c r="C51" s="199"/>
      <c r="D51" s="179" t="s">
        <v>58</v>
      </c>
      <c r="E51" s="179">
        <v>575.33299999999997</v>
      </c>
      <c r="F51" s="179" t="s">
        <v>58</v>
      </c>
      <c r="G51" s="179" t="s">
        <v>58</v>
      </c>
      <c r="H51" s="179">
        <v>19.169</v>
      </c>
      <c r="I51" s="178">
        <v>0.84199999999999997</v>
      </c>
      <c r="J51" s="179">
        <v>8.34</v>
      </c>
      <c r="K51" s="178" t="s">
        <v>58</v>
      </c>
      <c r="L51" s="179" t="s">
        <v>58</v>
      </c>
      <c r="M51" s="178">
        <v>8250.5869999999995</v>
      </c>
      <c r="N51" s="179">
        <v>24608.95</v>
      </c>
      <c r="O51" s="179">
        <v>19026.38</v>
      </c>
      <c r="P51" s="179">
        <v>43766.07</v>
      </c>
      <c r="Q51" s="179">
        <v>2063.6419999999998</v>
      </c>
      <c r="R51" s="179">
        <v>61.598999999999997</v>
      </c>
      <c r="S51" s="179">
        <v>1.502</v>
      </c>
      <c r="T51" s="179">
        <v>21.78</v>
      </c>
      <c r="U51" s="179">
        <v>2155.5439999999999</v>
      </c>
      <c r="V51" s="178">
        <v>842.47900000000004</v>
      </c>
      <c r="W51" s="179">
        <v>3672.8670000000002</v>
      </c>
      <c r="X51" s="179">
        <v>20420.32</v>
      </c>
      <c r="Y51" s="179">
        <v>20371.150000000001</v>
      </c>
      <c r="Z51" s="178">
        <v>18914.73</v>
      </c>
      <c r="AA51" s="179">
        <v>64238.86</v>
      </c>
      <c r="AB51" s="178">
        <v>46004.57</v>
      </c>
      <c r="AC51" s="179">
        <v>65675.81</v>
      </c>
      <c r="AD51" s="179">
        <v>76636.88</v>
      </c>
    </row>
    <row r="52" spans="2:30" x14ac:dyDescent="0.25">
      <c r="B52" s="207" t="s">
        <v>21</v>
      </c>
      <c r="C52" s="208"/>
      <c r="D52" s="181">
        <v>3394.826</v>
      </c>
      <c r="E52" s="181">
        <v>2510.569</v>
      </c>
      <c r="F52" s="181">
        <v>2823.0650000000001</v>
      </c>
      <c r="G52" s="181">
        <v>3519.8339999999998</v>
      </c>
      <c r="H52" s="181">
        <v>4553.9089999999997</v>
      </c>
      <c r="I52" s="180">
        <v>3725.2710000000002</v>
      </c>
      <c r="J52" s="179">
        <v>4442.2870000000003</v>
      </c>
      <c r="K52" s="180">
        <v>10071.6</v>
      </c>
      <c r="L52" s="181">
        <v>16618.96</v>
      </c>
      <c r="M52" s="181">
        <v>22846.32</v>
      </c>
      <c r="N52" s="181">
        <v>21160.77</v>
      </c>
      <c r="O52" s="181">
        <v>30493.06</v>
      </c>
      <c r="P52" s="188">
        <v>35086.589999999997</v>
      </c>
      <c r="Q52" s="181">
        <v>36086.019999999997</v>
      </c>
      <c r="R52" s="181">
        <v>28913.58</v>
      </c>
      <c r="S52" s="181">
        <v>31289.46</v>
      </c>
      <c r="T52" s="181">
        <v>36842.93</v>
      </c>
      <c r="U52" s="181">
        <v>27026.01</v>
      </c>
      <c r="V52" s="180">
        <v>26008.83</v>
      </c>
      <c r="W52" s="181">
        <v>26613.23</v>
      </c>
      <c r="X52" s="181">
        <v>24105.63</v>
      </c>
      <c r="Y52" s="181">
        <v>22184.76</v>
      </c>
      <c r="Z52" s="180">
        <v>30863.68</v>
      </c>
      <c r="AA52" s="181">
        <v>32333.17</v>
      </c>
      <c r="AB52" s="180">
        <v>25940.19</v>
      </c>
      <c r="AC52" s="181">
        <v>27421.599999999999</v>
      </c>
      <c r="AD52" s="181">
        <v>34598.239999999998</v>
      </c>
    </row>
    <row r="53" spans="2:30" x14ac:dyDescent="0.25">
      <c r="B53" s="198" t="s">
        <v>22</v>
      </c>
      <c r="C53" s="199"/>
      <c r="D53" s="179">
        <v>37312.381999999998</v>
      </c>
      <c r="E53" s="179">
        <v>9524.6299999999992</v>
      </c>
      <c r="F53" s="179">
        <v>11291.773999999999</v>
      </c>
      <c r="G53" s="179">
        <v>23213.287</v>
      </c>
      <c r="H53" s="179">
        <v>29219.666000000001</v>
      </c>
      <c r="I53" s="178">
        <v>35547.894</v>
      </c>
      <c r="J53" s="179">
        <v>41506.04</v>
      </c>
      <c r="K53" s="178">
        <v>34459.61</v>
      </c>
      <c r="L53" s="179">
        <v>46178.35</v>
      </c>
      <c r="M53" s="179">
        <v>62236.18</v>
      </c>
      <c r="N53" s="179">
        <v>87683.51</v>
      </c>
      <c r="O53" s="179">
        <v>157457.60000000001</v>
      </c>
      <c r="P53" s="192">
        <v>188444.6</v>
      </c>
      <c r="Q53" s="179">
        <v>123420.5</v>
      </c>
      <c r="R53" s="179">
        <v>41393.120000000003</v>
      </c>
      <c r="S53" s="181">
        <v>71827.839999999997</v>
      </c>
      <c r="T53" s="179">
        <v>58972.66</v>
      </c>
      <c r="U53" s="179">
        <v>55313.38</v>
      </c>
      <c r="V53" s="178">
        <v>50609.42</v>
      </c>
      <c r="W53" s="179">
        <v>45364.87</v>
      </c>
      <c r="X53" s="181">
        <v>37279.47</v>
      </c>
      <c r="Y53" s="179">
        <v>20003.7</v>
      </c>
      <c r="Z53" s="178">
        <v>12821.93</v>
      </c>
      <c r="AA53" s="179">
        <v>16980.349999999999</v>
      </c>
      <c r="AB53" s="178">
        <v>4623.9250000000002</v>
      </c>
      <c r="AC53" s="179">
        <v>3609.0940000000001</v>
      </c>
      <c r="AD53" s="179">
        <v>9070.143</v>
      </c>
    </row>
    <row r="54" spans="2:30" x14ac:dyDescent="0.25">
      <c r="B54" s="207" t="s">
        <v>23</v>
      </c>
      <c r="C54" s="208"/>
      <c r="D54" s="181">
        <v>689.01099999999997</v>
      </c>
      <c r="E54" s="181">
        <v>199.488</v>
      </c>
      <c r="F54" s="181">
        <v>1362.0419999999999</v>
      </c>
      <c r="G54" s="181">
        <v>1394.1510000000001</v>
      </c>
      <c r="H54" s="181">
        <v>667.56899999999996</v>
      </c>
      <c r="I54" s="180">
        <v>861.06899999999996</v>
      </c>
      <c r="J54" s="179">
        <v>1443.633</v>
      </c>
      <c r="K54" s="180">
        <v>1109.893</v>
      </c>
      <c r="L54" s="181">
        <v>692.43799999999999</v>
      </c>
      <c r="M54" s="181">
        <v>1408.5340000000001</v>
      </c>
      <c r="N54" s="181">
        <v>1849.0239999999999</v>
      </c>
      <c r="O54" s="181">
        <v>4117.74</v>
      </c>
      <c r="P54" s="188">
        <v>3539.1179999999999</v>
      </c>
      <c r="Q54" s="181">
        <v>1477.8869999999999</v>
      </c>
      <c r="R54" s="181">
        <v>1846.579</v>
      </c>
      <c r="S54" s="181">
        <v>3186.2570000000001</v>
      </c>
      <c r="T54" s="181">
        <v>3005.471</v>
      </c>
      <c r="U54" s="181">
        <v>1645.92</v>
      </c>
      <c r="V54" s="180">
        <v>1577.3610000000001</v>
      </c>
      <c r="W54" s="181">
        <v>1955.319</v>
      </c>
      <c r="X54" s="181">
        <v>2190.0859999999998</v>
      </c>
      <c r="Y54" s="181">
        <v>3511.37</v>
      </c>
      <c r="Z54" s="180">
        <v>3142.009</v>
      </c>
      <c r="AA54" s="181">
        <v>3825.607</v>
      </c>
      <c r="AB54" s="180">
        <v>3144.0639999999999</v>
      </c>
      <c r="AC54" s="181">
        <v>3218.5030000000002</v>
      </c>
      <c r="AD54" s="181">
        <v>3386.4639999999999</v>
      </c>
    </row>
    <row r="55" spans="2:30" ht="15.75" thickBot="1" x14ac:dyDescent="0.3">
      <c r="B55" s="198" t="s">
        <v>24</v>
      </c>
      <c r="C55" s="199"/>
      <c r="D55" s="179">
        <v>8261.1299999999992</v>
      </c>
      <c r="E55" s="179">
        <v>7061.4139999999998</v>
      </c>
      <c r="F55" s="179">
        <v>6098.3320000000003</v>
      </c>
      <c r="G55" s="179">
        <v>5719.8940000000002</v>
      </c>
      <c r="H55" s="179">
        <v>5847.3580000000002</v>
      </c>
      <c r="I55" s="178">
        <v>5304.7849999999999</v>
      </c>
      <c r="J55" s="179">
        <v>6928.7790000000005</v>
      </c>
      <c r="K55" s="178">
        <v>8272.5920000000006</v>
      </c>
      <c r="L55" s="179">
        <v>11800.49</v>
      </c>
      <c r="M55" s="179">
        <v>17017.77</v>
      </c>
      <c r="N55" s="179">
        <v>14192.85</v>
      </c>
      <c r="O55" s="179">
        <v>14374.67</v>
      </c>
      <c r="P55" s="192">
        <v>15156.79</v>
      </c>
      <c r="Q55" s="179">
        <v>12002.03</v>
      </c>
      <c r="R55" s="179">
        <v>11226.46</v>
      </c>
      <c r="S55" s="181">
        <v>13724.45</v>
      </c>
      <c r="T55" s="179">
        <v>14559.24</v>
      </c>
      <c r="U55" s="179">
        <v>9673.8780000000006</v>
      </c>
      <c r="V55" s="178">
        <v>8895.5730000000003</v>
      </c>
      <c r="W55" s="179">
        <v>9797.61</v>
      </c>
      <c r="X55" s="181">
        <v>9818.9259999999995</v>
      </c>
      <c r="Y55" s="179">
        <v>10705.85</v>
      </c>
      <c r="Z55" s="178">
        <v>9878.0040000000008</v>
      </c>
      <c r="AA55" s="179">
        <v>9773.1350000000002</v>
      </c>
      <c r="AB55" s="178">
        <v>10382.44</v>
      </c>
      <c r="AC55" s="194">
        <v>9107.0460000000003</v>
      </c>
      <c r="AD55" s="194">
        <v>11404.6</v>
      </c>
    </row>
    <row r="56" spans="2:30" ht="15.75" thickBot="1" x14ac:dyDescent="0.3">
      <c r="B56" s="209" t="s">
        <v>25</v>
      </c>
      <c r="C56" s="210"/>
      <c r="D56" s="182">
        <v>7.0000000000000001E-3</v>
      </c>
      <c r="E56" s="182">
        <v>1E-3</v>
      </c>
      <c r="F56" s="182">
        <v>1E-3</v>
      </c>
      <c r="G56" s="182">
        <v>5.0000000000000001E-3</v>
      </c>
      <c r="H56" s="182">
        <v>7.0000000000000001E-3</v>
      </c>
      <c r="I56" s="183">
        <v>108.264</v>
      </c>
      <c r="J56" s="182" t="s">
        <v>58</v>
      </c>
      <c r="K56" s="182" t="s">
        <v>58</v>
      </c>
      <c r="L56" s="182">
        <v>415.07799999999997</v>
      </c>
      <c r="M56" s="182">
        <v>110.33</v>
      </c>
      <c r="N56" s="182">
        <v>278.95100000000002</v>
      </c>
      <c r="O56" s="182">
        <v>289.69</v>
      </c>
      <c r="P56" s="189">
        <v>454.25099999999998</v>
      </c>
      <c r="Q56" s="182">
        <v>233.715</v>
      </c>
      <c r="R56" s="182">
        <v>293.99400000000003</v>
      </c>
      <c r="S56" s="182">
        <v>273.51499999999999</v>
      </c>
      <c r="T56" s="182">
        <v>428.59300000000002</v>
      </c>
      <c r="U56" s="182">
        <v>271.685</v>
      </c>
      <c r="V56" s="183">
        <v>291.47699999999998</v>
      </c>
      <c r="W56" s="182">
        <v>591.29100000000005</v>
      </c>
      <c r="X56" s="182">
        <v>554.80399999999997</v>
      </c>
      <c r="Y56" s="182">
        <v>551.20600000000002</v>
      </c>
      <c r="Z56" s="183">
        <v>1435.712</v>
      </c>
      <c r="AA56" s="182">
        <v>1159.577</v>
      </c>
      <c r="AB56" s="183">
        <v>6282.2659999999996</v>
      </c>
      <c r="AC56" s="182">
        <v>17090.23</v>
      </c>
      <c r="AD56" s="182">
        <v>4957.6909999999998</v>
      </c>
    </row>
    <row r="57" spans="2:30" x14ac:dyDescent="0.25">
      <c r="B57" t="s">
        <v>51</v>
      </c>
    </row>
    <row r="59" spans="2:30" x14ac:dyDescent="0.25">
      <c r="P59" s="172"/>
      <c r="Q59" s="172"/>
      <c r="R59" s="173"/>
      <c r="S59" s="172"/>
      <c r="T59" s="172"/>
    </row>
    <row r="60" spans="2:30" x14ac:dyDescent="0.25">
      <c r="D60" s="173"/>
      <c r="E60" s="172"/>
      <c r="F60" s="172"/>
      <c r="G60" s="172"/>
      <c r="H60" s="172"/>
      <c r="P60" s="172"/>
      <c r="Q60" s="173"/>
      <c r="R60" s="172"/>
      <c r="S60" s="172"/>
      <c r="T60" s="172"/>
    </row>
    <row r="61" spans="2:30" x14ac:dyDescent="0.25">
      <c r="D61" s="172"/>
      <c r="E61" s="172"/>
      <c r="F61" s="172"/>
      <c r="G61" s="172"/>
      <c r="H61" s="172"/>
      <c r="P61" s="172"/>
      <c r="Q61" s="172"/>
      <c r="R61" s="172"/>
      <c r="S61" s="172"/>
      <c r="T61" s="172"/>
    </row>
    <row r="62" spans="2:30" x14ac:dyDescent="0.25">
      <c r="D62" s="172"/>
      <c r="E62" s="172"/>
      <c r="F62" s="172"/>
      <c r="G62" s="172"/>
      <c r="H62" s="172"/>
      <c r="P62" s="172"/>
      <c r="Q62" s="172"/>
      <c r="R62" s="172"/>
      <c r="S62" s="172"/>
      <c r="T62" s="172"/>
    </row>
    <row r="63" spans="2:30" x14ac:dyDescent="0.25">
      <c r="D63" s="172"/>
      <c r="E63" s="172"/>
      <c r="F63" s="172"/>
      <c r="G63" s="172"/>
      <c r="H63" s="172"/>
      <c r="P63" s="172"/>
      <c r="Q63" s="172"/>
      <c r="R63" s="172"/>
      <c r="S63" s="172"/>
      <c r="T63" s="172"/>
    </row>
    <row r="64" spans="2:30" x14ac:dyDescent="0.25">
      <c r="D64" s="172"/>
      <c r="E64" s="172"/>
      <c r="F64" s="172"/>
      <c r="G64" s="172"/>
      <c r="H64" s="172"/>
      <c r="P64" s="172"/>
      <c r="Q64" s="172"/>
      <c r="R64" s="172"/>
      <c r="S64" s="172"/>
      <c r="T64" s="172"/>
    </row>
    <row r="65" spans="4:20" x14ac:dyDescent="0.25">
      <c r="D65" s="172"/>
      <c r="E65" s="172"/>
      <c r="F65" s="172"/>
      <c r="G65" s="172"/>
      <c r="H65" s="172"/>
      <c r="I65" s="172"/>
      <c r="P65" s="172"/>
      <c r="Q65" s="172"/>
      <c r="R65" s="172"/>
      <c r="S65" s="172"/>
      <c r="T65" s="172"/>
    </row>
    <row r="66" spans="4:20" x14ac:dyDescent="0.25">
      <c r="D66" s="172"/>
      <c r="E66" s="172"/>
      <c r="F66" s="172"/>
      <c r="G66" s="172"/>
      <c r="H66" s="172"/>
      <c r="I66" s="172"/>
      <c r="P66" s="172"/>
      <c r="Q66" s="172"/>
      <c r="R66" s="172"/>
      <c r="S66" s="172"/>
      <c r="T66" s="172"/>
    </row>
    <row r="67" spans="4:20" x14ac:dyDescent="0.25">
      <c r="D67" s="172"/>
      <c r="E67" s="172"/>
      <c r="F67" s="172"/>
      <c r="G67" s="172"/>
      <c r="H67" s="172"/>
      <c r="I67" s="172"/>
      <c r="P67" s="172"/>
      <c r="Q67" s="172"/>
      <c r="R67" s="172"/>
      <c r="S67" s="172"/>
      <c r="T67" s="172"/>
    </row>
    <row r="68" spans="4:20" x14ac:dyDescent="0.25">
      <c r="D68" s="172"/>
      <c r="E68" s="172"/>
      <c r="F68" s="172"/>
      <c r="G68" s="172"/>
      <c r="H68" s="172"/>
      <c r="I68" s="172"/>
      <c r="P68" s="172"/>
      <c r="Q68" s="172"/>
      <c r="R68" s="172"/>
      <c r="S68" s="172"/>
      <c r="T68" s="172"/>
    </row>
    <row r="69" spans="4:20" x14ac:dyDescent="0.25">
      <c r="D69" s="172"/>
      <c r="E69" s="172"/>
      <c r="F69" s="172"/>
      <c r="G69" s="172"/>
      <c r="H69" s="172"/>
      <c r="I69" s="172"/>
      <c r="P69" s="172"/>
      <c r="Q69" s="172"/>
      <c r="R69" s="172"/>
      <c r="S69" s="172"/>
      <c r="T69" s="172"/>
    </row>
    <row r="70" spans="4:20" x14ac:dyDescent="0.25">
      <c r="D70" s="172"/>
      <c r="E70" s="172"/>
      <c r="F70" s="172"/>
      <c r="G70" s="172"/>
      <c r="H70" s="172"/>
      <c r="I70" s="172"/>
    </row>
    <row r="71" spans="4:20" x14ac:dyDescent="0.25">
      <c r="D71" s="172"/>
      <c r="E71" s="172"/>
      <c r="F71" s="172"/>
      <c r="G71" s="172"/>
      <c r="H71" s="172"/>
      <c r="I71" s="172"/>
    </row>
    <row r="72" spans="4:20" x14ac:dyDescent="0.25">
      <c r="D72" s="172"/>
      <c r="E72" s="172"/>
      <c r="F72" s="172"/>
      <c r="G72" s="172"/>
      <c r="H72" s="172"/>
      <c r="I72" s="172"/>
    </row>
    <row r="73" spans="4:20" x14ac:dyDescent="0.25">
      <c r="D73" s="172"/>
      <c r="E73" s="172"/>
      <c r="F73" s="172"/>
      <c r="G73" s="172"/>
      <c r="H73" s="172"/>
      <c r="I73" s="172"/>
    </row>
    <row r="74" spans="4:20" x14ac:dyDescent="0.25">
      <c r="D74" s="172"/>
      <c r="E74" s="172"/>
      <c r="F74" s="172"/>
      <c r="G74" s="172"/>
      <c r="H74" s="172"/>
      <c r="I74" s="172"/>
    </row>
    <row r="75" spans="4:20" x14ac:dyDescent="0.25">
      <c r="D75" s="172"/>
      <c r="E75" s="172"/>
      <c r="F75" s="172"/>
      <c r="G75" s="172"/>
      <c r="H75" s="172"/>
      <c r="I75" s="172"/>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AE71"/>
  <sheetViews>
    <sheetView showGridLines="0" topLeftCell="A25" zoomScale="80" zoomScaleNormal="80" workbookViewId="0">
      <selection activeCell="J60" sqref="J60"/>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5703125" bestFit="1" customWidth="1"/>
    <col min="29" max="29" width="14.42578125" customWidth="1"/>
    <col min="30" max="30" width="13.5703125" customWidth="1"/>
    <col min="31" max="31" width="13.5703125" bestFit="1" customWidth="1"/>
  </cols>
  <sheetData>
    <row r="7" spans="2:16" x14ac:dyDescent="0.25">
      <c r="B7" s="211" t="s">
        <v>5</v>
      </c>
      <c r="C7" s="212"/>
      <c r="D7" s="212"/>
      <c r="E7" s="212"/>
      <c r="M7" s="200" t="s">
        <v>6</v>
      </c>
      <c r="N7" s="213"/>
      <c r="O7" s="213"/>
      <c r="P7" s="213"/>
    </row>
    <row r="8" spans="2:16" x14ac:dyDescent="0.25">
      <c r="B8" s="212"/>
      <c r="C8" s="212"/>
      <c r="D8" s="212"/>
      <c r="E8" s="212"/>
      <c r="G8" s="202" t="s">
        <v>1</v>
      </c>
      <c r="H8" s="202"/>
      <c r="I8" s="202"/>
      <c r="J8" s="202"/>
      <c r="K8" s="202"/>
      <c r="M8" s="213"/>
      <c r="N8" s="213"/>
      <c r="O8" s="213"/>
      <c r="P8" s="213"/>
    </row>
    <row r="9" spans="2:16" x14ac:dyDescent="0.25">
      <c r="B9" s="212"/>
      <c r="C9" s="212"/>
      <c r="D9" s="212"/>
      <c r="E9" s="212"/>
      <c r="G9" s="202"/>
      <c r="H9" s="202"/>
      <c r="I9" s="202"/>
      <c r="J9" s="202"/>
      <c r="K9" s="202"/>
      <c r="M9" s="213"/>
      <c r="N9" s="213"/>
      <c r="O9" s="213"/>
      <c r="P9" s="213"/>
    </row>
    <row r="10" spans="2:16" x14ac:dyDescent="0.25">
      <c r="B10" s="212"/>
      <c r="C10" s="212"/>
      <c r="D10" s="212"/>
      <c r="E10" s="212"/>
      <c r="G10" s="202"/>
      <c r="H10" s="202"/>
      <c r="I10" s="202"/>
      <c r="J10" s="202"/>
      <c r="K10" s="202"/>
      <c r="M10" s="213"/>
      <c r="N10" s="213"/>
      <c r="O10" s="213"/>
      <c r="P10" s="213"/>
    </row>
    <row r="11" spans="2:16" x14ac:dyDescent="0.25">
      <c r="B11" s="212"/>
      <c r="C11" s="212"/>
      <c r="D11" s="212"/>
      <c r="E11" s="212"/>
      <c r="G11" s="202"/>
      <c r="H11" s="202"/>
      <c r="I11" s="202"/>
      <c r="J11" s="202"/>
      <c r="K11" s="202"/>
      <c r="M11" s="213"/>
      <c r="N11" s="213"/>
      <c r="O11" s="213"/>
      <c r="P11" s="213"/>
    </row>
    <row r="12" spans="2:16" x14ac:dyDescent="0.25">
      <c r="B12" s="212"/>
      <c r="C12" s="212"/>
      <c r="D12" s="212"/>
      <c r="E12" s="212"/>
      <c r="G12" s="202"/>
      <c r="H12" s="202"/>
      <c r="I12" s="202"/>
      <c r="J12" s="202"/>
      <c r="K12" s="202"/>
      <c r="M12" s="213"/>
      <c r="N12" s="213"/>
      <c r="O12" s="213"/>
      <c r="P12" s="213"/>
    </row>
    <row r="13" spans="2:16" x14ac:dyDescent="0.25">
      <c r="B13" s="212"/>
      <c r="C13" s="212"/>
      <c r="D13" s="212"/>
      <c r="E13" s="212"/>
      <c r="G13" s="202"/>
      <c r="H13" s="202"/>
      <c r="I13" s="202"/>
      <c r="J13" s="202"/>
      <c r="K13" s="202"/>
      <c r="M13" s="213"/>
      <c r="N13" s="213"/>
      <c r="O13" s="213"/>
      <c r="P13" s="213"/>
    </row>
    <row r="14" spans="2:16" x14ac:dyDescent="0.25">
      <c r="B14" s="212"/>
      <c r="C14" s="212"/>
      <c r="D14" s="212"/>
      <c r="E14" s="212"/>
      <c r="G14" s="202"/>
      <c r="H14" s="202"/>
      <c r="I14" s="202"/>
      <c r="J14" s="202"/>
      <c r="K14" s="202"/>
      <c r="M14" s="213"/>
      <c r="N14" s="213"/>
      <c r="O14" s="213"/>
      <c r="P14" s="213"/>
    </row>
    <row r="15" spans="2:16" x14ac:dyDescent="0.25">
      <c r="B15" s="212"/>
      <c r="C15" s="212"/>
      <c r="D15" s="212"/>
      <c r="E15" s="212"/>
      <c r="G15" s="202"/>
      <c r="H15" s="202"/>
      <c r="I15" s="202"/>
      <c r="J15" s="202"/>
      <c r="K15" s="202"/>
      <c r="M15" s="213"/>
      <c r="N15" s="213"/>
      <c r="O15" s="213"/>
      <c r="P15" s="213"/>
    </row>
    <row r="16" spans="2:16" x14ac:dyDescent="0.25">
      <c r="B16" s="212"/>
      <c r="C16" s="212"/>
      <c r="D16" s="212"/>
      <c r="E16" s="212"/>
      <c r="G16" s="202"/>
      <c r="H16" s="202"/>
      <c r="I16" s="202"/>
      <c r="J16" s="202"/>
      <c r="K16" s="202"/>
      <c r="M16" s="213"/>
      <c r="N16" s="213"/>
      <c r="O16" s="213"/>
      <c r="P16" s="213"/>
    </row>
    <row r="17" spans="3:15" x14ac:dyDescent="0.25">
      <c r="C17" s="201" t="s">
        <v>3</v>
      </c>
      <c r="D17" s="201"/>
      <c r="E17" s="201"/>
      <c r="M17" s="201" t="s">
        <v>3</v>
      </c>
      <c r="N17" s="201"/>
      <c r="O17" s="201"/>
    </row>
    <row r="42" spans="2:31" x14ac:dyDescent="0.25">
      <c r="C42" s="3" t="s">
        <v>62</v>
      </c>
    </row>
    <row r="44" spans="2:31" ht="15.75" thickBot="1" x14ac:dyDescent="0.3"/>
    <row r="45" spans="2:31" ht="15.75" thickBot="1" x14ac:dyDescent="0.3">
      <c r="B45" s="214" t="s">
        <v>14</v>
      </c>
      <c r="C45" s="215"/>
      <c r="D45" s="216"/>
      <c r="E45" s="7">
        <v>1995</v>
      </c>
      <c r="F45" s="11">
        <v>1996</v>
      </c>
      <c r="G45" s="7">
        <v>1997</v>
      </c>
      <c r="H45" s="11">
        <v>1998</v>
      </c>
      <c r="I45" s="7">
        <v>1999</v>
      </c>
      <c r="J45" s="11">
        <v>2000</v>
      </c>
      <c r="K45" s="7">
        <v>2001</v>
      </c>
      <c r="L45" s="11">
        <v>2002</v>
      </c>
      <c r="M45" s="7">
        <v>2003</v>
      </c>
      <c r="N45" s="11">
        <v>2004</v>
      </c>
      <c r="O45" s="7">
        <v>2005</v>
      </c>
      <c r="P45" s="11">
        <v>2006</v>
      </c>
      <c r="Q45" s="7">
        <v>2007</v>
      </c>
      <c r="R45" s="11">
        <v>2008</v>
      </c>
      <c r="S45" s="7">
        <v>2009</v>
      </c>
      <c r="T45" s="11">
        <v>2010</v>
      </c>
      <c r="U45" s="7">
        <v>2011</v>
      </c>
      <c r="V45" s="11">
        <v>2012</v>
      </c>
      <c r="W45" s="7">
        <v>2013</v>
      </c>
      <c r="X45" s="11">
        <v>2014</v>
      </c>
      <c r="Y45" s="7">
        <v>2015</v>
      </c>
      <c r="Z45" s="11">
        <v>2016</v>
      </c>
      <c r="AA45" s="7">
        <v>2017</v>
      </c>
      <c r="AB45" s="11">
        <v>2018</v>
      </c>
      <c r="AC45" s="7">
        <v>2019</v>
      </c>
      <c r="AD45" s="11">
        <v>2020</v>
      </c>
      <c r="AE45" s="11">
        <v>2021</v>
      </c>
    </row>
    <row r="46" spans="2:31" ht="15.75" thickBot="1" x14ac:dyDescent="0.3">
      <c r="B46" s="203" t="s">
        <v>15</v>
      </c>
      <c r="C46" s="219"/>
      <c r="D46" s="204"/>
      <c r="E46" s="184">
        <v>282634.33600000001</v>
      </c>
      <c r="F46" s="176">
        <v>344284.32</v>
      </c>
      <c r="G46" s="184">
        <v>350790.97600000002</v>
      </c>
      <c r="H46" s="176">
        <v>449889.47200000001</v>
      </c>
      <c r="I46" s="184">
        <v>239164.48</v>
      </c>
      <c r="J46" s="176">
        <v>210389.932</v>
      </c>
      <c r="K46" s="184">
        <v>246713.51</v>
      </c>
      <c r="L46" s="176">
        <v>260378.09</v>
      </c>
      <c r="M46" s="184">
        <v>255461.50899999999</v>
      </c>
      <c r="N46" s="176">
        <v>268811.62</v>
      </c>
      <c r="O46" s="184">
        <v>333314.06699999998</v>
      </c>
      <c r="P46" s="176">
        <v>387239.9</v>
      </c>
      <c r="Q46" s="184">
        <v>455753</v>
      </c>
      <c r="R46" s="176">
        <v>567612.80000000005</v>
      </c>
      <c r="S46" s="184">
        <v>441576.4</v>
      </c>
      <c r="T46" s="176">
        <v>501562.4</v>
      </c>
      <c r="U46" s="184">
        <v>613706.4</v>
      </c>
      <c r="V46" s="176">
        <v>775850.6</v>
      </c>
      <c r="W46" s="184">
        <v>963310.2</v>
      </c>
      <c r="X46" s="176">
        <v>966858.4</v>
      </c>
      <c r="Y46" s="184">
        <v>915251.4</v>
      </c>
      <c r="Z46" s="176">
        <v>918493.8</v>
      </c>
      <c r="AA46" s="184">
        <v>967439.7</v>
      </c>
      <c r="AB46" s="176">
        <v>991617.6</v>
      </c>
      <c r="AC46" s="184">
        <v>1030331</v>
      </c>
      <c r="AD46" s="176">
        <v>798062.6</v>
      </c>
      <c r="AE46" s="176">
        <v>1289321</v>
      </c>
    </row>
    <row r="47" spans="2:31" x14ac:dyDescent="0.25">
      <c r="B47" s="205" t="s">
        <v>27</v>
      </c>
      <c r="C47" s="220"/>
      <c r="D47" s="206"/>
      <c r="E47" s="185">
        <v>9244.5730000000003</v>
      </c>
      <c r="F47" s="186">
        <v>7202.5889999999999</v>
      </c>
      <c r="G47" s="187">
        <v>7635.87</v>
      </c>
      <c r="H47" s="186">
        <v>10068.147999999999</v>
      </c>
      <c r="I47" s="187">
        <v>10911.009</v>
      </c>
      <c r="J47" s="186">
        <v>10015.199000000001</v>
      </c>
      <c r="K47" s="187">
        <v>12199.65</v>
      </c>
      <c r="L47" s="186">
        <v>10840.316000000001</v>
      </c>
      <c r="M47" s="187">
        <v>8537.3050000000003</v>
      </c>
      <c r="N47" s="186">
        <v>10528.029</v>
      </c>
      <c r="O47" s="187">
        <v>9967.5619999999999</v>
      </c>
      <c r="P47" s="186">
        <v>12492.41</v>
      </c>
      <c r="Q47" s="187">
        <v>13279.14</v>
      </c>
      <c r="R47" s="186">
        <v>13936.16</v>
      </c>
      <c r="S47" s="187">
        <v>14330.79</v>
      </c>
      <c r="T47" s="186">
        <v>17013.080000000002</v>
      </c>
      <c r="U47" s="187">
        <v>25329.040000000001</v>
      </c>
      <c r="V47" s="186">
        <v>28724.95</v>
      </c>
      <c r="W47" s="187">
        <v>32124.75</v>
      </c>
      <c r="X47" s="186">
        <v>48546.77</v>
      </c>
      <c r="Y47" s="187">
        <v>46950.22</v>
      </c>
      <c r="Z47" s="186">
        <v>52693.78</v>
      </c>
      <c r="AA47" s="187">
        <v>61273.3</v>
      </c>
      <c r="AB47" s="186">
        <v>70979.77</v>
      </c>
      <c r="AC47" s="187">
        <v>74004.649999999994</v>
      </c>
      <c r="AD47" s="186">
        <v>75326.28</v>
      </c>
      <c r="AE47" s="186">
        <v>97829.68</v>
      </c>
    </row>
    <row r="48" spans="2:31" x14ac:dyDescent="0.25">
      <c r="B48" s="207" t="s">
        <v>28</v>
      </c>
      <c r="C48" s="217"/>
      <c r="D48" s="208"/>
      <c r="E48" s="188">
        <v>1127.309</v>
      </c>
      <c r="F48" s="181">
        <v>1037.2</v>
      </c>
      <c r="G48" s="180">
        <v>1341.2619999999999</v>
      </c>
      <c r="H48" s="181">
        <v>1419.693</v>
      </c>
      <c r="I48" s="180">
        <v>1710.6510000000001</v>
      </c>
      <c r="J48" s="181">
        <v>1349.7070000000001</v>
      </c>
      <c r="K48" s="180">
        <v>1924.1980000000001</v>
      </c>
      <c r="L48" s="181">
        <v>1845.098</v>
      </c>
      <c r="M48" s="180">
        <v>3072.4430000000002</v>
      </c>
      <c r="N48" s="181">
        <v>3460.7510000000002</v>
      </c>
      <c r="O48" s="180">
        <v>3597.72</v>
      </c>
      <c r="P48" s="181">
        <v>4093.6849999999999</v>
      </c>
      <c r="Q48" s="180">
        <v>4874.4250000000002</v>
      </c>
      <c r="R48" s="181">
        <v>4515.3130000000001</v>
      </c>
      <c r="S48" s="180">
        <v>4830.4520000000002</v>
      </c>
      <c r="T48" s="181">
        <v>3540.598</v>
      </c>
      <c r="U48" s="180">
        <v>4992.1459999999997</v>
      </c>
      <c r="V48" s="181">
        <v>5540.549</v>
      </c>
      <c r="W48" s="180">
        <v>5990.732</v>
      </c>
      <c r="X48" s="181">
        <v>7391.1459999999997</v>
      </c>
      <c r="Y48" s="180">
        <v>6875.1059999999998</v>
      </c>
      <c r="Z48" s="181">
        <v>10342.86</v>
      </c>
      <c r="AA48" s="180">
        <v>10452.57</v>
      </c>
      <c r="AB48" s="181">
        <v>12434.97</v>
      </c>
      <c r="AC48" s="180">
        <v>14601.27</v>
      </c>
      <c r="AD48" s="181">
        <v>12277.53</v>
      </c>
      <c r="AE48" s="181">
        <v>19167.54</v>
      </c>
    </row>
    <row r="49" spans="2:31" x14ac:dyDescent="0.25">
      <c r="B49" s="198" t="s">
        <v>29</v>
      </c>
      <c r="C49" s="218"/>
      <c r="D49" s="199"/>
      <c r="E49" s="188">
        <v>4232.66</v>
      </c>
      <c r="F49" s="181">
        <v>13467.36</v>
      </c>
      <c r="G49" s="180">
        <v>8939.018</v>
      </c>
      <c r="H49" s="181">
        <v>4711.7179999999998</v>
      </c>
      <c r="I49" s="180">
        <v>4856.625</v>
      </c>
      <c r="J49" s="181">
        <v>5788.0280000000002</v>
      </c>
      <c r="K49" s="180">
        <v>6450.2690000000002</v>
      </c>
      <c r="L49" s="181">
        <v>7936.116</v>
      </c>
      <c r="M49" s="180">
        <v>12619.138999999999</v>
      </c>
      <c r="N49" s="181">
        <v>11975.088</v>
      </c>
      <c r="O49" s="180">
        <v>13916.853999999999</v>
      </c>
      <c r="P49" s="181">
        <v>19030.45</v>
      </c>
      <c r="Q49" s="180">
        <v>16203.56</v>
      </c>
      <c r="R49" s="181">
        <v>17891.03</v>
      </c>
      <c r="S49" s="180">
        <v>14036.48</v>
      </c>
      <c r="T49" s="181">
        <v>16651.009999999998</v>
      </c>
      <c r="U49" s="180">
        <v>17502.830000000002</v>
      </c>
      <c r="V49" s="181">
        <v>22018</v>
      </c>
      <c r="W49" s="180">
        <v>22981.83</v>
      </c>
      <c r="X49" s="181">
        <v>23766.29</v>
      </c>
      <c r="Y49" s="180">
        <v>18148.12</v>
      </c>
      <c r="Z49" s="181">
        <v>22705.42</v>
      </c>
      <c r="AA49" s="180">
        <v>23990.04</v>
      </c>
      <c r="AB49" s="181">
        <v>25929.79</v>
      </c>
      <c r="AC49" s="180">
        <v>24772.46</v>
      </c>
      <c r="AD49" s="181">
        <v>21398.560000000001</v>
      </c>
      <c r="AE49" s="181">
        <v>30747.18</v>
      </c>
    </row>
    <row r="50" spans="2:31" x14ac:dyDescent="0.25">
      <c r="B50" s="207" t="s">
        <v>30</v>
      </c>
      <c r="C50" s="217"/>
      <c r="D50" s="208"/>
      <c r="E50" s="188">
        <v>75.233000000000004</v>
      </c>
      <c r="F50" s="181">
        <v>35503.620999999999</v>
      </c>
      <c r="G50" s="180">
        <v>58.988</v>
      </c>
      <c r="H50" s="181">
        <v>153.15799999999999</v>
      </c>
      <c r="I50" s="180">
        <v>256.92099999999999</v>
      </c>
      <c r="J50" s="181">
        <v>284.94900000000001</v>
      </c>
      <c r="K50" s="180">
        <v>441.39499999999998</v>
      </c>
      <c r="L50" s="181">
        <v>757.12699999999995</v>
      </c>
      <c r="M50" s="180">
        <v>363.59</v>
      </c>
      <c r="N50" s="181">
        <v>3925.8310000000001</v>
      </c>
      <c r="O50" s="180">
        <v>151.86500000000001</v>
      </c>
      <c r="P50" s="181">
        <v>291.38799999999998</v>
      </c>
      <c r="Q50" s="180">
        <v>3551.2660000000001</v>
      </c>
      <c r="R50" s="181">
        <v>739.35900000000004</v>
      </c>
      <c r="S50" s="180">
        <v>2030.722</v>
      </c>
      <c r="T50" s="181">
        <v>2396.2840000000001</v>
      </c>
      <c r="U50" s="180">
        <v>7082.7060000000001</v>
      </c>
      <c r="V50" s="181">
        <v>10302.09</v>
      </c>
      <c r="W50" s="180">
        <v>77228.39</v>
      </c>
      <c r="X50" s="181">
        <v>2762.0059999999999</v>
      </c>
      <c r="Y50" s="180">
        <v>26585.41</v>
      </c>
      <c r="Z50" s="181">
        <v>2791.33</v>
      </c>
      <c r="AA50" s="180">
        <v>3236.2669999999998</v>
      </c>
      <c r="AB50" s="181">
        <v>3661.1210000000001</v>
      </c>
      <c r="AC50" s="180">
        <v>7046.5370000000003</v>
      </c>
      <c r="AD50" s="181">
        <v>6704.1989999999996</v>
      </c>
      <c r="AE50" s="181">
        <v>141250</v>
      </c>
    </row>
    <row r="51" spans="2:31" x14ac:dyDescent="0.25">
      <c r="B51" s="198" t="s">
        <v>31</v>
      </c>
      <c r="C51" s="218"/>
      <c r="D51" s="199"/>
      <c r="E51" s="188">
        <v>688.33399999999995</v>
      </c>
      <c r="F51" s="181">
        <v>1779.0340000000001</v>
      </c>
      <c r="G51" s="180">
        <v>1715.723</v>
      </c>
      <c r="H51" s="181">
        <v>1888.7280000000001</v>
      </c>
      <c r="I51" s="180">
        <v>1259.9659999999999</v>
      </c>
      <c r="J51" s="181">
        <v>2173.181</v>
      </c>
      <c r="K51" s="180">
        <v>2439.9279999999999</v>
      </c>
      <c r="L51" s="181">
        <v>2564.9</v>
      </c>
      <c r="M51" s="180">
        <v>2536.694</v>
      </c>
      <c r="N51" s="181">
        <v>4150.7340000000004</v>
      </c>
      <c r="O51" s="180">
        <v>4346.7430000000004</v>
      </c>
      <c r="P51" s="181">
        <v>7592.3280000000004</v>
      </c>
      <c r="Q51" s="180">
        <v>6311.1189999999997</v>
      </c>
      <c r="R51" s="181">
        <v>7525.1059999999998</v>
      </c>
      <c r="S51" s="180">
        <v>6710.1289999999999</v>
      </c>
      <c r="T51" s="181">
        <v>8130.1059999999998</v>
      </c>
      <c r="U51" s="180">
        <v>9664.0339999999997</v>
      </c>
      <c r="V51" s="181">
        <v>11851.63</v>
      </c>
      <c r="W51" s="180">
        <v>10991.12</v>
      </c>
      <c r="X51" s="181">
        <v>14153.82</v>
      </c>
      <c r="Y51" s="180">
        <v>13986</v>
      </c>
      <c r="Z51" s="181">
        <v>17599.3</v>
      </c>
      <c r="AA51" s="180">
        <v>19195.98</v>
      </c>
      <c r="AB51" s="181">
        <v>22677.97</v>
      </c>
      <c r="AC51" s="180">
        <v>19535.91</v>
      </c>
      <c r="AD51" s="181">
        <v>22845.38</v>
      </c>
      <c r="AE51" s="181">
        <v>35952.33</v>
      </c>
    </row>
    <row r="52" spans="2:31" x14ac:dyDescent="0.25">
      <c r="B52" s="207" t="s">
        <v>32</v>
      </c>
      <c r="C52" s="217"/>
      <c r="D52" s="208"/>
      <c r="E52" s="188">
        <v>34546.220999999998</v>
      </c>
      <c r="F52" s="181">
        <v>39700.226999999999</v>
      </c>
      <c r="G52" s="180">
        <v>47945.394999999997</v>
      </c>
      <c r="H52" s="181">
        <v>49532.036</v>
      </c>
      <c r="I52" s="180">
        <v>41160.752</v>
      </c>
      <c r="J52" s="181">
        <v>47361.171000000002</v>
      </c>
      <c r="K52" s="180">
        <v>60922.502</v>
      </c>
      <c r="L52" s="181">
        <v>69245.338000000003</v>
      </c>
      <c r="M52" s="180">
        <v>73838.298999999999</v>
      </c>
      <c r="N52" s="181">
        <v>90347.349000000002</v>
      </c>
      <c r="O52" s="180">
        <v>84292.441999999995</v>
      </c>
      <c r="P52" s="181">
        <v>93073.51</v>
      </c>
      <c r="Q52" s="180">
        <v>110453.4</v>
      </c>
      <c r="R52" s="181">
        <v>109237.1</v>
      </c>
      <c r="S52" s="180">
        <v>99832.93</v>
      </c>
      <c r="T52" s="181">
        <v>125249.1</v>
      </c>
      <c r="U52" s="180">
        <v>165043.5</v>
      </c>
      <c r="V52" s="181">
        <v>180539.8</v>
      </c>
      <c r="W52" s="180">
        <v>202063.3</v>
      </c>
      <c r="X52" s="181">
        <v>246300.6</v>
      </c>
      <c r="Y52" s="180">
        <v>260783.6</v>
      </c>
      <c r="Z52" s="181">
        <v>243768.1</v>
      </c>
      <c r="AA52" s="180">
        <v>254312</v>
      </c>
      <c r="AB52" s="181">
        <v>295636.5</v>
      </c>
      <c r="AC52" s="180">
        <v>327311.09999999998</v>
      </c>
      <c r="AD52" s="181">
        <v>285477</v>
      </c>
      <c r="AE52" s="181">
        <v>386201.4</v>
      </c>
    </row>
    <row r="53" spans="2:31" x14ac:dyDescent="0.25">
      <c r="B53" s="198" t="s">
        <v>33</v>
      </c>
      <c r="C53" s="218"/>
      <c r="D53" s="199"/>
      <c r="E53" s="188">
        <v>63794.158000000003</v>
      </c>
      <c r="F53" s="181">
        <v>59203.673999999999</v>
      </c>
      <c r="G53" s="180">
        <v>67603.085999999996</v>
      </c>
      <c r="H53" s="181">
        <v>68405.395000000004</v>
      </c>
      <c r="I53" s="180">
        <v>42371.347000000002</v>
      </c>
      <c r="J53" s="181">
        <v>46376.209000000003</v>
      </c>
      <c r="K53" s="180">
        <v>57722.184000000001</v>
      </c>
      <c r="L53" s="181">
        <v>50550.311999999998</v>
      </c>
      <c r="M53" s="180">
        <v>58107.947999999997</v>
      </c>
      <c r="N53" s="181">
        <v>59811.127999999997</v>
      </c>
      <c r="O53" s="180">
        <v>82894.163</v>
      </c>
      <c r="P53" s="181">
        <v>88125.97</v>
      </c>
      <c r="Q53" s="180">
        <v>93484.6</v>
      </c>
      <c r="R53" s="181">
        <v>113543.3</v>
      </c>
      <c r="S53" s="180">
        <v>94249.77</v>
      </c>
      <c r="T53" s="181">
        <v>113963.7</v>
      </c>
      <c r="U53" s="180">
        <v>149507.9</v>
      </c>
      <c r="V53" s="181">
        <v>192785.3</v>
      </c>
      <c r="W53" s="180">
        <v>201949.7</v>
      </c>
      <c r="X53" s="181">
        <v>243889.5</v>
      </c>
      <c r="Y53" s="180">
        <v>230498.3</v>
      </c>
      <c r="Z53" s="181">
        <v>207076</v>
      </c>
      <c r="AA53" s="180">
        <v>209686.9</v>
      </c>
      <c r="AB53" s="181">
        <v>222334.1</v>
      </c>
      <c r="AC53" s="180">
        <v>222730.6</v>
      </c>
      <c r="AD53" s="181">
        <v>159778.29999999999</v>
      </c>
      <c r="AE53" s="181">
        <v>255690.3</v>
      </c>
    </row>
    <row r="54" spans="2:31" x14ac:dyDescent="0.25">
      <c r="B54" s="14" t="s">
        <v>34</v>
      </c>
      <c r="C54" s="15"/>
      <c r="D54" s="16"/>
      <c r="E54" s="188">
        <v>123460.363</v>
      </c>
      <c r="F54" s="181">
        <v>129991.399</v>
      </c>
      <c r="G54" s="180">
        <v>134830.247</v>
      </c>
      <c r="H54" s="181">
        <v>229684.592</v>
      </c>
      <c r="I54" s="180">
        <v>88570.18</v>
      </c>
      <c r="J54" s="181">
        <v>55926.811000000002</v>
      </c>
      <c r="K54" s="180">
        <v>61381.218000000001</v>
      </c>
      <c r="L54" s="181">
        <v>69271.513999999996</v>
      </c>
      <c r="M54" s="180">
        <v>60358.883999999998</v>
      </c>
      <c r="N54" s="181">
        <v>52935.182999999997</v>
      </c>
      <c r="O54" s="180">
        <v>96222.692999999999</v>
      </c>
      <c r="P54" s="181">
        <v>115123.1</v>
      </c>
      <c r="Q54" s="180">
        <v>117303.3</v>
      </c>
      <c r="R54" s="181">
        <v>207599.8</v>
      </c>
      <c r="S54" s="180">
        <v>132564.1</v>
      </c>
      <c r="T54" s="181">
        <v>145859.29999999999</v>
      </c>
      <c r="U54" s="180">
        <v>164146.5</v>
      </c>
      <c r="V54" s="181">
        <v>246844.7</v>
      </c>
      <c r="W54" s="180">
        <v>319614.09999999998</v>
      </c>
      <c r="X54" s="181">
        <v>288812.90000000002</v>
      </c>
      <c r="Y54" s="180">
        <v>224242.6</v>
      </c>
      <c r="Z54" s="181">
        <v>279627.8</v>
      </c>
      <c r="AA54" s="180">
        <v>298195.5</v>
      </c>
      <c r="AB54" s="181">
        <v>245556.6</v>
      </c>
      <c r="AC54" s="180">
        <v>241375.3</v>
      </c>
      <c r="AD54" s="181">
        <v>144948.79999999999</v>
      </c>
      <c r="AE54" s="181">
        <v>244890.5</v>
      </c>
    </row>
    <row r="55" spans="2:31" x14ac:dyDescent="0.25">
      <c r="B55" s="17" t="s">
        <v>35</v>
      </c>
      <c r="C55" s="18"/>
      <c r="D55" s="19"/>
      <c r="E55" s="188">
        <v>45459.343999999997</v>
      </c>
      <c r="F55" s="181">
        <v>55741.186000000002</v>
      </c>
      <c r="G55" s="180">
        <v>80296.126000000004</v>
      </c>
      <c r="H55" s="181">
        <v>83258.956999999995</v>
      </c>
      <c r="I55" s="180">
        <v>46315.555</v>
      </c>
      <c r="J55" s="181">
        <v>39888.258999999998</v>
      </c>
      <c r="K55" s="180">
        <v>43074.705000000002</v>
      </c>
      <c r="L55" s="181">
        <v>47107.714</v>
      </c>
      <c r="M55" s="180">
        <v>35681.097000000002</v>
      </c>
      <c r="N55" s="181">
        <v>30982.789000000001</v>
      </c>
      <c r="O55" s="180">
        <v>37560.735999999997</v>
      </c>
      <c r="P55" s="181">
        <v>46989.8</v>
      </c>
      <c r="Q55" s="180">
        <v>89692.25</v>
      </c>
      <c r="R55" s="181">
        <v>91939.35</v>
      </c>
      <c r="S55" s="180">
        <v>72151.850000000006</v>
      </c>
      <c r="T55" s="181">
        <v>67742.100000000006</v>
      </c>
      <c r="U55" s="180">
        <v>69188.87</v>
      </c>
      <c r="V55" s="181">
        <v>75757.990000000005</v>
      </c>
      <c r="W55" s="180">
        <v>88666.51</v>
      </c>
      <c r="X55" s="181">
        <v>88046.64</v>
      </c>
      <c r="Y55" s="180">
        <v>85902.17</v>
      </c>
      <c r="Z55" s="181">
        <v>80888.12</v>
      </c>
      <c r="AA55" s="180">
        <v>86186.39</v>
      </c>
      <c r="AB55" s="181">
        <v>91622.01</v>
      </c>
      <c r="AC55" s="180">
        <v>98461.06</v>
      </c>
      <c r="AD55" s="181">
        <v>68825.58</v>
      </c>
      <c r="AE55" s="181">
        <v>76837.7</v>
      </c>
    </row>
    <row r="56" spans="2:31" ht="15.75" thickBot="1" x14ac:dyDescent="0.3">
      <c r="B56" s="20" t="s">
        <v>36</v>
      </c>
      <c r="C56" s="21"/>
      <c r="D56" s="22"/>
      <c r="E56" s="189">
        <v>6.1379999999999999</v>
      </c>
      <c r="F56" s="182">
        <v>658.029</v>
      </c>
      <c r="G56" s="183">
        <v>425.26299999999998</v>
      </c>
      <c r="H56" s="182">
        <v>767.04700000000003</v>
      </c>
      <c r="I56" s="183">
        <v>1751.4680000000001</v>
      </c>
      <c r="J56" s="182">
        <v>1226.4179999999999</v>
      </c>
      <c r="K56" s="183">
        <v>157.46100000000001</v>
      </c>
      <c r="L56" s="182">
        <v>259.65499999999997</v>
      </c>
      <c r="M56" s="183">
        <v>346.11</v>
      </c>
      <c r="N56" s="182">
        <v>694.73800000000006</v>
      </c>
      <c r="O56" s="183">
        <v>363.29599999999999</v>
      </c>
      <c r="P56" s="182">
        <v>427.21800000000002</v>
      </c>
      <c r="Q56" s="183">
        <v>599.904</v>
      </c>
      <c r="R56" s="182">
        <v>686.22699999999998</v>
      </c>
      <c r="S56" s="183">
        <v>839.19899999999996</v>
      </c>
      <c r="T56" s="182">
        <v>1017.101</v>
      </c>
      <c r="U56" s="183">
        <v>1248.848</v>
      </c>
      <c r="V56" s="182">
        <v>1485.7190000000001</v>
      </c>
      <c r="W56" s="183">
        <v>1699.9159999999999</v>
      </c>
      <c r="X56" s="182">
        <v>3188.7840000000001</v>
      </c>
      <c r="Y56" s="183">
        <v>1279.8810000000001</v>
      </c>
      <c r="Z56" s="182">
        <v>1001.201</v>
      </c>
      <c r="AA56" s="183">
        <v>910.67399999999998</v>
      </c>
      <c r="AB56" s="182">
        <v>784.65700000000004</v>
      </c>
      <c r="AC56" s="183">
        <v>491.99900000000002</v>
      </c>
      <c r="AD56" s="182">
        <v>480.98399999999998</v>
      </c>
      <c r="AE56" s="182">
        <v>754.42499999999995</v>
      </c>
    </row>
    <row r="57" spans="2:31" x14ac:dyDescent="0.25">
      <c r="B57" t="s">
        <v>51</v>
      </c>
    </row>
    <row r="59" spans="2:31" x14ac:dyDescent="0.25">
      <c r="G59" s="172"/>
      <c r="H59" s="173"/>
      <c r="I59" s="172"/>
      <c r="J59" s="172"/>
      <c r="K59" s="172"/>
    </row>
    <row r="60" spans="2:31" x14ac:dyDescent="0.25">
      <c r="F60" s="172"/>
      <c r="G60" s="172"/>
      <c r="H60" s="172"/>
      <c r="I60" s="172"/>
      <c r="J60" s="172"/>
      <c r="K60" s="172"/>
    </row>
    <row r="61" spans="2:31" x14ac:dyDescent="0.25">
      <c r="E61" s="172"/>
      <c r="F61" s="173"/>
      <c r="G61" s="174"/>
      <c r="H61" s="173"/>
      <c r="I61" s="173"/>
      <c r="J61" s="172"/>
      <c r="K61" s="172"/>
    </row>
    <row r="62" spans="2:31" x14ac:dyDescent="0.25">
      <c r="E62" s="172"/>
      <c r="F62" s="173"/>
      <c r="G62" s="172"/>
      <c r="H62" s="172"/>
      <c r="I62" s="172"/>
      <c r="J62" s="172"/>
      <c r="K62" s="172"/>
    </row>
    <row r="63" spans="2:31" x14ac:dyDescent="0.25">
      <c r="E63" s="172"/>
      <c r="F63" s="172"/>
      <c r="G63" s="172"/>
      <c r="H63" s="172"/>
      <c r="I63" s="172"/>
      <c r="J63" s="172"/>
      <c r="K63" s="172"/>
    </row>
    <row r="64" spans="2:31" x14ac:dyDescent="0.25">
      <c r="E64" s="172"/>
      <c r="F64" s="172"/>
      <c r="G64" s="172"/>
      <c r="H64" s="172"/>
      <c r="I64" s="172"/>
      <c r="J64" s="172"/>
      <c r="K64" s="172"/>
    </row>
    <row r="65" spans="5:11" x14ac:dyDescent="0.25">
      <c r="E65" s="172"/>
      <c r="F65" s="172"/>
      <c r="G65" s="172"/>
      <c r="H65" s="172"/>
      <c r="I65" s="172"/>
      <c r="J65" s="172"/>
      <c r="K65" s="173"/>
    </row>
    <row r="66" spans="5:11" x14ac:dyDescent="0.25">
      <c r="E66" s="172"/>
      <c r="F66" s="172"/>
      <c r="G66" s="173"/>
      <c r="H66" s="172"/>
      <c r="I66" s="172"/>
      <c r="J66" s="172"/>
      <c r="K66" s="172"/>
    </row>
    <row r="67" spans="5:11" x14ac:dyDescent="0.25">
      <c r="E67" s="172"/>
      <c r="F67" s="172"/>
      <c r="G67" s="172"/>
      <c r="H67" s="173"/>
      <c r="I67" s="172"/>
      <c r="J67" s="173"/>
      <c r="K67" s="172"/>
    </row>
    <row r="68" spans="5:11" x14ac:dyDescent="0.25">
      <c r="E68" s="172"/>
      <c r="F68" s="172"/>
      <c r="G68" s="172"/>
      <c r="H68" s="172"/>
      <c r="I68" s="172"/>
      <c r="J68" s="173"/>
      <c r="K68" s="172"/>
    </row>
    <row r="69" spans="5:11" x14ac:dyDescent="0.25">
      <c r="E69" s="172"/>
      <c r="F69" s="172"/>
      <c r="G69" s="172"/>
      <c r="H69" s="172"/>
      <c r="I69" s="172"/>
      <c r="J69" s="172"/>
      <c r="K69" s="172"/>
    </row>
    <row r="70" spans="5:11" x14ac:dyDescent="0.25">
      <c r="E70" s="172"/>
      <c r="F70" s="172"/>
      <c r="G70" s="172"/>
      <c r="H70" s="172"/>
      <c r="I70" s="172"/>
      <c r="J70" s="172"/>
    </row>
    <row r="71" spans="5:11" x14ac:dyDescent="0.25">
      <c r="E71" s="172"/>
      <c r="F71" s="173"/>
      <c r="G71" s="172"/>
      <c r="H71" s="172"/>
      <c r="I71" s="172"/>
      <c r="J71" s="172"/>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AD57"/>
  <sheetViews>
    <sheetView showGridLines="0" topLeftCell="A34" workbookViewId="0">
      <selection activeCell="AD60" sqref="AD60"/>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11" t="s">
        <v>49</v>
      </c>
      <c r="C7" s="213"/>
      <c r="D7" s="213"/>
      <c r="E7" s="213"/>
      <c r="M7" s="221" t="s">
        <v>7</v>
      </c>
      <c r="N7" s="222"/>
      <c r="O7" s="222"/>
      <c r="P7" s="222"/>
    </row>
    <row r="8" spans="2:16" x14ac:dyDescent="0.25">
      <c r="B8" s="213"/>
      <c r="C8" s="213"/>
      <c r="D8" s="213"/>
      <c r="E8" s="213"/>
      <c r="M8" s="222"/>
      <c r="N8" s="222"/>
      <c r="O8" s="222"/>
      <c r="P8" s="222"/>
    </row>
    <row r="9" spans="2:16" x14ac:dyDescent="0.25">
      <c r="B9" s="213"/>
      <c r="C9" s="213"/>
      <c r="D9" s="213"/>
      <c r="E9" s="213"/>
      <c r="M9" s="222"/>
      <c r="N9" s="222"/>
      <c r="O9" s="222"/>
      <c r="P9" s="222"/>
    </row>
    <row r="10" spans="2:16" x14ac:dyDescent="0.25">
      <c r="B10" s="213"/>
      <c r="C10" s="213"/>
      <c r="D10" s="213"/>
      <c r="E10" s="213"/>
      <c r="M10" s="222"/>
      <c r="N10" s="222"/>
      <c r="O10" s="222"/>
      <c r="P10" s="222"/>
    </row>
    <row r="11" spans="2:16" x14ac:dyDescent="0.25">
      <c r="B11" s="213"/>
      <c r="C11" s="213"/>
      <c r="D11" s="213"/>
      <c r="E11" s="213"/>
      <c r="M11" s="222"/>
      <c r="N11" s="222"/>
      <c r="O11" s="222"/>
      <c r="P11" s="222"/>
    </row>
    <row r="12" spans="2:16" x14ac:dyDescent="0.25">
      <c r="B12" s="213"/>
      <c r="C12" s="213"/>
      <c r="D12" s="213"/>
      <c r="E12" s="213"/>
      <c r="M12" s="222"/>
      <c r="N12" s="222"/>
      <c r="O12" s="222"/>
      <c r="P12" s="222"/>
    </row>
    <row r="13" spans="2:16" x14ac:dyDescent="0.25">
      <c r="B13" s="213"/>
      <c r="C13" s="213"/>
      <c r="D13" s="213"/>
      <c r="E13" s="213"/>
      <c r="M13" s="222"/>
      <c r="N13" s="222"/>
      <c r="O13" s="222"/>
      <c r="P13" s="222"/>
    </row>
    <row r="14" spans="2:16" x14ac:dyDescent="0.25">
      <c r="B14" s="213"/>
      <c r="C14" s="213"/>
      <c r="D14" s="213"/>
      <c r="E14" s="213"/>
      <c r="M14" s="222"/>
      <c r="N14" s="222"/>
      <c r="O14" s="222"/>
      <c r="P14" s="222"/>
    </row>
    <row r="15" spans="2:16" x14ac:dyDescent="0.25">
      <c r="B15" s="213"/>
      <c r="C15" s="213"/>
      <c r="D15" s="213"/>
      <c r="E15" s="213"/>
      <c r="M15" s="222"/>
      <c r="N15" s="222"/>
      <c r="O15" s="222"/>
      <c r="P15" s="222"/>
    </row>
    <row r="16" spans="2:16" x14ac:dyDescent="0.25">
      <c r="B16" s="213"/>
      <c r="C16" s="213"/>
      <c r="D16" s="213"/>
      <c r="E16" s="213"/>
      <c r="M16" s="222"/>
      <c r="N16" s="222"/>
      <c r="O16" s="222"/>
      <c r="P16" s="222"/>
    </row>
    <row r="17" spans="3:15" x14ac:dyDescent="0.25">
      <c r="C17" s="201" t="s">
        <v>3</v>
      </c>
      <c r="D17" s="201"/>
      <c r="E17" s="201"/>
      <c r="M17" s="201" t="s">
        <v>3</v>
      </c>
      <c r="N17" s="201"/>
      <c r="O17" s="201"/>
    </row>
    <row r="44" spans="2:30" ht="15.75" thickBot="1" x14ac:dyDescent="0.3"/>
    <row r="45" spans="2:30" ht="15.75" thickBot="1" x14ac:dyDescent="0.3">
      <c r="B45" s="5" t="s">
        <v>14</v>
      </c>
      <c r="C45" s="32"/>
      <c r="D45" s="8">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7">
        <v>2010</v>
      </c>
      <c r="T45" s="11">
        <v>2011</v>
      </c>
      <c r="U45" s="7">
        <v>2012</v>
      </c>
      <c r="V45" s="11">
        <v>2013</v>
      </c>
      <c r="W45" s="7">
        <v>2014</v>
      </c>
      <c r="X45" s="11">
        <v>2015</v>
      </c>
      <c r="Y45" s="8">
        <v>2016</v>
      </c>
      <c r="Z45" s="8">
        <v>2017</v>
      </c>
      <c r="AA45" s="8">
        <v>2018</v>
      </c>
      <c r="AB45" s="8">
        <v>2019</v>
      </c>
      <c r="AC45" s="8">
        <v>2020</v>
      </c>
      <c r="AD45" s="8">
        <v>2021</v>
      </c>
    </row>
    <row r="46" spans="2:30" ht="15.75" thickBot="1" x14ac:dyDescent="0.3">
      <c r="B46" s="223" t="s">
        <v>26</v>
      </c>
      <c r="C46" s="224"/>
      <c r="D46" s="143">
        <f>+A!D46-B!E46</f>
        <v>-95971.328000000009</v>
      </c>
      <c r="E46" s="144">
        <f>+A!E46-B!F46</f>
        <v>-186630.39999999999</v>
      </c>
      <c r="F46" s="143">
        <f>+A!F46-B!G46</f>
        <v>-201688.11200000002</v>
      </c>
      <c r="G46" s="144">
        <f>+A!G46-B!H46</f>
        <v>-299133.36</v>
      </c>
      <c r="H46" s="143">
        <f>+A!H46-B!I46</f>
        <v>-85905.408000000025</v>
      </c>
      <c r="I46" s="144">
        <f>+A!I46-B!J46</f>
        <v>-34806.377000000008</v>
      </c>
      <c r="J46" s="143">
        <f>+A!J46-B!K46</f>
        <v>-106175.61000000002</v>
      </c>
      <c r="K46" s="144">
        <f>+A!K46-B!L46</f>
        <v>-55711.09</v>
      </c>
      <c r="L46" s="143">
        <f>+A!L46-B!M46</f>
        <v>-58570.709000000003</v>
      </c>
      <c r="M46" s="144">
        <f>+A!M46-B!N46</f>
        <v>-56888.320000000007</v>
      </c>
      <c r="N46" s="143">
        <f>+A!N46-B!O46</f>
        <v>15306.032999999996</v>
      </c>
      <c r="O46" s="144">
        <f>+A!O46-B!P46</f>
        <v>128452.79999999999</v>
      </c>
      <c r="P46" s="143">
        <f>+A!P46-B!Q46</f>
        <v>125583.90000000002</v>
      </c>
      <c r="Q46" s="144">
        <f>+A!Q46-B!R46</f>
        <v>55591.5</v>
      </c>
      <c r="R46" s="143">
        <f>+A!R46-B!S46</f>
        <v>41447.699999999953</v>
      </c>
      <c r="S46" s="144">
        <f>+A!S46-B!T46</f>
        <v>63567.599999999977</v>
      </c>
      <c r="T46" s="143">
        <f>+A!T46-B!U46</f>
        <v>1106454.6000000001</v>
      </c>
      <c r="U46" s="144">
        <f>+A!U46-B!V46</f>
        <v>2163941.4</v>
      </c>
      <c r="V46" s="143">
        <f>+A!V46-B!W46</f>
        <v>1915724.8</v>
      </c>
      <c r="W46" s="144">
        <f>+A!W46-B!X46</f>
        <v>2296552.6</v>
      </c>
      <c r="X46" s="145">
        <f>+A!X46-B!Y46</f>
        <v>665750.6</v>
      </c>
      <c r="Y46" s="145">
        <f>+A!Y46-B!Z46</f>
        <v>240887.19999999995</v>
      </c>
      <c r="Z46" s="145">
        <f>+A!Z46-B!AA46</f>
        <v>7560.7000000000698</v>
      </c>
      <c r="AA46" s="145">
        <f>+A!AA46-B!AB46</f>
        <v>198718.40000000002</v>
      </c>
      <c r="AB46" s="145">
        <f>+A!AB46-B!AC46</f>
        <v>-530282.30000000005</v>
      </c>
      <c r="AC46" s="145">
        <f>+A!AC46-B!AD46</f>
        <v>-298758.39999999997</v>
      </c>
      <c r="AD46" s="145">
        <f>+A!AD46-B!AE46</f>
        <v>-579269.9</v>
      </c>
    </row>
    <row r="47" spans="2:30" x14ac:dyDescent="0.25">
      <c r="B47" s="198" t="s">
        <v>16</v>
      </c>
      <c r="C47" s="199"/>
      <c r="D47" s="23">
        <f>+A!D47-B!E47</f>
        <v>90003.383000000002</v>
      </c>
      <c r="E47" s="24">
        <f>+A!E47-B!F47</f>
        <v>91668.684000000008</v>
      </c>
      <c r="F47" s="23">
        <f>+A!F47-B!G47</f>
        <v>99074.370999999999</v>
      </c>
      <c r="G47" s="24">
        <f>+A!G47-B!H47</f>
        <v>74799.732999999993</v>
      </c>
      <c r="H47" s="23">
        <f>+A!H47-B!I47</f>
        <v>67469.14499999999</v>
      </c>
      <c r="I47" s="24">
        <f>+A!I47-B!J47</f>
        <v>71888.113000000012</v>
      </c>
      <c r="J47" s="24">
        <f>+A!J47-B!K47</f>
        <v>37794.61</v>
      </c>
      <c r="K47" s="24">
        <f>+A!K47-B!L47</f>
        <v>36069.534</v>
      </c>
      <c r="L47" s="23">
        <f>+A!L47-B!M47</f>
        <v>44108.294999999998</v>
      </c>
      <c r="M47" s="24">
        <f>+A!M47-B!N47</f>
        <v>38708.300999999999</v>
      </c>
      <c r="N47" s="23">
        <f>+A!N47-B!O47</f>
        <v>61998.378000000004</v>
      </c>
      <c r="O47" s="24">
        <f>+A!O47-B!P47</f>
        <v>67080.59</v>
      </c>
      <c r="P47" s="23">
        <f>+A!P47-B!Q47</f>
        <v>87755.46</v>
      </c>
      <c r="Q47" s="24">
        <f>+A!Q47-B!R47</f>
        <v>95614.64</v>
      </c>
      <c r="R47" s="23">
        <f>+A!R47-B!S47</f>
        <v>79532.13</v>
      </c>
      <c r="S47" s="24">
        <f>+A!S47-B!T47</f>
        <v>72700.639999999999</v>
      </c>
      <c r="T47" s="23">
        <f>+A!T47-B!U47</f>
        <v>96030.16</v>
      </c>
      <c r="U47" s="24">
        <f>+A!U47-B!V47</f>
        <v>75137.350000000006</v>
      </c>
      <c r="V47" s="23">
        <f>+A!V47-B!W47</f>
        <v>60192.69</v>
      </c>
      <c r="W47" s="24">
        <f>+A!W47-B!X47</f>
        <v>77859.330000000016</v>
      </c>
      <c r="X47" s="25">
        <f>+A!X47-B!Y47</f>
        <v>62413.08</v>
      </c>
      <c r="Y47" s="25">
        <f>+A!Y47-B!Z47</f>
        <v>66065.62</v>
      </c>
      <c r="Z47" s="25">
        <f>+A!Z47-B!AA47</f>
        <v>67737.3</v>
      </c>
      <c r="AA47" s="25">
        <f>+A!AA47-B!AB47</f>
        <v>45508.429999999993</v>
      </c>
      <c r="AB47" s="25">
        <f>+A!AB47-B!AC47</f>
        <v>60544.850000000006</v>
      </c>
      <c r="AC47" s="25">
        <f>+A!AC47-B!AD47</f>
        <v>84293.51999999999</v>
      </c>
      <c r="AD47" s="25">
        <f>+A!AD47-B!AE47</f>
        <v>70307.22</v>
      </c>
    </row>
    <row r="48" spans="2:30" x14ac:dyDescent="0.25">
      <c r="B48" s="207" t="s">
        <v>17</v>
      </c>
      <c r="C48" s="208"/>
      <c r="D48" s="26">
        <f>+A!D48-B!E48</f>
        <v>5709.49</v>
      </c>
      <c r="E48" s="27">
        <f>+A!E48-B!F48</f>
        <v>4166.9000000000005</v>
      </c>
      <c r="F48" s="26">
        <f>+A!F48-B!G48</f>
        <v>3818.8119999999999</v>
      </c>
      <c r="G48" s="27">
        <f>+A!G48-B!H48</f>
        <v>2906.3409999999994</v>
      </c>
      <c r="H48" s="26">
        <f>+A!H48-B!I48</f>
        <v>2206.7809999999999</v>
      </c>
      <c r="I48" s="27">
        <f>+A!I48-B!J48</f>
        <v>5429.8189999999995</v>
      </c>
      <c r="J48" s="26">
        <f>+A!J47-B!K48</f>
        <v>48070.062000000005</v>
      </c>
      <c r="K48" s="27">
        <f>+A!K48-B!L48</f>
        <v>735.38500000000022</v>
      </c>
      <c r="L48" s="26">
        <f>+A!L48-B!M48</f>
        <v>-1600.6000000000001</v>
      </c>
      <c r="M48" s="27">
        <f>+A!M48-B!N48</f>
        <v>-1229.4700000000003</v>
      </c>
      <c r="N48" s="26">
        <f>+A!N48-B!O48</f>
        <v>-670.48999999999978</v>
      </c>
      <c r="O48" s="27">
        <f>+A!O48-B!P48</f>
        <v>188.50400000000036</v>
      </c>
      <c r="P48" s="26">
        <f>+A!P48-B!Q48</f>
        <v>-41.960000000000036</v>
      </c>
      <c r="Q48" s="27">
        <f>+A!Q48-B!R48</f>
        <v>1451.2510000000002</v>
      </c>
      <c r="R48" s="26">
        <f>+A!R48-B!S48</f>
        <v>1155.1379999999999</v>
      </c>
      <c r="S48" s="27">
        <f>+A!S48-B!T48</f>
        <v>3311.4939999999997</v>
      </c>
      <c r="T48" s="26">
        <f>+A!T48-B!U48</f>
        <v>1026.2280000000001</v>
      </c>
      <c r="U48" s="27">
        <f>+A!U48-B!V48</f>
        <v>1348.0240000000003</v>
      </c>
      <c r="V48" s="26">
        <f>+A!V48-B!W48</f>
        <v>-316.97999999999956</v>
      </c>
      <c r="W48" s="27">
        <f>+A!W48-B!X48</f>
        <v>-1088.4470000000001</v>
      </c>
      <c r="X48" s="28">
        <f>+A!X48-B!Y48</f>
        <v>-1632.9059999999999</v>
      </c>
      <c r="Y48" s="28">
        <f>+A!Y48-B!Z48</f>
        <v>-6450.3420000000006</v>
      </c>
      <c r="Z48" s="28">
        <f>+A!Z48-B!AA48</f>
        <v>-5912.0529999999999</v>
      </c>
      <c r="AA48" s="28">
        <f>+A!AA48-B!AB48</f>
        <v>-8507.1129999999994</v>
      </c>
      <c r="AB48" s="28">
        <f>+A!AB48-B!AC48</f>
        <v>-10611.756000000001</v>
      </c>
      <c r="AC48" s="28">
        <f>+A!AC48-B!AD48</f>
        <v>-8475.69</v>
      </c>
      <c r="AD48" s="28">
        <f>+A!AD48-B!AE48</f>
        <v>-14318.522000000001</v>
      </c>
    </row>
    <row r="49" spans="2:30" x14ac:dyDescent="0.25">
      <c r="B49" s="198" t="s">
        <v>18</v>
      </c>
      <c r="C49" s="199"/>
      <c r="D49" s="23">
        <f>+A!D49-B!E49</f>
        <v>1524.7309999999998</v>
      </c>
      <c r="E49" s="24">
        <f>+A!E49-B!F49</f>
        <v>-7035.4570000000003</v>
      </c>
      <c r="F49" s="23">
        <f>+A!F49-B!G49</f>
        <v>36.593000000000757</v>
      </c>
      <c r="G49" s="24">
        <f>+A!G49-B!H49</f>
        <v>3008.0839999999998</v>
      </c>
      <c r="H49" s="23">
        <f>+A!H49-B!I49</f>
        <v>6241.7009999999991</v>
      </c>
      <c r="I49" s="24">
        <f>+A!I49-B!J49</f>
        <v>4904.1370000000006</v>
      </c>
      <c r="J49" s="23">
        <f>+A!J48-B!K49</f>
        <v>-4408.4880000000003</v>
      </c>
      <c r="K49" s="24">
        <f>+A!K49-B!L49</f>
        <v>3473.5040000000008</v>
      </c>
      <c r="L49" s="23">
        <f>+A!L49-B!M49</f>
        <v>720.18100000000049</v>
      </c>
      <c r="M49" s="24">
        <f>+A!M49-B!N49</f>
        <v>1925.5220000000008</v>
      </c>
      <c r="N49" s="23">
        <f>+A!N49-B!O49</f>
        <v>5905.3660000000018</v>
      </c>
      <c r="O49" s="24">
        <f>+A!O49-B!P49</f>
        <v>14125.509999999998</v>
      </c>
      <c r="P49" s="23">
        <f>+A!P49-B!Q49</f>
        <v>29712.370000000003</v>
      </c>
      <c r="Q49" s="24">
        <f>+A!Q49-B!R49</f>
        <v>33231.480000000003</v>
      </c>
      <c r="R49" s="23">
        <f>+A!R49-B!S49</f>
        <v>18961.969999999998</v>
      </c>
      <c r="S49" s="24">
        <f>+A!S49-B!T49</f>
        <v>36294.03</v>
      </c>
      <c r="T49" s="23">
        <f>+A!T49-B!U49</f>
        <v>50652.069999999992</v>
      </c>
      <c r="U49" s="24">
        <f>+A!U49-B!V49</f>
        <v>22137.22</v>
      </c>
      <c r="V49" s="23">
        <f>+A!V49-B!W49</f>
        <v>13783.059999999998</v>
      </c>
      <c r="W49" s="24">
        <f>+A!W49-B!X49</f>
        <v>13997.010000000002</v>
      </c>
      <c r="X49" s="25">
        <f>+A!X49-B!Y49</f>
        <v>10431.850000000002</v>
      </c>
      <c r="Y49" s="25">
        <f>+A!Y49-B!Z49</f>
        <v>36942.19</v>
      </c>
      <c r="Z49" s="25">
        <f>+A!Z49-B!AA49</f>
        <v>33086.25</v>
      </c>
      <c r="AA49" s="25">
        <f>+A!AA49-B!AB49</f>
        <v>52328.32</v>
      </c>
      <c r="AB49" s="25">
        <f>+A!AB49-B!AC49</f>
        <v>21174.11</v>
      </c>
      <c r="AC49" s="25">
        <f>+A!AC49-B!AD49</f>
        <v>8993.93</v>
      </c>
      <c r="AD49" s="25">
        <f>+A!AD49-B!AE49</f>
        <v>12250.260000000002</v>
      </c>
    </row>
    <row r="50" spans="2:30" x14ac:dyDescent="0.25">
      <c r="B50" s="207" t="s">
        <v>19</v>
      </c>
      <c r="C50" s="208"/>
      <c r="D50" s="26">
        <f>+A!D50-B!E50</f>
        <v>25088.275000000001</v>
      </c>
      <c r="E50" s="27">
        <f>+A!E50-B!F50</f>
        <v>-8228.4110000000001</v>
      </c>
      <c r="F50" s="26">
        <f>+A!F50-B!G50</f>
        <v>6622.7370000000001</v>
      </c>
      <c r="G50" s="27">
        <f>+A!G50-B!H50</f>
        <v>19842.065000000002</v>
      </c>
      <c r="H50" s="26">
        <f>+A!H50-B!I50</f>
        <v>19298.563000000002</v>
      </c>
      <c r="I50" s="27">
        <f>+A!I50-B!J50</f>
        <v>30375.477999999999</v>
      </c>
      <c r="J50" s="26">
        <f>+A!J49-B!K50</f>
        <v>10970.654999999999</v>
      </c>
      <c r="K50" s="27">
        <f>+A!K50-B!L50</f>
        <v>89096.253000000012</v>
      </c>
      <c r="L50" s="26">
        <f>+A!L50-B!M50</f>
        <v>53365.100000000006</v>
      </c>
      <c r="M50" s="27">
        <f>+A!M50-B!N50</f>
        <v>30759.529000000002</v>
      </c>
      <c r="N50" s="26">
        <f>+A!N50-B!O50</f>
        <v>103978.83499999999</v>
      </c>
      <c r="O50" s="27">
        <f>+A!O50-B!P50</f>
        <v>172631.01199999999</v>
      </c>
      <c r="P50" s="26">
        <f>+A!P50-B!Q50</f>
        <v>139555.234</v>
      </c>
      <c r="Q50" s="27">
        <f>+A!Q50-B!R50</f>
        <v>280541.24099999998</v>
      </c>
      <c r="R50" s="26">
        <f>+A!R50-B!S50</f>
        <v>264411.07799999998</v>
      </c>
      <c r="S50" s="27">
        <f>+A!S50-B!T50</f>
        <v>292919.81599999999</v>
      </c>
      <c r="T50" s="26">
        <f>+A!T50-B!U50</f>
        <v>1403715.294</v>
      </c>
      <c r="U50" s="27">
        <f>+A!U50-B!V50</f>
        <v>2678496.91</v>
      </c>
      <c r="V50" s="26">
        <f>+A!V50-B!W50</f>
        <v>2578825.61</v>
      </c>
      <c r="W50" s="27">
        <f>+A!W50-B!X50</f>
        <v>3002181.9939999999</v>
      </c>
      <c r="X50" s="28">
        <f>+A!X50-B!Y50</f>
        <v>1316861.5900000001</v>
      </c>
      <c r="Y50" s="28">
        <f>+A!Y50-B!Z50</f>
        <v>896961.67</v>
      </c>
      <c r="Z50" s="28">
        <f>+A!Z50-B!AA50</f>
        <v>704080.53300000005</v>
      </c>
      <c r="AA50" s="28">
        <f>+A!AA50-B!AB50</f>
        <v>859689.47899999993</v>
      </c>
      <c r="AB50" s="28">
        <f>+A!AB50-B!AC50</f>
        <v>212139.06299999999</v>
      </c>
      <c r="AC50" s="28">
        <f>+A!AC50-B!AD50</f>
        <v>172663.50100000002</v>
      </c>
      <c r="AD50" s="28">
        <f>+A!AD50-B!AE50</f>
        <v>212763.7</v>
      </c>
    </row>
    <row r="51" spans="2:30" x14ac:dyDescent="0.25">
      <c r="B51" s="198" t="s">
        <v>20</v>
      </c>
      <c r="C51" s="199"/>
      <c r="D51" s="23" t="e">
        <f>+A!D51-B!E51</f>
        <v>#VALUE!</v>
      </c>
      <c r="E51" s="24">
        <f>+A!E51-B!F51</f>
        <v>-1203.701</v>
      </c>
      <c r="F51" s="23" t="e">
        <f>+A!F51-B!G51</f>
        <v>#VALUE!</v>
      </c>
      <c r="G51" s="24" t="e">
        <f>+A!G51-B!H51</f>
        <v>#VALUE!</v>
      </c>
      <c r="H51" s="23">
        <f>+A!H51-B!I51</f>
        <v>-1240.7969999999998</v>
      </c>
      <c r="I51" s="24">
        <f>+A!I51-B!J51</f>
        <v>-2172.3389999999999</v>
      </c>
      <c r="J51" s="23">
        <f>+A!J50-B!K51</f>
        <v>20320.812000000002</v>
      </c>
      <c r="K51" s="24" t="e">
        <f>+A!K51-B!L51</f>
        <v>#VALUE!</v>
      </c>
      <c r="L51" s="23" t="e">
        <f>+A!L51-B!M51</f>
        <v>#VALUE!</v>
      </c>
      <c r="M51" s="24">
        <f>+A!M51-B!N51</f>
        <v>4099.8529999999992</v>
      </c>
      <c r="N51" s="23">
        <f>+A!N51-B!O51</f>
        <v>20262.207000000002</v>
      </c>
      <c r="O51" s="24">
        <f>+A!O51-B!P51</f>
        <v>11434.052</v>
      </c>
      <c r="P51" s="23">
        <f>+A!P51-B!Q51</f>
        <v>37454.951000000001</v>
      </c>
      <c r="Q51" s="24">
        <f>+A!Q51-B!R51</f>
        <v>-5461.4639999999999</v>
      </c>
      <c r="R51" s="23">
        <f>+A!R51-B!S51</f>
        <v>-6648.53</v>
      </c>
      <c r="S51" s="24">
        <f>+A!S51-B!T51</f>
        <v>-8128.6039999999994</v>
      </c>
      <c r="T51" s="23">
        <f>+A!T51-B!U51</f>
        <v>-9642.253999999999</v>
      </c>
      <c r="U51" s="24">
        <f>+A!U51-B!V51</f>
        <v>-9696.0859999999993</v>
      </c>
      <c r="V51" s="23">
        <f>+A!V51-B!W51</f>
        <v>-10148.641000000001</v>
      </c>
      <c r="W51" s="24">
        <f>+A!W51-B!X51</f>
        <v>-10480.953</v>
      </c>
      <c r="X51" s="25">
        <f>+A!X51-B!Y51</f>
        <v>6434.32</v>
      </c>
      <c r="Y51" s="25">
        <f>+A!Y51-B!Z51</f>
        <v>2771.8500000000022</v>
      </c>
      <c r="Z51" s="25">
        <f>+A!Z51-B!AA51</f>
        <v>-281.25</v>
      </c>
      <c r="AA51" s="25">
        <f>+A!AA51-B!AB51</f>
        <v>41560.89</v>
      </c>
      <c r="AB51" s="25">
        <f>+A!AB51-B!AC51</f>
        <v>26468.66</v>
      </c>
      <c r="AC51" s="25">
        <f>+A!AC51-B!AD51</f>
        <v>42830.429999999993</v>
      </c>
      <c r="AD51" s="25">
        <f>+A!AD51-B!AE51</f>
        <v>40684.550000000003</v>
      </c>
    </row>
    <row r="52" spans="2:30" x14ac:dyDescent="0.25">
      <c r="B52" s="207" t="s">
        <v>21</v>
      </c>
      <c r="C52" s="208"/>
      <c r="D52" s="26">
        <f>+A!D52-B!E52</f>
        <v>-31151.394999999997</v>
      </c>
      <c r="E52" s="27">
        <f>+A!E52-B!F52</f>
        <v>-37189.657999999996</v>
      </c>
      <c r="F52" s="26">
        <f>+A!F52-B!G52</f>
        <v>-45122.329999999994</v>
      </c>
      <c r="G52" s="27">
        <f>+A!G52-B!H52</f>
        <v>-46012.201999999997</v>
      </c>
      <c r="H52" s="26">
        <f>+A!H52-B!I52</f>
        <v>-36606.843000000001</v>
      </c>
      <c r="I52" s="27">
        <f>+A!I52-B!J52</f>
        <v>-43635.9</v>
      </c>
      <c r="J52" s="26">
        <f>+A!J51-B!K52</f>
        <v>-60914.162000000004</v>
      </c>
      <c r="K52" s="27">
        <f>+A!K52-B!L52</f>
        <v>-59173.738000000005</v>
      </c>
      <c r="L52" s="26">
        <f>+A!L52-B!M52</f>
        <v>-57219.339</v>
      </c>
      <c r="M52" s="27">
        <f>+A!M52-B!N52</f>
        <v>-67501.02900000001</v>
      </c>
      <c r="N52" s="26">
        <f>+A!N52-B!O52</f>
        <v>-63131.671999999991</v>
      </c>
      <c r="O52" s="27">
        <f>+A!O52-B!P52</f>
        <v>-62580.45</v>
      </c>
      <c r="P52" s="26">
        <f>+A!P52-B!Q52</f>
        <v>-75366.81</v>
      </c>
      <c r="Q52" s="27">
        <f>+A!Q52-B!R52</f>
        <v>-73151.080000000016</v>
      </c>
      <c r="R52" s="26">
        <f>+A!R52-B!S52</f>
        <v>-70919.349999999991</v>
      </c>
      <c r="S52" s="27">
        <f>+A!S52-B!T52</f>
        <v>-93959.640000000014</v>
      </c>
      <c r="T52" s="26">
        <f>+A!T52-B!U52</f>
        <v>-128200.57</v>
      </c>
      <c r="U52" s="27">
        <f>+A!U52-B!V52</f>
        <v>-153513.78999999998</v>
      </c>
      <c r="V52" s="26">
        <f>+A!V52-B!W52</f>
        <v>-176054.46999999997</v>
      </c>
      <c r="W52" s="27">
        <f>+A!W52-B!X52</f>
        <v>-219687.37</v>
      </c>
      <c r="X52" s="28">
        <f>+A!X52-B!Y52</f>
        <v>-236677.97</v>
      </c>
      <c r="Y52" s="28">
        <f>+A!Y52-B!Z52</f>
        <v>-221583.34</v>
      </c>
      <c r="Z52" s="28">
        <f>+A!Z52-B!AA52</f>
        <v>-223448.32000000001</v>
      </c>
      <c r="AA52" s="28">
        <f>+A!AA52-B!AB52</f>
        <v>-263303.33</v>
      </c>
      <c r="AB52" s="28">
        <f>+A!AB52-B!AC52</f>
        <v>-301370.90999999997</v>
      </c>
      <c r="AC52" s="28">
        <f>+A!AC52-B!AD52</f>
        <v>-258055.4</v>
      </c>
      <c r="AD52" s="28">
        <f>+A!AD52-B!AE52</f>
        <v>-351603.16000000003</v>
      </c>
    </row>
    <row r="53" spans="2:30" x14ac:dyDescent="0.25">
      <c r="B53" s="198" t="s">
        <v>22</v>
      </c>
      <c r="C53" s="199"/>
      <c r="D53" s="23">
        <f>+A!D53-B!E53</f>
        <v>-26481.776000000005</v>
      </c>
      <c r="E53" s="24">
        <f>+A!E53-B!F53</f>
        <v>-49679.044000000002</v>
      </c>
      <c r="F53" s="23">
        <f>+A!F53-B!G53</f>
        <v>-56311.311999999998</v>
      </c>
      <c r="G53" s="24">
        <f>+A!G53-B!H53</f>
        <v>-45192.108000000007</v>
      </c>
      <c r="H53" s="23">
        <f>+A!H53-B!I53</f>
        <v>-13151.681</v>
      </c>
      <c r="I53" s="24">
        <f>+A!I53-B!J53</f>
        <v>-10828.315000000002</v>
      </c>
      <c r="J53" s="23">
        <f>+A!J52-B!K53</f>
        <v>-53279.896999999997</v>
      </c>
      <c r="K53" s="24">
        <f>+A!K53-B!L53</f>
        <v>-16090.701999999997</v>
      </c>
      <c r="L53" s="23">
        <f>+A!L53-B!M53</f>
        <v>-11929.597999999998</v>
      </c>
      <c r="M53" s="24">
        <f>+A!M53-B!N53</f>
        <v>2425.0520000000033</v>
      </c>
      <c r="N53" s="23">
        <f>+A!N53-B!O53</f>
        <v>4789.3469999999943</v>
      </c>
      <c r="O53" s="24">
        <f>+A!O53-B!P53</f>
        <v>69331.63</v>
      </c>
      <c r="P53" s="23">
        <f>+A!P53-B!Q53</f>
        <v>94960</v>
      </c>
      <c r="Q53" s="24">
        <f>+A!Q53-B!R53</f>
        <v>9877.1999999999971</v>
      </c>
      <c r="R53" s="23">
        <f>+A!R53-B!S53</f>
        <v>-52856.65</v>
      </c>
      <c r="S53" s="24">
        <f>+A!S53-B!T53</f>
        <v>-42135.86</v>
      </c>
      <c r="T53" s="23">
        <f>+A!T53-B!U53</f>
        <v>-90535.239999999991</v>
      </c>
      <c r="U53" s="24">
        <f>+A!U53-B!V53</f>
        <v>-137471.91999999998</v>
      </c>
      <c r="V53" s="23">
        <f>+A!V53-B!W53</f>
        <v>-151340.28000000003</v>
      </c>
      <c r="W53" s="24">
        <f>+A!W53-B!X53</f>
        <v>-198524.63</v>
      </c>
      <c r="X53" s="25">
        <f>+A!X53-B!Y53</f>
        <v>-193218.83</v>
      </c>
      <c r="Y53" s="25">
        <f>+A!Y53-B!Z53</f>
        <v>-187072.3</v>
      </c>
      <c r="Z53" s="25">
        <f>+A!Z53-B!AA53</f>
        <v>-196864.97</v>
      </c>
      <c r="AA53" s="25">
        <f>+A!AA53-B!AB53</f>
        <v>-205353.75</v>
      </c>
      <c r="AB53" s="25">
        <f>+A!AB53-B!AC53</f>
        <v>-218106.67500000002</v>
      </c>
      <c r="AC53" s="25">
        <f>+A!AC53-B!AD53</f>
        <v>-156169.20599999998</v>
      </c>
      <c r="AD53" s="25">
        <f>+A!AD53-B!AE53</f>
        <v>-246620.15699999998</v>
      </c>
    </row>
    <row r="54" spans="2:30" x14ac:dyDescent="0.25">
      <c r="B54" s="207" t="s">
        <v>23</v>
      </c>
      <c r="C54" s="208"/>
      <c r="D54" s="26">
        <f>+A!D54-B!E54</f>
        <v>-122771.352</v>
      </c>
      <c r="E54" s="27">
        <f>+A!E54-B!F54</f>
        <v>-129791.91100000001</v>
      </c>
      <c r="F54" s="26">
        <f>+A!F54-B!G54</f>
        <v>-133468.20500000002</v>
      </c>
      <c r="G54" s="27">
        <f>+A!G54-B!H54</f>
        <v>-228290.44099999999</v>
      </c>
      <c r="H54" s="26">
        <f>+A!H54-B!I54</f>
        <v>-87902.61099999999</v>
      </c>
      <c r="I54" s="27">
        <f>+A!I54-B!J54</f>
        <v>-55065.741999999998</v>
      </c>
      <c r="J54" s="26">
        <f>+A!J53-B!K54</f>
        <v>-19875.178</v>
      </c>
      <c r="K54" s="27">
        <f>+A!K54-B!L54</f>
        <v>-68161.620999999999</v>
      </c>
      <c r="L54" s="26">
        <f>+A!L54-B!M54</f>
        <v>-59666.445999999996</v>
      </c>
      <c r="M54" s="27">
        <f>+A!M54-B!N54</f>
        <v>-51526.648999999998</v>
      </c>
      <c r="N54" s="26">
        <f>+A!N54-B!O54</f>
        <v>-94373.668999999994</v>
      </c>
      <c r="O54" s="27">
        <f>+A!O54-B!P54</f>
        <v>-111005.36</v>
      </c>
      <c r="P54" s="26">
        <f>+A!P54-B!Q54</f>
        <v>-113764.182</v>
      </c>
      <c r="Q54" s="27">
        <f>+A!Q54-B!R54</f>
        <v>-206121.913</v>
      </c>
      <c r="R54" s="26">
        <f>+A!R54-B!S54</f>
        <v>-130717.52100000001</v>
      </c>
      <c r="S54" s="27">
        <f>+A!S54-B!T54</f>
        <v>-142673.04299999998</v>
      </c>
      <c r="T54" s="26">
        <f>+A!T54-B!U54</f>
        <v>-161141.02900000001</v>
      </c>
      <c r="U54" s="27">
        <f>+A!U54-B!V54</f>
        <v>-245198.78</v>
      </c>
      <c r="V54" s="26">
        <f>+A!V54-B!W54</f>
        <v>-318036.739</v>
      </c>
      <c r="W54" s="27">
        <f>+A!W54-B!X54</f>
        <v>-286857.58100000001</v>
      </c>
      <c r="X54" s="28">
        <f>+A!X54-B!Y54</f>
        <v>-222052.514</v>
      </c>
      <c r="Y54" s="28">
        <f>+A!Y54-B!Z54</f>
        <v>-276116.43</v>
      </c>
      <c r="Z54" s="28">
        <f>+A!Z54-B!AA54</f>
        <v>-295053.49099999998</v>
      </c>
      <c r="AA54" s="28">
        <f>+A!AA54-B!AB54</f>
        <v>-241730.99300000002</v>
      </c>
      <c r="AB54" s="28">
        <f>+A!AB54-B!AC54</f>
        <v>-238231.23599999998</v>
      </c>
      <c r="AC54" s="28">
        <f>+A!AC54-B!AD54</f>
        <v>-141730.29699999999</v>
      </c>
      <c r="AD54" s="28">
        <f>+A!AD54-B!AE54</f>
        <v>-241504.03599999999</v>
      </c>
    </row>
    <row r="55" spans="2:30" x14ac:dyDescent="0.25">
      <c r="B55" s="198" t="s">
        <v>24</v>
      </c>
      <c r="C55" s="199"/>
      <c r="D55" s="23">
        <f>+A!D55-B!E55</f>
        <v>-37198.214</v>
      </c>
      <c r="E55" s="24">
        <f>+A!E55-B!F55</f>
        <v>-48679.772000000004</v>
      </c>
      <c r="F55" s="23">
        <f>+A!F55-B!G55</f>
        <v>-74197.794000000009</v>
      </c>
      <c r="G55" s="24">
        <f>+A!G55-B!H55</f>
        <v>-77539.062999999995</v>
      </c>
      <c r="H55" s="23">
        <f>+A!H55-B!I55</f>
        <v>-40468.197</v>
      </c>
      <c r="I55" s="24">
        <f>+A!I55-B!J55</f>
        <v>-34583.474000000002</v>
      </c>
      <c r="J55" s="23">
        <f>+A!J54-B!K55</f>
        <v>-41631.072</v>
      </c>
      <c r="K55" s="24">
        <f>+A!K55-B!L55</f>
        <v>-38835.122000000003</v>
      </c>
      <c r="L55" s="23">
        <f>+A!L55-B!M55</f>
        <v>-23880.607000000004</v>
      </c>
      <c r="M55" s="24">
        <f>+A!M55-B!N55</f>
        <v>-13965.019</v>
      </c>
      <c r="N55" s="23">
        <f>+A!N55-B!O55</f>
        <v>-23367.885999999999</v>
      </c>
      <c r="O55" s="24">
        <f>+A!O55-B!P55</f>
        <v>-32615.130000000005</v>
      </c>
      <c r="P55" s="23">
        <f>+A!P55-B!Q55</f>
        <v>-74535.459999999992</v>
      </c>
      <c r="Q55" s="24">
        <f>+A!Q55-B!R55</f>
        <v>-79937.320000000007</v>
      </c>
      <c r="R55" s="23">
        <f>+A!R55-B!S55</f>
        <v>-60925.390000000007</v>
      </c>
      <c r="S55" s="24">
        <f>+A!S55-B!T55</f>
        <v>-54017.650000000009</v>
      </c>
      <c r="T55" s="23">
        <f>+A!T55-B!U55</f>
        <v>-54629.63</v>
      </c>
      <c r="U55" s="24">
        <f>+A!U55-B!V55</f>
        <v>-66084.112000000008</v>
      </c>
      <c r="V55" s="23">
        <f>+A!V55-B!W55</f>
        <v>-79770.936999999991</v>
      </c>
      <c r="W55" s="24">
        <f>+A!W55-B!X55</f>
        <v>-78249.03</v>
      </c>
      <c r="X55" s="25">
        <f>+A!X55-B!Y55</f>
        <v>-76083.244000000006</v>
      </c>
      <c r="Y55" s="25">
        <f>+A!Y55-B!Z55</f>
        <v>-70182.26999999999</v>
      </c>
      <c r="Z55" s="25">
        <f>+A!Z55-B!AA55</f>
        <v>-76308.385999999999</v>
      </c>
      <c r="AA55" s="25">
        <f>+A!AA55-B!AB55</f>
        <v>-81848.875</v>
      </c>
      <c r="AB55" s="25">
        <f>+A!AB55-B!AC55</f>
        <v>-88078.62</v>
      </c>
      <c r="AC55" s="25">
        <f>+A!AC55-B!AD55</f>
        <v>-59718.534</v>
      </c>
      <c r="AD55" s="25">
        <f>+A!AD55-B!AE55</f>
        <v>-65433.1</v>
      </c>
    </row>
    <row r="56" spans="2:30" ht="15.75" thickBot="1" x14ac:dyDescent="0.3">
      <c r="B56" s="209" t="s">
        <v>25</v>
      </c>
      <c r="C56" s="210"/>
      <c r="D56" s="29">
        <f>+A!D56-B!E56</f>
        <v>-6.1310000000000002</v>
      </c>
      <c r="E56" s="30">
        <f>+A!E56-B!F56</f>
        <v>-658.02800000000002</v>
      </c>
      <c r="F56" s="29">
        <f>+A!F56-B!G56</f>
        <v>-425.262</v>
      </c>
      <c r="G56" s="30">
        <f>+A!G56-B!H56</f>
        <v>-767.04200000000003</v>
      </c>
      <c r="H56" s="29">
        <f>+A!H56-B!I56</f>
        <v>-1751.461</v>
      </c>
      <c r="I56" s="30">
        <f>+A!I56-B!J56</f>
        <v>-1118.154</v>
      </c>
      <c r="J56" s="29">
        <f>+A!J55-B!K56</f>
        <v>6771.3180000000002</v>
      </c>
      <c r="K56" s="30" t="e">
        <f>+A!K56-B!L56</f>
        <v>#VALUE!</v>
      </c>
      <c r="L56" s="29">
        <f>+A!L56-B!M56</f>
        <v>68.967999999999961</v>
      </c>
      <c r="M56" s="30">
        <f>+A!M56-B!N56</f>
        <v>-584.40800000000002</v>
      </c>
      <c r="N56" s="29">
        <f>+A!N56-B!O56</f>
        <v>-84.34499999999997</v>
      </c>
      <c r="O56" s="30">
        <f>+A!O56-B!P56</f>
        <v>-137.52800000000002</v>
      </c>
      <c r="P56" s="29">
        <f>+A!P56-B!Q56</f>
        <v>-145.65300000000002</v>
      </c>
      <c r="Q56" s="30">
        <f>+A!Q56-B!R56</f>
        <v>-452.51199999999994</v>
      </c>
      <c r="R56" s="29">
        <f>+A!R56-B!S56</f>
        <v>-545.20499999999993</v>
      </c>
      <c r="S56" s="30">
        <f>+A!S56-B!T56</f>
        <v>-743.58600000000001</v>
      </c>
      <c r="T56" s="29">
        <f>+A!T56-B!U56</f>
        <v>-820.25499999999988</v>
      </c>
      <c r="U56" s="30">
        <f>+A!U56-B!V56</f>
        <v>-1214.0340000000001</v>
      </c>
      <c r="V56" s="29">
        <f>+A!V56-B!W56</f>
        <v>-1408.4389999999999</v>
      </c>
      <c r="W56" s="30">
        <f>+A!W56-B!X56</f>
        <v>-2597.4929999999999</v>
      </c>
      <c r="X56" s="31">
        <f>+A!X56-B!Y56</f>
        <v>-725.07700000000011</v>
      </c>
      <c r="Y56" s="31">
        <f>+A!Y56-B!Z56</f>
        <v>-449.995</v>
      </c>
      <c r="Z56" s="31">
        <f>+A!Z56-B!AA56</f>
        <v>525.03800000000001</v>
      </c>
      <c r="AA56" s="31">
        <f>+A!AA56-B!AB56</f>
        <v>374.91999999999996</v>
      </c>
      <c r="AB56" s="31">
        <f>+A!AB56-B!AC56</f>
        <v>5790.2669999999998</v>
      </c>
      <c r="AC56" s="31">
        <f>+A!AC56-B!AD56</f>
        <v>16609.245999999999</v>
      </c>
      <c r="AD56" s="31">
        <f>+A!AD56-B!AE56</f>
        <v>4203.2659999999996</v>
      </c>
    </row>
    <row r="57" spans="2:30" x14ac:dyDescent="0.25">
      <c r="B57" t="s">
        <v>52</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AH151"/>
  <sheetViews>
    <sheetView showGridLines="0" topLeftCell="A32" zoomScale="80" zoomScaleNormal="80" workbookViewId="0">
      <selection activeCell="H37" sqref="H37"/>
    </sheetView>
  </sheetViews>
  <sheetFormatPr baseColWidth="10" defaultRowHeight="15" x14ac:dyDescent="0.25"/>
  <cols>
    <col min="4" max="4" width="12.85546875" customWidth="1"/>
    <col min="6" max="6" width="13.140625" customWidth="1"/>
    <col min="7" max="7" width="26.5703125" customWidth="1"/>
    <col min="8" max="8" width="16.7109375" customWidth="1"/>
    <col min="9" max="9" width="15.140625" bestFit="1" customWidth="1"/>
    <col min="10" max="10" width="19.28515625" customWidth="1"/>
    <col min="11" max="11" width="17.140625" customWidth="1"/>
    <col min="12" max="12" width="16.42578125" customWidth="1"/>
    <col min="13" max="13" width="16.5703125" customWidth="1"/>
    <col min="14" max="14" width="16.140625" customWidth="1"/>
    <col min="15" max="15" width="16.42578125" customWidth="1"/>
    <col min="16" max="16" width="17.140625" customWidth="1"/>
    <col min="17" max="18" width="18.28515625" customWidth="1"/>
    <col min="19" max="19" width="18.140625" customWidth="1"/>
    <col min="20" max="20" width="18.42578125" customWidth="1"/>
    <col min="21" max="21" width="17.7109375" customWidth="1"/>
    <col min="22" max="22" width="17.5703125" customWidth="1"/>
    <col min="23" max="23" width="17.85546875" customWidth="1"/>
    <col min="24" max="24" width="18.42578125" customWidth="1"/>
    <col min="25" max="26" width="17" customWidth="1"/>
    <col min="27" max="27" width="16.85546875" customWidth="1"/>
    <col min="28" max="28" width="17.140625" customWidth="1"/>
    <col min="29" max="29" width="17.7109375" customWidth="1"/>
    <col min="30" max="30" width="17.42578125" customWidth="1"/>
    <col min="31" max="31" width="17.7109375" customWidth="1"/>
    <col min="32" max="32" width="17.85546875" customWidth="1"/>
    <col min="33" max="33" width="18.140625" customWidth="1"/>
    <col min="34" max="34" width="18.28515625" customWidth="1"/>
  </cols>
  <sheetData>
    <row r="7" spans="2:16" x14ac:dyDescent="0.25">
      <c r="L7" s="200" t="s">
        <v>9</v>
      </c>
      <c r="M7" s="213"/>
      <c r="N7" s="213"/>
      <c r="O7" s="213"/>
      <c r="P7" s="213"/>
    </row>
    <row r="8" spans="2:16" x14ac:dyDescent="0.25">
      <c r="B8" s="200" t="s">
        <v>8</v>
      </c>
      <c r="C8" s="213"/>
      <c r="D8" s="213"/>
      <c r="E8" s="213"/>
      <c r="L8" s="213"/>
      <c r="M8" s="213"/>
      <c r="N8" s="213"/>
      <c r="O8" s="213"/>
      <c r="P8" s="213"/>
    </row>
    <row r="9" spans="2:16" x14ac:dyDescent="0.25">
      <c r="B9" s="213"/>
      <c r="C9" s="213"/>
      <c r="D9" s="213"/>
      <c r="E9" s="213"/>
      <c r="L9" s="213"/>
      <c r="M9" s="213"/>
      <c r="N9" s="213"/>
      <c r="O9" s="213"/>
      <c r="P9" s="213"/>
    </row>
    <row r="10" spans="2:16" x14ac:dyDescent="0.25">
      <c r="B10" s="213"/>
      <c r="C10" s="213"/>
      <c r="D10" s="213"/>
      <c r="E10" s="213"/>
      <c r="L10" s="213"/>
      <c r="M10" s="213"/>
      <c r="N10" s="213"/>
      <c r="O10" s="213"/>
      <c r="P10" s="213"/>
    </row>
    <row r="11" spans="2:16" x14ac:dyDescent="0.25">
      <c r="B11" s="213"/>
      <c r="C11" s="213"/>
      <c r="D11" s="213"/>
      <c r="E11" s="213"/>
      <c r="L11" s="213"/>
      <c r="M11" s="213"/>
      <c r="N11" s="213"/>
      <c r="O11" s="213"/>
      <c r="P11" s="213"/>
    </row>
    <row r="12" spans="2:16" x14ac:dyDescent="0.25">
      <c r="B12" s="213"/>
      <c r="C12" s="213"/>
      <c r="D12" s="213"/>
      <c r="E12" s="213"/>
      <c r="L12" s="213"/>
      <c r="M12" s="213"/>
      <c r="N12" s="213"/>
      <c r="O12" s="213"/>
      <c r="P12" s="213"/>
    </row>
    <row r="13" spans="2:16" x14ac:dyDescent="0.25">
      <c r="B13" s="213"/>
      <c r="C13" s="213"/>
      <c r="D13" s="213"/>
      <c r="E13" s="213"/>
      <c r="L13" s="213"/>
      <c r="M13" s="213"/>
      <c r="N13" s="213"/>
      <c r="O13" s="213"/>
      <c r="P13" s="213"/>
    </row>
    <row r="14" spans="2:16" x14ac:dyDescent="0.25">
      <c r="B14" s="213"/>
      <c r="C14" s="213"/>
      <c r="D14" s="213"/>
      <c r="E14" s="213"/>
      <c r="L14" s="213"/>
      <c r="M14" s="213"/>
      <c r="N14" s="213"/>
      <c r="O14" s="213"/>
      <c r="P14" s="213"/>
    </row>
    <row r="15" spans="2:16" x14ac:dyDescent="0.25">
      <c r="B15" s="213"/>
      <c r="C15" s="213"/>
      <c r="D15" s="213"/>
      <c r="E15" s="213"/>
      <c r="G15" s="235" t="s">
        <v>39</v>
      </c>
      <c r="H15" s="235"/>
      <c r="I15" s="235"/>
      <c r="J15" s="235"/>
      <c r="K15" s="235"/>
      <c r="L15" s="213"/>
      <c r="M15" s="213"/>
      <c r="N15" s="213"/>
      <c r="O15" s="213"/>
      <c r="P15" s="213"/>
    </row>
    <row r="16" spans="2:16" ht="15" customHeight="1" x14ac:dyDescent="0.25">
      <c r="B16" s="213"/>
      <c r="C16" s="213"/>
      <c r="D16" s="213"/>
      <c r="E16" s="213"/>
      <c r="G16" s="235"/>
      <c r="H16" s="235"/>
      <c r="I16" s="235"/>
      <c r="J16" s="235"/>
      <c r="K16" s="235"/>
      <c r="L16" s="213"/>
      <c r="M16" s="213"/>
      <c r="N16" s="213"/>
      <c r="O16" s="213"/>
      <c r="P16" s="213"/>
    </row>
    <row r="17" spans="3:14" x14ac:dyDescent="0.25">
      <c r="C17" s="201" t="s">
        <v>3</v>
      </c>
      <c r="D17" s="201"/>
      <c r="E17" s="201"/>
      <c r="G17" s="235"/>
      <c r="H17" s="235"/>
      <c r="I17" s="235"/>
      <c r="J17" s="235"/>
      <c r="K17" s="235"/>
      <c r="N17" s="2" t="s">
        <v>3</v>
      </c>
    </row>
    <row r="43" spans="6:34" x14ac:dyDescent="0.25">
      <c r="F43" s="3" t="s">
        <v>56</v>
      </c>
    </row>
    <row r="44" spans="6:34" ht="15.75" thickBot="1" x14ac:dyDescent="0.3"/>
    <row r="45" spans="6:34" ht="15.75" thickBot="1" x14ac:dyDescent="0.3">
      <c r="F45" s="5" t="s">
        <v>14</v>
      </c>
      <c r="G45" s="6"/>
      <c r="H45" s="11">
        <v>1995</v>
      </c>
      <c r="I45" s="7">
        <v>1996</v>
      </c>
      <c r="J45" s="11">
        <v>1997</v>
      </c>
      <c r="K45" s="7">
        <v>1998</v>
      </c>
      <c r="L45" s="11">
        <v>1999</v>
      </c>
      <c r="M45" s="7">
        <v>2000</v>
      </c>
      <c r="N45" s="11">
        <v>2001</v>
      </c>
      <c r="O45" s="7">
        <v>2002</v>
      </c>
      <c r="P45" s="11">
        <v>2003</v>
      </c>
      <c r="Q45" s="7">
        <v>2004</v>
      </c>
      <c r="R45" s="11">
        <v>2005</v>
      </c>
      <c r="S45" s="7">
        <v>2006</v>
      </c>
      <c r="T45" s="11">
        <v>2007</v>
      </c>
      <c r="U45" s="7">
        <v>2008</v>
      </c>
      <c r="V45" s="11">
        <v>2009</v>
      </c>
      <c r="W45" s="7">
        <v>2010</v>
      </c>
      <c r="X45" s="11">
        <v>2011</v>
      </c>
      <c r="Y45" s="7">
        <v>2012</v>
      </c>
      <c r="Z45" s="11">
        <v>2013</v>
      </c>
      <c r="AA45" s="7">
        <v>2014</v>
      </c>
      <c r="AB45" s="11">
        <v>2015</v>
      </c>
      <c r="AC45" s="8">
        <v>2016</v>
      </c>
      <c r="AD45" s="8">
        <v>2017</v>
      </c>
      <c r="AE45" s="8">
        <v>2018</v>
      </c>
      <c r="AF45" s="8">
        <v>2019</v>
      </c>
      <c r="AG45" s="8">
        <v>2020</v>
      </c>
      <c r="AH45" s="8">
        <v>2021</v>
      </c>
    </row>
    <row r="46" spans="6:34" ht="15.75" thickBot="1" x14ac:dyDescent="0.3">
      <c r="F46" s="203" t="s">
        <v>26</v>
      </c>
      <c r="G46" s="219"/>
      <c r="H46" s="112">
        <f>(A!D46/D!H60)*1000</f>
        <v>5.1244442980288811</v>
      </c>
      <c r="I46" s="123">
        <f>(A!E46/D!I60)*1000</f>
        <v>4.2587298414327774</v>
      </c>
      <c r="J46" s="112">
        <f>(A!F46/D!J60)*1000</f>
        <v>3.9755463004932672</v>
      </c>
      <c r="K46" s="123">
        <f>(A!G46/D!K60)*1000</f>
        <v>3.958099978996009</v>
      </c>
      <c r="L46" s="112">
        <f>(A!H46/D!L60)*1000</f>
        <v>3.9732214761620819</v>
      </c>
      <c r="M46" s="123">
        <f>(A!I46/D!M60)*1000</f>
        <v>4.484663746424193</v>
      </c>
      <c r="N46" s="112">
        <f>(A!J46/D!N60)*1000</f>
        <v>3.5439252572120234</v>
      </c>
      <c r="O46" s="123">
        <f>(A!K46/D!O60)*1000</f>
        <v>5.0967974897898198</v>
      </c>
      <c r="P46" s="112">
        <f>(A!L46/D!P60)*1000</f>
        <v>4.842251789183738</v>
      </c>
      <c r="Q46" s="123">
        <f>(A!M46/D!Q60)*1000</f>
        <v>5.1480177816644801</v>
      </c>
      <c r="R46" s="112">
        <f>(A!N46/D!R60)*1000</f>
        <v>8.3658115761182561</v>
      </c>
      <c r="S46" s="123">
        <f>(A!O46/D!S60)*1000</f>
        <v>12.228899691723974</v>
      </c>
      <c r="T46" s="112">
        <f>(A!P46/D!T60)*1000</f>
        <v>13.627532290958532</v>
      </c>
      <c r="U46" s="123">
        <f>(A!Q46/D!U60)*1000</f>
        <v>14.448098947466038</v>
      </c>
      <c r="V46" s="112">
        <f>(A!R46/D!V60)*1000</f>
        <v>11.076248022197253</v>
      </c>
      <c r="W46" s="123">
        <f>(A!S46/D!W60)*1000</f>
        <v>12.818808692101801</v>
      </c>
      <c r="X46" s="112">
        <f>(A!T46/D!X60)*1000</f>
        <v>38.609319237761767</v>
      </c>
      <c r="Y46" s="123">
        <f>(A!U46/D!Y60)*1000</f>
        <v>65.325807741878137</v>
      </c>
      <c r="Z46" s="112">
        <f>(A!V46/D!Z60)*1000</f>
        <v>63.366017387476617</v>
      </c>
      <c r="AA46" s="123">
        <f>(A!W46/D!AA60)*1000</f>
        <v>71.150983299175863</v>
      </c>
      <c r="AB46" s="112">
        <f>(A!X46/D!AB60)*1000</f>
        <v>34.136589368225593</v>
      </c>
      <c r="AC46" s="119">
        <f>(A!Y46/D!AC60)*1000</f>
        <v>24.757228272474912</v>
      </c>
      <c r="AD46" s="119">
        <f>(A!Z46/D!AD60)*1000</f>
        <v>20.561386785887514</v>
      </c>
      <c r="AE46" s="119">
        <f>(A!AA46/D!AE60)*1000</f>
        <v>24.666086451987237</v>
      </c>
      <c r="AF46" s="119">
        <f>(A!AB46/D!AF60)*1000</f>
        <v>10.123263017248361</v>
      </c>
      <c r="AG46" s="119">
        <f>(A!AC46/D!AG60)*1000</f>
        <v>9.9123362185341062</v>
      </c>
      <c r="AH46" s="119">
        <f>(A!AD46/D!AH60)*1000</f>
        <v>13.90920684048659</v>
      </c>
    </row>
    <row r="47" spans="6:34" x14ac:dyDescent="0.25">
      <c r="F47" s="225" t="s">
        <v>16</v>
      </c>
      <c r="G47" s="226"/>
      <c r="H47" s="120">
        <f>(A!D47/D!H$60)*1000</f>
        <v>2.7246460220721467</v>
      </c>
      <c r="I47" s="113">
        <f>(A!E47/D!I$60)*1000</f>
        <v>2.6708250628055863</v>
      </c>
      <c r="J47" s="120">
        <f>(A!F47/D!J$60)*1000</f>
        <v>2.8452270630582586</v>
      </c>
      <c r="K47" s="113">
        <f>(A!G47/D!K$60)*1000</f>
        <v>2.2282052352446962</v>
      </c>
      <c r="L47" s="120">
        <f>(A!H47/D!L$60)*1000</f>
        <v>2.0319952816737095</v>
      </c>
      <c r="M47" s="113">
        <f>(A!I47/D!M$60)*1000</f>
        <v>2.0919317531671435</v>
      </c>
      <c r="N47" s="120" t="e">
        <f>(A!#REF!/D!N$60)*1000</f>
        <v>#REF!</v>
      </c>
      <c r="O47" s="113">
        <f>(A!K47/D!O$60)*1000</f>
        <v>1.1681903077995817</v>
      </c>
      <c r="P47" s="120">
        <f>(A!L47/D!P$60)*1000</f>
        <v>1.2947443496224884</v>
      </c>
      <c r="Q47" s="113">
        <f>(A!M47/D!Q$60)*1000</f>
        <v>1.1960435796531119</v>
      </c>
      <c r="R47" s="120">
        <f>(A!N47/D!R$60)*1000</f>
        <v>1.7269615089268575</v>
      </c>
      <c r="S47" s="113">
        <f>(A!O47/D!S$60)*1000</f>
        <v>1.8869575527626274</v>
      </c>
      <c r="T47" s="120">
        <f>(A!P47/D!T$60)*1000</f>
        <v>2.3684240136899604</v>
      </c>
      <c r="U47" s="113">
        <f>(A!Q47/D!U$60)*1000</f>
        <v>2.5397783650948211</v>
      </c>
      <c r="V47" s="120">
        <f>(A!R47/D!V$60)*1000</f>
        <v>2.152374968469811</v>
      </c>
      <c r="W47" s="113">
        <f>(A!S47/D!W$60)*1000</f>
        <v>2.0349707390101166</v>
      </c>
      <c r="X47" s="120">
        <f>(A!T47/D!X$60)*1000</f>
        <v>2.7239288038964826</v>
      </c>
      <c r="Y47" s="113">
        <f>(A!U47/D!Y$60)*1000</f>
        <v>2.3079485356206391</v>
      </c>
      <c r="Z47" s="120">
        <f>(A!V47/D!Z$60)*1000</f>
        <v>2.0318573786728296</v>
      </c>
      <c r="AA47" s="113">
        <f>(A!W47/D!AA$60)*1000</f>
        <v>2.7559870056250815</v>
      </c>
      <c r="AB47" s="120">
        <f>(A!X47/D!AB$60)*1000</f>
        <v>2.3613443019389386</v>
      </c>
      <c r="AC47" s="114">
        <f>(A!Y47/D!AC$60)*1000</f>
        <v>2.5359683963271409</v>
      </c>
      <c r="AD47" s="114">
        <f>(A!Z47/D!AD$60)*1000</f>
        <v>2.7206520593011239</v>
      </c>
      <c r="AE47" s="114">
        <f>(A!AA47/D!AE$60)*1000</f>
        <v>2.4138629864478429</v>
      </c>
      <c r="AF47" s="114">
        <f>(A!AB47/D!AF$60)*1000</f>
        <v>2.7238946473398653</v>
      </c>
      <c r="AG47" s="114">
        <f>(A!AC47/D!AG$60)*1000</f>
        <v>3.1688199793536089</v>
      </c>
      <c r="AH47" s="114">
        <f>(A!AD47/D!AH$60)*1000</f>
        <v>3.2936374855530959</v>
      </c>
    </row>
    <row r="48" spans="6:34" x14ac:dyDescent="0.25">
      <c r="F48" s="229" t="s">
        <v>17</v>
      </c>
      <c r="G48" s="230"/>
      <c r="H48" s="121">
        <f>(A!D48/D!H$60)*1000</f>
        <v>0.18769008400592982</v>
      </c>
      <c r="I48" s="115">
        <f>(A!E48/D!I$60)*1000</f>
        <v>0.14057916205191931</v>
      </c>
      <c r="J48" s="121">
        <f>(A!F48/D!J$60)*1000</f>
        <v>0.13758362884948672</v>
      </c>
      <c r="K48" s="115">
        <f>(A!G48/D!K$60)*1000</f>
        <v>0.113579972694812</v>
      </c>
      <c r="L48" s="121">
        <f>(A!H48/D!L$60)*1000</f>
        <v>0.1015589142664558</v>
      </c>
      <c r="M48" s="115">
        <f>(A!I48/D!M$60)*1000</f>
        <v>0.17315912341642828</v>
      </c>
      <c r="N48" s="121">
        <f>(A!J47/D!N$60)*1000</f>
        <v>1.2606985071615897</v>
      </c>
      <c r="O48" s="115">
        <f>(A!K48/D!O$60)*1000</f>
        <v>6.4261455324235481E-2</v>
      </c>
      <c r="P48" s="121">
        <f>(A!L48/D!P$60)*1000</f>
        <v>3.6197904626054447E-2</v>
      </c>
      <c r="Q48" s="115">
        <f>(A!M48/D!Q$60)*1000</f>
        <v>5.4202035660496521E-2</v>
      </c>
      <c r="R48" s="121">
        <f>(A!N48/D!R$60)*1000</f>
        <v>7.0244528700326353E-2</v>
      </c>
      <c r="S48" s="115">
        <f>(A!O48/D!S$60)*1000</f>
        <v>0.10154586198719469</v>
      </c>
      <c r="T48" s="121">
        <f>(A!P48/D!T$60)*1000</f>
        <v>0.11328125366276753</v>
      </c>
      <c r="U48" s="115">
        <f>(A!Q48/D!U$60)*1000</f>
        <v>0.13832623916168221</v>
      </c>
      <c r="V48" s="121">
        <f>(A!R48/D!V$60)*1000</f>
        <v>0.13725584168405605</v>
      </c>
      <c r="W48" s="115">
        <f>(A!S48/D!W$60)*1000</f>
        <v>0.15542557728076942</v>
      </c>
      <c r="X48" s="121">
        <f>(A!T48/D!X$60)*1000</f>
        <v>0.13508347361569364</v>
      </c>
      <c r="Y48" s="115">
        <f>(A!U48/D!Y$60)*1000</f>
        <v>0.15307259677347673</v>
      </c>
      <c r="Z48" s="121">
        <f>(A!V48/D!Z$60)*1000</f>
        <v>0.12487624078353694</v>
      </c>
      <c r="AA48" s="115">
        <f>(A!W48/D!AA$60)*1000</f>
        <v>0.13741549295774649</v>
      </c>
      <c r="AB48" s="121">
        <f>(A!X48/D!AB$60)*1000</f>
        <v>0.11318823681824071</v>
      </c>
      <c r="AC48" s="116">
        <f>(A!Y48/D!AC$60)*1000</f>
        <v>8.3120179372197317E-2</v>
      </c>
      <c r="AD48" s="116">
        <f>(A!Z48/D!AD$60)*1000</f>
        <v>9.5753115839642342E-2</v>
      </c>
      <c r="AE48" s="116">
        <f>(A!AA48/D!AE$60)*1000</f>
        <v>8.1392867503833566E-2</v>
      </c>
      <c r="AF48" s="116">
        <f>(A!AB48/D!AF$60)*1000</f>
        <v>8.0765932464167134E-2</v>
      </c>
      <c r="AG48" s="116">
        <f>(A!AC48/D!AG$60)*1000</f>
        <v>7.5475264035575321E-2</v>
      </c>
      <c r="AH48" s="116">
        <f>(A!AD48/D!AH$60)*1000</f>
        <v>9.4987521792787327E-2</v>
      </c>
    </row>
    <row r="49" spans="6:34" x14ac:dyDescent="0.25">
      <c r="F49" s="225" t="s">
        <v>18</v>
      </c>
      <c r="G49" s="226"/>
      <c r="H49" s="121">
        <f>(A!D49/D!H$60)*1000</f>
        <v>0.15805718442870476</v>
      </c>
      <c r="I49" s="115">
        <f>(A!E49/D!I$60)*1000</f>
        <v>0.17374599529971096</v>
      </c>
      <c r="J49" s="121">
        <f>(A!F49/D!J$60)*1000</f>
        <v>0.23931771763764831</v>
      </c>
      <c r="K49" s="115">
        <f>(A!G49/D!K$60)*1000</f>
        <v>0.20268331232934256</v>
      </c>
      <c r="L49" s="121">
        <f>(A!H49/D!L$60)*1000</f>
        <v>0.28772265574365485</v>
      </c>
      <c r="M49" s="115">
        <f>(A!I49/D!M$60)*1000</f>
        <v>0.27309371168778102</v>
      </c>
      <c r="N49" s="121">
        <f>(A!J48/D!N$60)*1000</f>
        <v>5.1487315916885212E-2</v>
      </c>
      <c r="O49" s="115">
        <f>(A!K49/D!O$60)*1000</f>
        <v>0.28413238370355615</v>
      </c>
      <c r="P49" s="121">
        <f>(A!L49/D!P$60)*1000</f>
        <v>0.32806177910036644</v>
      </c>
      <c r="Q49" s="115">
        <f>(A!M49/D!Q$60)*1000</f>
        <v>0.33767210805033282</v>
      </c>
      <c r="R49" s="121">
        <f>(A!N49/D!R$60)*1000</f>
        <v>0.47567239393357652</v>
      </c>
      <c r="S49" s="115">
        <f>(A!O49/D!S$60)*1000</f>
        <v>0.78624519800806258</v>
      </c>
      <c r="T49" s="121">
        <f>(A!P49/D!T$60)*1000</f>
        <v>1.0763480156590637</v>
      </c>
      <c r="U49" s="115">
        <f>(A!Q49/D!U$60)*1000</f>
        <v>1.1852021607084899</v>
      </c>
      <c r="V49" s="121">
        <f>(A!R49/D!V$60)*1000</f>
        <v>0.75668898621844105</v>
      </c>
      <c r="W49" s="115">
        <f>(A!S49/D!W$60)*1000</f>
        <v>1.2009490541214898</v>
      </c>
      <c r="X49" s="121">
        <f>(A!T49/D!X$60)*1000</f>
        <v>1.5297488384620563</v>
      </c>
      <c r="Y49" s="115">
        <f>(A!U49/D!Y$60)*1000</f>
        <v>0.98118350295542434</v>
      </c>
      <c r="Z49" s="121">
        <f>(A!V49/D!Z$60)*1000</f>
        <v>0.80917552547595462</v>
      </c>
      <c r="AA49" s="115">
        <f>(A!W49/D!AA$60)*1000</f>
        <v>0.82333972877512751</v>
      </c>
      <c r="AB49" s="121">
        <f>(A!X49/D!AB$60)*1000</f>
        <v>0.61709137625771904</v>
      </c>
      <c r="AC49" s="116">
        <f>(A!Y49/D!AC$60)*1000</f>
        <v>1.2737051035660902</v>
      </c>
      <c r="AD49" s="116">
        <f>(A!Z49/D!AD$60)*1000</f>
        <v>1.2036586600307895</v>
      </c>
      <c r="AE49" s="116">
        <f>(A!AA49/D!AE$60)*1000</f>
        <v>1.6216608645198725</v>
      </c>
      <c r="AF49" s="116">
        <f>(A!AB49/D!AF$60)*1000</f>
        <v>0.9301678273544417</v>
      </c>
      <c r="AG49" s="116">
        <f>(A!AC49/D!AG$60)*1000</f>
        <v>0.60336079568013978</v>
      </c>
      <c r="AH49" s="116">
        <f>(A!AD49/D!AH$60)*1000</f>
        <v>0.84227781151442738</v>
      </c>
    </row>
    <row r="50" spans="6:34" x14ac:dyDescent="0.25">
      <c r="F50" s="229" t="s">
        <v>19</v>
      </c>
      <c r="G50" s="230"/>
      <c r="H50" s="121">
        <f>(A!D50/D!H$60)*1000</f>
        <v>0.69081172788667433</v>
      </c>
      <c r="I50" s="115">
        <f>(A!E50/D!I$60)*1000</f>
        <v>0.73678948647991571</v>
      </c>
      <c r="J50" s="121">
        <f>(A!F50/D!J$60)*1000</f>
        <v>0.17815557925609918</v>
      </c>
      <c r="K50" s="115">
        <f>(A!G50/D!K$60)*1000</f>
        <v>0.52497434887628658</v>
      </c>
      <c r="L50" s="121">
        <f>(A!H50/D!L$60)*1000</f>
        <v>0.50697337515878982</v>
      </c>
      <c r="M50" s="115">
        <f>(A!I50/D!M$60)*1000</f>
        <v>0.78311266346546793</v>
      </c>
      <c r="N50" s="121">
        <f>(A!J49/D!N$60)*1000</f>
        <v>0.28777612467218072</v>
      </c>
      <c r="O50" s="115">
        <f>(A!K50/D!O$60)*1000</f>
        <v>2.2376078294650865</v>
      </c>
      <c r="P50" s="121">
        <f>(A!L50/D!P$60)*1000</f>
        <v>1.3213814220014266</v>
      </c>
      <c r="Q50" s="115">
        <f>(A!M50/D!Q$60)*1000</f>
        <v>0.84257299713355682</v>
      </c>
      <c r="R50" s="121">
        <f>(A!N50/D!R$60)*1000</f>
        <v>2.498816951430217</v>
      </c>
      <c r="S50" s="115">
        <f>(A!O50/D!S$60)*1000</f>
        <v>4.1006023239269629</v>
      </c>
      <c r="T50" s="121">
        <f>(A!P50/D!T$60)*1000</f>
        <v>3.3546613844675219</v>
      </c>
      <c r="U50" s="115">
        <f>(A!Q50/D!U$60)*1000</f>
        <v>6.5210877729865064</v>
      </c>
      <c r="V50" s="121">
        <f>(A!R50/D!V$60)*1000</f>
        <v>6.1097892636841014</v>
      </c>
      <c r="W50" s="115">
        <f>(A!S50/D!W$60)*1000</f>
        <v>6.6986367554325632</v>
      </c>
      <c r="X50" s="121">
        <f>(A!T50/D!X$60)*1000</f>
        <v>31.665611743316944</v>
      </c>
      <c r="Y50" s="115">
        <f>(A!U50/D!Y$60)*1000</f>
        <v>59.748433402959868</v>
      </c>
      <c r="Z50" s="121">
        <f>(A!V50/D!Z$60)*1000</f>
        <v>58.458325079784309</v>
      </c>
      <c r="AA50" s="115">
        <f>(A!W50/D!AA$60)*1000</f>
        <v>65.515719705228278</v>
      </c>
      <c r="AB50" s="121">
        <f>(A!X50/D!AB$60)*1000</f>
        <v>29.007362784471219</v>
      </c>
      <c r="AC50" s="116">
        <f>(A!Y50/D!AC$60)*1000</f>
        <v>19.213175314969035</v>
      </c>
      <c r="AD50" s="116">
        <f>(A!Z50/D!AD$60)*1000</f>
        <v>14.916316244543328</v>
      </c>
      <c r="AE50" s="116">
        <f>(A!AA50/D!AE$60)*1000</f>
        <v>17.890310414853495</v>
      </c>
      <c r="AF50" s="116">
        <f>(A!AB50/D!AF$60)*1000</f>
        <v>4.437314762328934</v>
      </c>
      <c r="AG50" s="116">
        <f>(A!AC50/D!AG$60)*1000</f>
        <v>3.5608611927261178</v>
      </c>
      <c r="AH50" s="116">
        <f>(A!AD50/D!AH$60)*1000</f>
        <v>6.9347822680170035</v>
      </c>
    </row>
    <row r="51" spans="6:34" x14ac:dyDescent="0.25">
      <c r="F51" s="225" t="s">
        <v>20</v>
      </c>
      <c r="G51" s="226"/>
      <c r="H51" s="121" t="e">
        <f>(A!D51/D!H$60)*1000</f>
        <v>#VALUE!</v>
      </c>
      <c r="I51" s="115">
        <f>(A!E51/D!I$60)*1000</f>
        <v>1.5541559739593182E-2</v>
      </c>
      <c r="J51" s="121" t="e">
        <f>(A!F51/D!J$60)*1000</f>
        <v>#VALUE!</v>
      </c>
      <c r="K51" s="115" t="e">
        <f>(A!G51/D!K$60)*1000</f>
        <v>#VALUE!</v>
      </c>
      <c r="L51" s="121">
        <f>(A!H51/D!L$60)*1000</f>
        <v>4.9695382780701527E-4</v>
      </c>
      <c r="M51" s="115">
        <f>(A!I51/D!M$60)*1000</f>
        <v>2.1505925623212096E-5</v>
      </c>
      <c r="N51" s="121">
        <f>(A!J50/D!N$60)*1000</f>
        <v>0.57395450877546905</v>
      </c>
      <c r="O51" s="115" t="e">
        <f>(A!K51/D!O$60)*1000</f>
        <v>#VALUE!</v>
      </c>
      <c r="P51" s="121" t="e">
        <f>(A!L51/D!P$60)*1000</f>
        <v>#VALUE!</v>
      </c>
      <c r="Q51" s="115">
        <f>(A!M51/D!Q$60)*1000</f>
        <v>0.20042236311519215</v>
      </c>
      <c r="R51" s="121">
        <f>(A!N51/D!R$60)*1000</f>
        <v>0.59053921098099449</v>
      </c>
      <c r="S51" s="115">
        <f>(A!O51/D!S$60)*1000</f>
        <v>0.45118283139672755</v>
      </c>
      <c r="T51" s="121">
        <f>(A!P51/D!T$60)*1000</f>
        <v>1.0259516163060549</v>
      </c>
      <c r="U51" s="115">
        <f>(A!Q51/D!U$60)*1000</f>
        <v>4.7842583576760786E-2</v>
      </c>
      <c r="V51" s="121">
        <f>(A!R51/D!V$60)*1000</f>
        <v>1.4125295237221675E-3</v>
      </c>
      <c r="W51" s="115">
        <f>(A!S51/D!W$60)*1000</f>
        <v>3.4069772716962304E-5</v>
      </c>
      <c r="X51" s="121">
        <f>(A!T51/D!X$60)*1000</f>
        <v>4.8885596929499698E-4</v>
      </c>
      <c r="Y51" s="115">
        <f>(A!U51/D!Y$60)*1000</f>
        <v>4.7898848940047103E-2</v>
      </c>
      <c r="Z51" s="121">
        <f>(A!V51/D!Z$60)*1000</f>
        <v>1.8542511279850335E-2</v>
      </c>
      <c r="AA51" s="115">
        <f>(A!W51/D!AA$60)*1000</f>
        <v>8.0078206078576727E-2</v>
      </c>
      <c r="AB51" s="121">
        <f>(A!X51/D!AB$60)*1000</f>
        <v>0.44091030789825969</v>
      </c>
      <c r="AC51" s="116">
        <f>(A!Y51/D!AC$60)*1000</f>
        <v>0.43500213538330135</v>
      </c>
      <c r="AD51" s="116">
        <f>(A!Z51/D!AD$60)*1000</f>
        <v>0.39888504607857611</v>
      </c>
      <c r="AE51" s="116">
        <f>(A!AA51/D!AE$60)*1000</f>
        <v>1.3311546272120685</v>
      </c>
      <c r="AF51" s="116">
        <f>(A!AB51/D!AF$60)*1000</f>
        <v>0.93134201149890683</v>
      </c>
      <c r="AG51" s="116">
        <f>(A!AC51/D!AG$60)*1000</f>
        <v>1.3038158103708408</v>
      </c>
      <c r="AH51" s="116">
        <f>(A!AD51/D!AH$60)*1000</f>
        <v>1.5012415522341283</v>
      </c>
    </row>
    <row r="52" spans="6:34" x14ac:dyDescent="0.25">
      <c r="F52" s="229" t="s">
        <v>21</v>
      </c>
      <c r="G52" s="230"/>
      <c r="H52" s="121">
        <f>(A!D52/D!H$60)*1000</f>
        <v>9.3197880634711475E-2</v>
      </c>
      <c r="I52" s="115">
        <f>(A!E52/D!I$60)*1000</f>
        <v>6.7818390556200869E-2</v>
      </c>
      <c r="J52" s="121">
        <f>(A!F52/D!J$60)*1000</f>
        <v>7.5271697107052393E-2</v>
      </c>
      <c r="K52" s="115">
        <f>(A!G52/D!K$60)*1000</f>
        <v>9.2413201008191545E-2</v>
      </c>
      <c r="L52" s="121">
        <f>(A!H52/D!L$60)*1000</f>
        <v>0.11805949757602467</v>
      </c>
      <c r="M52" s="115">
        <f>(A!I52/D!M$60)*1000</f>
        <v>9.5148932366162647E-2</v>
      </c>
      <c r="N52" s="121">
        <f>(A!J51/D!N$60)*1000</f>
        <v>2.103086544280815E-4</v>
      </c>
      <c r="O52" s="115">
        <f>(A!K52/D!O$60)*1000</f>
        <v>0.25081183384799288</v>
      </c>
      <c r="P52" s="121">
        <f>(A!L52/D!P$60)*1000</f>
        <v>0.4087199035931236</v>
      </c>
      <c r="Q52" s="115">
        <f>(A!M52/D!Q$60)*1000</f>
        <v>0.55498032356799298</v>
      </c>
      <c r="R52" s="121">
        <f>(A!N52/D!R$60)*1000</f>
        <v>0.50779348243424849</v>
      </c>
      <c r="S52" s="115">
        <f>(A!O52/D!S$60)*1000</f>
        <v>0.72309841119279117</v>
      </c>
      <c r="T52" s="121">
        <f>(A!P52/D!T$60)*1000</f>
        <v>0.82248974425092003</v>
      </c>
      <c r="U52" s="115">
        <f>(A!Q52/D!U$60)*1000</f>
        <v>0.8366026800204015</v>
      </c>
      <c r="V52" s="121">
        <f>(A!R52/D!V$60)*1000</f>
        <v>0.66301864294067736</v>
      </c>
      <c r="W52" s="115">
        <f>(A!S52/D!W$60)*1000</f>
        <v>0.70973687792042828</v>
      </c>
      <c r="X52" s="121">
        <f>(A!T52/D!X$60)*1000</f>
        <v>0.82694610912845368</v>
      </c>
      <c r="Y52" s="115">
        <f>(A!U52/D!Y$60)*1000</f>
        <v>0.60055130883071861</v>
      </c>
      <c r="Z52" s="121">
        <f>(A!V52/D!Z$60)*1000</f>
        <v>0.57244040937603169</v>
      </c>
      <c r="AA52" s="115">
        <f>(A!W52/D!AA$60)*1000</f>
        <v>0.58023873893515887</v>
      </c>
      <c r="AB52" s="121">
        <f>(A!X52/D!AB$60)*1000</f>
        <v>0.52048257546314292</v>
      </c>
      <c r="AC52" s="116">
        <f>(A!Y52/D!AC$60)*1000</f>
        <v>0.47372966047405507</v>
      </c>
      <c r="AD52" s="116">
        <f>(A!Z52/D!AD$60)*1000</f>
        <v>0.65087159155612739</v>
      </c>
      <c r="AE52" s="116">
        <f>(A!AA52/D!AE$60)*1000</f>
        <v>0.67000642380537934</v>
      </c>
      <c r="AF52" s="116">
        <f>(A!AB52/D!AF$60)*1000</f>
        <v>0.52514758280022666</v>
      </c>
      <c r="AG52" s="116">
        <f>(A!AC52/D!AG$60)*1000</f>
        <v>0.54438179941237197</v>
      </c>
      <c r="AH52" s="116">
        <f>(A!AD52/D!AH$60)*1000</f>
        <v>0.67774569531234685</v>
      </c>
    </row>
    <row r="53" spans="6:34" x14ac:dyDescent="0.25">
      <c r="F53" s="225" t="s">
        <v>22</v>
      </c>
      <c r="G53" s="226"/>
      <c r="H53" s="121">
        <f>(A!D53/D!H$60)*1000</f>
        <v>1.0243337725800252</v>
      </c>
      <c r="I53" s="115">
        <f>(A!E53/D!I$60)*1000</f>
        <v>0.25729031038115557</v>
      </c>
      <c r="J53" s="121">
        <f>(A!F53/D!J$60)*1000</f>
        <v>0.30107383015597916</v>
      </c>
      <c r="K53" s="115">
        <f>(A!G53/D!K$60)*1000</f>
        <v>0.60946458202058396</v>
      </c>
      <c r="L53" s="121">
        <f>(A!H53/D!L$60)*1000</f>
        <v>0.75751603453192651</v>
      </c>
      <c r="M53" s="115">
        <f>(A!I53/D!M$60)*1000</f>
        <v>0.90794580098079281</v>
      </c>
      <c r="N53" s="121">
        <f>(A!J52/D!N$60)*1000</f>
        <v>0.11202055174500707</v>
      </c>
      <c r="O53" s="115">
        <f>(A!K53/D!O$60)*1000</f>
        <v>0.85814349038748872</v>
      </c>
      <c r="P53" s="121">
        <f>(A!L53/D!P$60)*1000</f>
        <v>1.1356914488084406</v>
      </c>
      <c r="Q53" s="115">
        <f>(A!M53/D!Q$60)*1000</f>
        <v>1.5118345236360102</v>
      </c>
      <c r="R53" s="121">
        <f>(A!N53/D!R$60)*1000</f>
        <v>2.104134910731426</v>
      </c>
      <c r="S53" s="115">
        <f>(A!O53/D!S$60)*1000</f>
        <v>3.7338771638605643</v>
      </c>
      <c r="T53" s="121">
        <f>(A!P53/D!T$60)*1000</f>
        <v>4.4174640755760803</v>
      </c>
      <c r="U53" s="115">
        <f>(A!Q53/D!U$60)*1000</f>
        <v>2.8613274910743263</v>
      </c>
      <c r="V53" s="121">
        <f>(A!R53/D!V$60)*1000</f>
        <v>0.94918755302804469</v>
      </c>
      <c r="W53" s="115">
        <f>(A!S53/D!W$60)*1000</f>
        <v>1.6292664337885041</v>
      </c>
      <c r="X53" s="121">
        <f>(A!T53/D!X$60)*1000</f>
        <v>1.3236518304042377</v>
      </c>
      <c r="Y53" s="115">
        <f>(A!U53/D!Y$60)*1000</f>
        <v>1.229131594151371</v>
      </c>
      <c r="Z53" s="121">
        <f>(A!V53/D!Z$60)*1000</f>
        <v>1.1138862110707604</v>
      </c>
      <c r="AA53" s="115">
        <f>(A!W53/D!AA$60)*1000</f>
        <v>0.98907404177386293</v>
      </c>
      <c r="AB53" s="121">
        <f>(A!X53/D!AB$60)*1000</f>
        <v>0.80492874724705277</v>
      </c>
      <c r="AC53" s="116">
        <f>(A!Y53/D!AC$60)*1000</f>
        <v>0.42715566944266498</v>
      </c>
      <c r="AD53" s="116">
        <f>(A!Z53/D!AD$60)*1000</f>
        <v>0.27039646555178304</v>
      </c>
      <c r="AE53" s="116">
        <f>(A!AA53/D!AE$60)*1000</f>
        <v>0.35186601185295696</v>
      </c>
      <c r="AF53" s="116">
        <f>(A!AB53/D!AF$60)*1000</f>
        <v>9.3609300348206345E-2</v>
      </c>
      <c r="AG53" s="116">
        <f>(A!AC53/D!AG$60)*1000</f>
        <v>7.1648812832526013E-2</v>
      </c>
      <c r="AH53" s="116">
        <f>(A!AD53/D!AH$60)*1000</f>
        <v>0.17767523359909107</v>
      </c>
    </row>
    <row r="54" spans="6:34" x14ac:dyDescent="0.25">
      <c r="F54" s="229" t="s">
        <v>23</v>
      </c>
      <c r="G54" s="230"/>
      <c r="H54" s="121">
        <f>(A!D54/D!H$60)*1000</f>
        <v>1.8915362653050018E-2</v>
      </c>
      <c r="I54" s="115">
        <f>(A!E54/D!I$60)*1000</f>
        <v>5.3888003457683888E-3</v>
      </c>
      <c r="J54" s="121">
        <f>(A!F54/D!J$60)*1000</f>
        <v>3.6316277829622712E-2</v>
      </c>
      <c r="K54" s="115">
        <f>(A!G54/D!K$60)*1000</f>
        <v>3.6603418399495907E-2</v>
      </c>
      <c r="L54" s="121">
        <f>(A!H54/D!L$60)*1000</f>
        <v>1.7306639359137222E-2</v>
      </c>
      <c r="M54" s="115">
        <f>(A!I54/D!M$60)*1000</f>
        <v>2.1992976093175316E-2</v>
      </c>
      <c r="N54" s="121">
        <f>(A!J53/D!N$60)*1000</f>
        <v>1.0466522089973775</v>
      </c>
      <c r="O54" s="115">
        <f>(A!K54/D!O$60)*1000</f>
        <v>2.763953082976392E-2</v>
      </c>
      <c r="P54" s="121">
        <f>(A!L54/D!P$60)*1000</f>
        <v>1.7029536902683159E-2</v>
      </c>
      <c r="Q54" s="115">
        <f>(A!M54/D!Q$60)*1000</f>
        <v>3.4215954914249627E-2</v>
      </c>
      <c r="R54" s="121">
        <f>(A!N54/D!R$60)*1000</f>
        <v>4.4370896525244764E-2</v>
      </c>
      <c r="S54" s="115">
        <f>(A!O54/D!S$60)*1000</f>
        <v>9.764619397676072E-2</v>
      </c>
      <c r="T54" s="121">
        <f>(A!P54/D!T$60)*1000</f>
        <v>8.2962985536463571E-2</v>
      </c>
      <c r="U54" s="115">
        <f>(A!Q54/D!U$60)*1000</f>
        <v>3.4262693003199333E-2</v>
      </c>
      <c r="V54" s="121">
        <f>(A!R54/D!V$60)*1000</f>
        <v>4.2343988626201007E-2</v>
      </c>
      <c r="W54" s="115">
        <f>(A!S54/D!W$60)*1000</f>
        <v>7.2273669645692512E-2</v>
      </c>
      <c r="X54" s="121">
        <f>(A!T54/D!X$60)*1000</f>
        <v>6.7458330527686128E-2</v>
      </c>
      <c r="Y54" s="115">
        <f>(A!U54/D!Y$60)*1000</f>
        <v>3.657437447224568E-2</v>
      </c>
      <c r="Z54" s="121">
        <f>(A!V54/D!Z$60)*1000</f>
        <v>3.471687025420931E-2</v>
      </c>
      <c r="AA54" s="115">
        <f>(A!W54/D!AA$60)*1000</f>
        <v>4.2631121091876334E-2</v>
      </c>
      <c r="AB54" s="121">
        <f>(A!X54/D!AB$60)*1000</f>
        <v>4.7287774754933704E-2</v>
      </c>
      <c r="AC54" s="116">
        <f>(A!Y54/D!AC$60)*1000</f>
        <v>7.4981208626948542E-2</v>
      </c>
      <c r="AD54" s="116">
        <f>(A!Z54/D!AD$60)*1000</f>
        <v>6.6260549568738281E-2</v>
      </c>
      <c r="AE54" s="116">
        <f>(A!AA54/D!AE$60)*1000</f>
        <v>7.9274047826267138E-2</v>
      </c>
      <c r="AF54" s="116">
        <f>(A!AB54/D!AF$60)*1000</f>
        <v>6.3650174103166243E-2</v>
      </c>
      <c r="AG54" s="116">
        <f>(A!AC54/D!AG$60)*1000</f>
        <v>6.3894683554355597E-2</v>
      </c>
      <c r="AH54" s="116">
        <f>(A!AD54/D!AH$60)*1000</f>
        <v>6.6337518854433966E-2</v>
      </c>
    </row>
    <row r="55" spans="6:34" x14ac:dyDescent="0.25">
      <c r="F55" s="225" t="s">
        <v>24</v>
      </c>
      <c r="G55" s="226"/>
      <c r="H55" s="121">
        <f>(A!D55/D!H$60)*1000</f>
        <v>0.22679212650304725</v>
      </c>
      <c r="I55" s="115">
        <f>(A!E55/D!I$60)*1000</f>
        <v>0.19075107377292741</v>
      </c>
      <c r="J55" s="121">
        <f>(A!F55/D!J$60)*1000</f>
        <v>0.16260050659912012</v>
      </c>
      <c r="K55" s="115">
        <f>(A!G55/D!K$60)*1000</f>
        <v>0.1501757508926696</v>
      </c>
      <c r="L55" s="121">
        <f>(A!H55/D!L$60)*1000</f>
        <v>0.15159199440022814</v>
      </c>
      <c r="M55" s="115">
        <f>(A!I55/D!M$60)*1000</f>
        <v>0.13549205659991828</v>
      </c>
      <c r="N55" s="121">
        <f>(A!J54/D!N$60)*1000</f>
        <v>3.6403898527335082E-2</v>
      </c>
      <c r="O55" s="115">
        <f>(A!K55/D!O$60)*1000</f>
        <v>0.20601135571272042</v>
      </c>
      <c r="P55" s="121">
        <f>(A!L55/D!P$60)*1000</f>
        <v>0.29021642360000982</v>
      </c>
      <c r="Q55" s="115">
        <f>(A!M55/D!Q$60)*1000</f>
        <v>0.41339382014283632</v>
      </c>
      <c r="R55" s="121">
        <f>(A!N55/D!R$60)*1000</f>
        <v>0.34058480514494144</v>
      </c>
      <c r="S55" s="115">
        <f>(A!O55/D!S$60)*1000</f>
        <v>0.34087431823571257</v>
      </c>
      <c r="T55" s="121">
        <f>(A!P55/D!T$60)*1000</f>
        <v>0.35530110879298626</v>
      </c>
      <c r="U55" s="115">
        <f>(A!Q55/D!U$60)*1000</f>
        <v>0.2782498724903788</v>
      </c>
      <c r="V55" s="121">
        <f>(A!R55/D!V$60)*1000</f>
        <v>0.25743447453507301</v>
      </c>
      <c r="W55" s="115">
        <f>(A!S55/D!W$60)*1000</f>
        <v>0.31131084698090095</v>
      </c>
      <c r="X55" s="121">
        <f>(A!T55/D!X$60)*1000</f>
        <v>0.32678472830112448</v>
      </c>
      <c r="Y55" s="115">
        <f>(A!U55/D!Y$60)*1000</f>
        <v>0.21496551264388253</v>
      </c>
      <c r="Z55" s="121">
        <f>(A!V55/D!Z$60)*1000</f>
        <v>0.19578679432155827</v>
      </c>
      <c r="AA55" s="115">
        <f>(A!W55/D!AA$60)*1000</f>
        <v>0.21361378799110453</v>
      </c>
      <c r="AB55" s="121">
        <f>(A!X55/D!AB$60)*1000</f>
        <v>0.2120077298441076</v>
      </c>
      <c r="AC55" s="116">
        <f>(A!Y55/D!AC$60)*1000</f>
        <v>0.22861093316250267</v>
      </c>
      <c r="AD55" s="116">
        <f>(A!Z55/D!AD$60)*1000</f>
        <v>0.20831320778590862</v>
      </c>
      <c r="AE55" s="116">
        <f>(A!AA55/D!AE$60)*1000</f>
        <v>0.20251844253802478</v>
      </c>
      <c r="AF55" s="116">
        <f>(A!AB55/D!AF$60)*1000</f>
        <v>0.21018786946311444</v>
      </c>
      <c r="AG55" s="116">
        <f>(A!AC55/D!AG$60)*1000</f>
        <v>0.18079579925355357</v>
      </c>
      <c r="AH55" s="116">
        <f>(A!AD55/D!AH$60)*1000</f>
        <v>0.22340496385825384</v>
      </c>
    </row>
    <row r="56" spans="6:34" ht="15.75" thickBot="1" x14ac:dyDescent="0.3">
      <c r="F56" s="227" t="s">
        <v>25</v>
      </c>
      <c r="G56" s="228"/>
      <c r="H56" s="122">
        <f>(A!D56/D!H$60)*1000</f>
        <v>1.9217042771646628E-7</v>
      </c>
      <c r="I56" s="117">
        <f>(A!E56/D!I$60)*1000</f>
        <v>2.7013155406683055E-8</v>
      </c>
      <c r="J56" s="122">
        <f>(A!F56/D!J$60)*1000</f>
        <v>2.6663111585121986E-8</v>
      </c>
      <c r="K56" s="117">
        <f>(A!G56/D!K$60)*1000</f>
        <v>1.3127494223902541E-7</v>
      </c>
      <c r="L56" s="122">
        <f>(A!H56/D!L$60)*1000</f>
        <v>1.8147408809270734E-7</v>
      </c>
      <c r="M56" s="117">
        <f>(A!I56/D!M$60)*1000</f>
        <v>2.7652227217000408E-3</v>
      </c>
      <c r="N56" s="122">
        <f>(A!J55/D!N$60)*1000</f>
        <v>0.17472208493040145</v>
      </c>
      <c r="O56" s="117" t="e">
        <f>(A!K56/D!O$60)*1000</f>
        <v>#VALUE!</v>
      </c>
      <c r="P56" s="122">
        <f>(A!L56/D!P$60)*1000</f>
        <v>1.0208258527827647E-2</v>
      </c>
      <c r="Q56" s="117">
        <f>(A!M56/D!Q$60)*1000</f>
        <v>2.6801243744837971E-3</v>
      </c>
      <c r="R56" s="122">
        <f>(A!N56/D!R$60)*1000</f>
        <v>6.6939671722019587E-3</v>
      </c>
      <c r="S56" s="117">
        <f>(A!O56/D!S$60)*1000</f>
        <v>6.8695755276262744E-3</v>
      </c>
      <c r="T56" s="122">
        <f>(A!P56/D!T$60)*1000</f>
        <v>1.0648421200684498E-2</v>
      </c>
      <c r="U56" s="117">
        <f>(A!Q56/D!U$60)*1000</f>
        <v>5.4183474753095005E-3</v>
      </c>
      <c r="V56" s="122">
        <f>(A!R56/D!V$60)*1000</f>
        <v>6.7415900387534696E-3</v>
      </c>
      <c r="W56" s="117">
        <f>(A!S56/D!W$60)*1000</f>
        <v>6.2041237581091499E-3</v>
      </c>
      <c r="X56" s="122">
        <f>(A!T56/D!X$60)*1000</f>
        <v>9.6198460260812965E-3</v>
      </c>
      <c r="Y56" s="117">
        <f>(A!U56/D!Y$60)*1000</f>
        <v>6.0371761255055331E-3</v>
      </c>
      <c r="Z56" s="122">
        <f>(A!V56/D!Z$60)*1000</f>
        <v>6.415252558600198E-3</v>
      </c>
      <c r="AA56" s="117">
        <f>(A!W56/D!AA$60)*1000</f>
        <v>1.2891706274800508E-2</v>
      </c>
      <c r="AB56" s="122">
        <f>(A!X56/D!AB$60)*1000</f>
        <v>1.1979185559442069E-2</v>
      </c>
      <c r="AC56" s="118">
        <f>(A!Y56/D!AC$60)*1000</f>
        <v>1.1770360879777919E-2</v>
      </c>
      <c r="AD56" s="118">
        <f>(A!Z56/D!AD$60)*1000</f>
        <v>3.027714629157089E-2</v>
      </c>
      <c r="AE56" s="118">
        <f>(A!AA56/D!AE$60)*1000</f>
        <v>2.4028699904679016E-2</v>
      </c>
      <c r="AF56" s="118">
        <f>(A!AB56/D!AF$60)*1000</f>
        <v>0.12718167462952465</v>
      </c>
      <c r="AG56" s="118">
        <f>(A!AC56/D!AG$60)*1000</f>
        <v>0.33928035416501229</v>
      </c>
      <c r="AH56" s="118">
        <f>(A!AD56/D!AH$60)*1000</f>
        <v>9.711631961448805E-2</v>
      </c>
    </row>
    <row r="57" spans="6:34" x14ac:dyDescent="0.25">
      <c r="F57" t="s">
        <v>52</v>
      </c>
    </row>
    <row r="58" spans="6:34" ht="19.5" thickBot="1" x14ac:dyDescent="0.3">
      <c r="G58" s="236" t="s">
        <v>63</v>
      </c>
      <c r="H58" s="236"/>
      <c r="I58" s="236"/>
      <c r="J58" s="236"/>
      <c r="K58" s="236"/>
      <c r="L58" s="236"/>
      <c r="M58" s="236"/>
      <c r="N58" s="236"/>
      <c r="O58" s="236"/>
      <c r="P58" s="236"/>
      <c r="Q58" s="236"/>
      <c r="R58" s="236"/>
      <c r="S58" s="236"/>
      <c r="T58" s="236"/>
      <c r="U58" s="236"/>
      <c r="V58" s="236"/>
      <c r="W58" s="236"/>
      <c r="X58" s="236"/>
      <c r="Y58" s="236"/>
      <c r="Z58" s="236"/>
      <c r="AA58" s="236"/>
      <c r="AB58" s="236"/>
      <c r="AC58" s="236"/>
    </row>
    <row r="59" spans="6:34" ht="15.75" thickBot="1" x14ac:dyDescent="0.3">
      <c r="G59" s="46" t="s">
        <v>38</v>
      </c>
      <c r="H59" s="47">
        <v>1995</v>
      </c>
      <c r="I59" s="146">
        <v>1996</v>
      </c>
      <c r="J59" s="47">
        <v>1997</v>
      </c>
      <c r="K59" s="146">
        <v>1998</v>
      </c>
      <c r="L59" s="47">
        <v>1999</v>
      </c>
      <c r="M59" s="146">
        <v>2000</v>
      </c>
      <c r="N59" s="47">
        <v>2001</v>
      </c>
      <c r="O59" s="146">
        <v>2002</v>
      </c>
      <c r="P59" s="47">
        <v>2003</v>
      </c>
      <c r="Q59" s="146">
        <v>2004</v>
      </c>
      <c r="R59" s="47">
        <v>2005</v>
      </c>
      <c r="S59" s="146">
        <v>2006</v>
      </c>
      <c r="T59" s="47">
        <v>2007</v>
      </c>
      <c r="U59" s="146">
        <v>2008</v>
      </c>
      <c r="V59" s="47">
        <v>2009</v>
      </c>
      <c r="W59" s="146">
        <v>2010</v>
      </c>
      <c r="X59" s="47">
        <v>2011</v>
      </c>
      <c r="Y59" s="146">
        <v>2012</v>
      </c>
      <c r="Z59" s="47">
        <v>2013</v>
      </c>
      <c r="AA59" s="146">
        <v>2014</v>
      </c>
      <c r="AB59" s="47">
        <v>2015</v>
      </c>
      <c r="AC59" s="147">
        <v>2016</v>
      </c>
      <c r="AD59" s="147">
        <v>2017</v>
      </c>
      <c r="AE59" s="147">
        <v>2018</v>
      </c>
      <c r="AF59" s="147">
        <v>2019</v>
      </c>
      <c r="AG59" s="147">
        <v>2020</v>
      </c>
      <c r="AH59" s="147">
        <v>2021</v>
      </c>
    </row>
    <row r="60" spans="6:34" x14ac:dyDescent="0.25">
      <c r="G60" s="13" t="s">
        <v>37</v>
      </c>
      <c r="H60" s="37">
        <v>36426000</v>
      </c>
      <c r="I60" s="33">
        <v>37019000</v>
      </c>
      <c r="J60" s="37">
        <v>37505000</v>
      </c>
      <c r="K60" s="33">
        <v>38088000</v>
      </c>
      <c r="L60" s="37">
        <v>38573000</v>
      </c>
      <c r="M60" s="33">
        <v>39152000</v>
      </c>
      <c r="N60" s="37">
        <v>39656000</v>
      </c>
      <c r="O60" s="33">
        <v>40156000</v>
      </c>
      <c r="P60" s="37">
        <v>40661000</v>
      </c>
      <c r="Q60" s="33">
        <v>41166000</v>
      </c>
      <c r="R60" s="37">
        <v>41672000</v>
      </c>
      <c r="S60" s="33">
        <v>42170000</v>
      </c>
      <c r="T60" s="37">
        <v>42659000</v>
      </c>
      <c r="U60" s="33">
        <v>43134000</v>
      </c>
      <c r="V60" s="37">
        <v>43609000</v>
      </c>
      <c r="W60" s="33">
        <v>44086000</v>
      </c>
      <c r="X60" s="37">
        <v>44553000</v>
      </c>
      <c r="Y60" s="33">
        <v>45002000</v>
      </c>
      <c r="Z60" s="37">
        <v>45435000</v>
      </c>
      <c r="AA60" s="33">
        <v>45866000</v>
      </c>
      <c r="AB60" s="37">
        <v>46314000</v>
      </c>
      <c r="AC60" s="34">
        <v>46830000</v>
      </c>
      <c r="AD60" s="34">
        <v>47419000</v>
      </c>
      <c r="AE60" s="34">
        <v>48258000</v>
      </c>
      <c r="AF60" s="34">
        <v>49396000</v>
      </c>
      <c r="AG60" s="34">
        <v>50372000</v>
      </c>
      <c r="AH60" s="34">
        <v>51049000</v>
      </c>
    </row>
    <row r="61" spans="6:34" ht="15.75" thickBot="1" x14ac:dyDescent="0.3">
      <c r="G61" s="45" t="s">
        <v>59</v>
      </c>
      <c r="H61" s="195">
        <v>39808374</v>
      </c>
      <c r="I61" s="196">
        <v>39971329</v>
      </c>
      <c r="J61" s="195">
        <v>40143449</v>
      </c>
      <c r="K61" s="35">
        <v>40303568</v>
      </c>
      <c r="L61" s="38">
        <v>40470182</v>
      </c>
      <c r="M61" s="174">
        <v>40665545</v>
      </c>
      <c r="N61" s="38">
        <v>41035271</v>
      </c>
      <c r="O61" s="35">
        <v>41827836</v>
      </c>
      <c r="P61" s="38">
        <v>42547454</v>
      </c>
      <c r="Q61" s="35">
        <v>43296335</v>
      </c>
      <c r="R61" s="38">
        <v>44009969</v>
      </c>
      <c r="S61" s="35">
        <v>44784659</v>
      </c>
      <c r="T61" s="38">
        <v>45668938</v>
      </c>
      <c r="U61" s="35">
        <v>46239271</v>
      </c>
      <c r="V61" s="38">
        <v>46486621</v>
      </c>
      <c r="W61" s="35">
        <v>46667175</v>
      </c>
      <c r="X61" s="38">
        <v>46818216</v>
      </c>
      <c r="Y61" s="35">
        <v>46727890</v>
      </c>
      <c r="Z61" s="38">
        <v>46512199</v>
      </c>
      <c r="AA61" s="35">
        <v>46449565</v>
      </c>
      <c r="AB61" s="38">
        <v>46440099</v>
      </c>
      <c r="AC61" s="36">
        <v>46527039</v>
      </c>
      <c r="AD61" s="36">
        <v>46658447</v>
      </c>
      <c r="AE61" s="36">
        <v>46937060</v>
      </c>
      <c r="AF61" s="36">
        <v>47332614</v>
      </c>
      <c r="AG61" s="36">
        <v>47398695</v>
      </c>
      <c r="AH61" s="36">
        <v>47432893</v>
      </c>
    </row>
    <row r="62" spans="6:34" x14ac:dyDescent="0.25">
      <c r="G62" t="s">
        <v>54</v>
      </c>
      <c r="K62" t="s">
        <v>53</v>
      </c>
      <c r="W62" s="1"/>
      <c r="X62" s="231"/>
      <c r="Y62" s="231"/>
      <c r="Z62" s="1"/>
      <c r="AA62" s="54"/>
    </row>
    <row r="63" spans="6:34" x14ac:dyDescent="0.25">
      <c r="W63" s="1"/>
      <c r="X63" s="124"/>
      <c r="Y63" s="124"/>
      <c r="Z63" s="1"/>
      <c r="AA63" s="54"/>
    </row>
    <row r="64" spans="6:34" ht="15.75" thickBot="1" x14ac:dyDescent="0.3"/>
    <row r="65" spans="6:34" ht="15.75" thickBot="1" x14ac:dyDescent="0.3">
      <c r="F65" s="5" t="s">
        <v>14</v>
      </c>
      <c r="G65" s="6"/>
      <c r="H65" s="11">
        <v>1995</v>
      </c>
      <c r="I65" s="7">
        <v>1996</v>
      </c>
      <c r="J65" s="11">
        <v>1997</v>
      </c>
      <c r="K65" s="7">
        <v>1998</v>
      </c>
      <c r="L65" s="11">
        <v>1999</v>
      </c>
      <c r="M65" s="7">
        <v>2000</v>
      </c>
      <c r="N65" s="11">
        <v>2001</v>
      </c>
      <c r="O65" s="7">
        <v>2002</v>
      </c>
      <c r="P65" s="11">
        <v>2003</v>
      </c>
      <c r="Q65" s="7">
        <v>2004</v>
      </c>
      <c r="R65" s="11">
        <v>2005</v>
      </c>
      <c r="S65" s="7">
        <v>2006</v>
      </c>
      <c r="T65" s="11">
        <v>2007</v>
      </c>
      <c r="U65" s="7">
        <v>2008</v>
      </c>
      <c r="V65" s="11">
        <v>2009</v>
      </c>
      <c r="W65" s="7">
        <v>2010</v>
      </c>
      <c r="X65" s="11">
        <v>2011</v>
      </c>
      <c r="Y65" s="7">
        <v>2012</v>
      </c>
      <c r="Z65" s="11">
        <v>2013</v>
      </c>
      <c r="AA65" s="7">
        <v>2014</v>
      </c>
      <c r="AB65" s="11">
        <v>2015</v>
      </c>
      <c r="AC65" s="8">
        <v>2016</v>
      </c>
      <c r="AD65" s="8">
        <v>2017</v>
      </c>
      <c r="AE65" s="8">
        <v>2018</v>
      </c>
      <c r="AF65" s="8">
        <v>2019</v>
      </c>
      <c r="AG65" s="8">
        <v>2020</v>
      </c>
      <c r="AH65" s="8">
        <v>2021</v>
      </c>
    </row>
    <row r="66" spans="6:34" ht="15.75" thickBot="1" x14ac:dyDescent="0.3">
      <c r="F66" s="203" t="s">
        <v>26</v>
      </c>
      <c r="G66" s="219"/>
      <c r="H66" s="127">
        <f>+(B!E46/D!H$60)*1000</f>
        <v>7.7591373194970625</v>
      </c>
      <c r="I66" s="128">
        <f>+(B!F46/D!I$60)*1000</f>
        <v>9.3002058402441996</v>
      </c>
      <c r="J66" s="127">
        <f>+(B!G46/D!J$60)*1000</f>
        <v>9.3531789361418483</v>
      </c>
      <c r="K66" s="128">
        <f>+(B!H46/D!K$60)*1000</f>
        <v>11.81184289014913</v>
      </c>
      <c r="L66" s="127">
        <f>+(B!I46/D!L$60)*1000</f>
        <v>6.200307987452363</v>
      </c>
      <c r="M66" s="128">
        <f>+(B!J46/D!M$60)*1000</f>
        <v>5.373670106252554</v>
      </c>
      <c r="N66" s="127">
        <f>+(B!K46/D!N$60)*1000</f>
        <v>6.2213412850514427</v>
      </c>
      <c r="O66" s="128">
        <f>+(B!L46/D!O$60)*1000</f>
        <v>6.4841640103595974</v>
      </c>
      <c r="P66" s="127">
        <f>+(B!M46/D!P$60)*1000</f>
        <v>6.2827158456506229</v>
      </c>
      <c r="Q66" s="128">
        <f>+(B!N46/D!Q$60)*1000</f>
        <v>6.5299426711363742</v>
      </c>
      <c r="R66" s="127">
        <f>+(B!O46/D!R$60)*1000</f>
        <v>7.9985137982338248</v>
      </c>
      <c r="S66" s="128">
        <f>+(B!P46/D!S$60)*1000</f>
        <v>9.1828290253734881</v>
      </c>
      <c r="T66" s="127">
        <f>+(B!Q46/D!T$60)*1000</f>
        <v>10.683630652382851</v>
      </c>
      <c r="U66" s="128">
        <f>+(B!R46/D!U$60)*1000</f>
        <v>13.159289655492188</v>
      </c>
      <c r="V66" s="127">
        <f>+(B!S46/D!V$60)*1000</f>
        <v>10.125808892659773</v>
      </c>
      <c r="W66" s="128">
        <f>+(B!T46/D!W$60)*1000</f>
        <v>11.376908769223791</v>
      </c>
      <c r="X66" s="127">
        <f>+(B!U46/D!X$60)*1000</f>
        <v>13.774749175139721</v>
      </c>
      <c r="Y66" s="128">
        <f>+(B!V46/D!Y$60)*1000</f>
        <v>17.240358206301941</v>
      </c>
      <c r="Z66" s="127">
        <f>+(B!W46/D!Z$60)*1000</f>
        <v>21.201941234730935</v>
      </c>
      <c r="AA66" s="128">
        <f>+(B!X46/D!AA$60)*1000</f>
        <v>21.080068024244536</v>
      </c>
      <c r="AB66" s="127">
        <f>+(B!Y46/D!AB$60)*1000</f>
        <v>19.761873299650215</v>
      </c>
      <c r="AC66" s="129">
        <f>+(B!Z46/D!AC$60)*1000</f>
        <v>19.613363228699555</v>
      </c>
      <c r="AD66" s="129">
        <f>+(B!AA46/D!AD$60)*1000</f>
        <v>20.40194225943187</v>
      </c>
      <c r="AE66" s="129">
        <f>+(B!AB46/D!AE$60)*1000</f>
        <v>20.548253139375852</v>
      </c>
      <c r="AF66" s="129">
        <f>+(B!AC46/D!AF$60)*1000</f>
        <v>20.858591788808809</v>
      </c>
      <c r="AG66" s="129">
        <f>+(B!AD46/D!AG$60)*1000</f>
        <v>15.843377273088224</v>
      </c>
      <c r="AH66" s="129">
        <f>+(B!AE46/D!AH$60)*1000</f>
        <v>25.256537836196596</v>
      </c>
    </row>
    <row r="67" spans="6:34" x14ac:dyDescent="0.25">
      <c r="F67" s="225" t="s">
        <v>16</v>
      </c>
      <c r="G67" s="226"/>
      <c r="H67" s="130">
        <f>+(B!E47/D!H$60)*1000</f>
        <v>0.25379050678087078</v>
      </c>
      <c r="I67" s="131">
        <f>+(B!F47/D!I$60)*1000</f>
        <v>0.19456465598746589</v>
      </c>
      <c r="J67" s="130">
        <f>+(B!G47/D!J$60)*1000</f>
        <v>0.2035960538594854</v>
      </c>
      <c r="K67" s="131">
        <f>+(B!H47/D!K$60)*1000</f>
        <v>0.26433910943079186</v>
      </c>
      <c r="L67" s="130">
        <f>+(B!I47/D!L$60)*1000</f>
        <v>0.28286648692090322</v>
      </c>
      <c r="M67" s="131">
        <f>+(B!J47/D!M$60)*1000</f>
        <v>0.25580299856967714</v>
      </c>
      <c r="N67" s="130">
        <f>+(B!K47/D!N$60)*1000</f>
        <v>0.3076369275771636</v>
      </c>
      <c r="O67" s="131">
        <f>+(B!L47/D!O$60)*1000</f>
        <v>0.26995507520669387</v>
      </c>
      <c r="P67" s="130">
        <f>+(B!M47/D!P$60)*1000</f>
        <v>0.20996298664568014</v>
      </c>
      <c r="Q67" s="131">
        <f>+(B!N47/D!Q$60)*1000</f>
        <v>0.25574573677306517</v>
      </c>
      <c r="R67" s="130">
        <f>+(B!O47/D!R$60)*1000</f>
        <v>0.23919087156843924</v>
      </c>
      <c r="S67" s="131">
        <f>+(B!P47/D!S$60)*1000</f>
        <v>0.29623926962295472</v>
      </c>
      <c r="T67" s="130">
        <f>+(B!Q47/D!T$60)*1000</f>
        <v>0.31128577791321876</v>
      </c>
      <c r="U67" s="131">
        <f>+(B!R47/D!U$60)*1000</f>
        <v>0.32308990587471598</v>
      </c>
      <c r="V67" s="130">
        <f>+(B!S47/D!V$60)*1000</f>
        <v>0.32862000963103949</v>
      </c>
      <c r="W67" s="131">
        <f>+(B!T47/D!W$60)*1000</f>
        <v>0.38590663702762784</v>
      </c>
      <c r="X67" s="130">
        <f>+(B!U47/D!X$60)*1000</f>
        <v>0.56851480259466258</v>
      </c>
      <c r="Y67" s="131">
        <f>+(B!V47/D!Y$60)*1000</f>
        <v>0.63830385316208171</v>
      </c>
      <c r="Z67" s="130">
        <f>+(B!W47/D!Z$60)*1000</f>
        <v>0.70704853086827335</v>
      </c>
      <c r="AA67" s="131">
        <f>+(B!X47/D!AA$60)*1000</f>
        <v>1.0584478698818296</v>
      </c>
      <c r="AB67" s="130">
        <f>+(B!Y47/D!AB$60)*1000</f>
        <v>1.0137370989333678</v>
      </c>
      <c r="AC67" s="132">
        <f>+(B!Z47/D!AC$60)*1000</f>
        <v>1.1252141789451207</v>
      </c>
      <c r="AD67" s="132">
        <f>+(B!AA47/D!AD$60)*1000</f>
        <v>1.2921676964929669</v>
      </c>
      <c r="AE67" s="132">
        <f>+(B!AB47/D!AE$60)*1000</f>
        <v>1.4708394463094203</v>
      </c>
      <c r="AF67" s="132">
        <f>+(B!AC47/D!AF$60)*1000</f>
        <v>1.4981911490808972</v>
      </c>
      <c r="AG67" s="132">
        <f>+(B!AD47/D!AG$60)*1000</f>
        <v>1.4953998252997696</v>
      </c>
      <c r="AH67" s="132">
        <f>+(B!AE47/D!AH$60)*1000</f>
        <v>1.9163877842856862</v>
      </c>
    </row>
    <row r="68" spans="6:34" x14ac:dyDescent="0.25">
      <c r="F68" s="229" t="s">
        <v>17</v>
      </c>
      <c r="G68" s="230"/>
      <c r="H68" s="12">
        <f>+(B!E48/D!H$60)*1000</f>
        <v>3.0947921814088834E-2</v>
      </c>
      <c r="I68" s="9">
        <f>+(B!F48/D!I$60)*1000</f>
        <v>2.8018044787811665E-2</v>
      </c>
      <c r="J68" s="12">
        <f>+(B!G48/D!J$60)*1000</f>
        <v>3.5762218370883884E-2</v>
      </c>
      <c r="K68" s="9">
        <f>+(B!H48/D!K$60)*1000</f>
        <v>3.7274023314429743E-2</v>
      </c>
      <c r="L68" s="12">
        <f>+(B!I48/D!L$60)*1000</f>
        <v>4.4348404324268266E-2</v>
      </c>
      <c r="M68" s="9">
        <f>+(B!J48/D!M$60)*1000</f>
        <v>3.4473513485901101E-2</v>
      </c>
      <c r="N68" s="12">
        <f>+(B!K48/D!N$60)*1000</f>
        <v>4.8522241274964698E-2</v>
      </c>
      <c r="O68" s="9">
        <f>+(B!L48/D!O$60)*1000</f>
        <v>4.5948251817910145E-2</v>
      </c>
      <c r="P68" s="12">
        <f>+(B!M48/D!P$60)*1000</f>
        <v>7.5562406236934651E-2</v>
      </c>
      <c r="Q68" s="9">
        <f>+(B!N48/D!Q$60)*1000</f>
        <v>8.4068187339066222E-2</v>
      </c>
      <c r="R68" s="12">
        <f>+(B!O48/D!R$60)*1000</f>
        <v>8.6334229218660005E-2</v>
      </c>
      <c r="S68" s="9">
        <f>+(B!P48/D!S$60)*1000</f>
        <v>9.7075764761678909E-2</v>
      </c>
      <c r="T68" s="12">
        <f>+(B!Q48/D!T$60)*1000</f>
        <v>0.11426486790595185</v>
      </c>
      <c r="U68" s="9">
        <f>+(B!R48/D!U$60)*1000</f>
        <v>0.10468106366207633</v>
      </c>
      <c r="V68" s="12">
        <f>+(B!S48/D!V$60)*1000</f>
        <v>0.11076731867275105</v>
      </c>
      <c r="W68" s="9">
        <f>+(B!T48/D!W$60)*1000</f>
        <v>8.0311164542031493E-2</v>
      </c>
      <c r="X68" s="12">
        <f>+(B!U48/D!X$60)*1000</f>
        <v>0.11204960384261441</v>
      </c>
      <c r="Y68" s="9">
        <f>+(B!V48/D!Y$60)*1000</f>
        <v>0.12311783920714635</v>
      </c>
      <c r="Z68" s="12">
        <f>+(B!W48/D!Z$60)*1000</f>
        <v>0.13185280070430283</v>
      </c>
      <c r="AA68" s="9">
        <f>+(B!X48/D!AA$60)*1000</f>
        <v>0.16114651375746741</v>
      </c>
      <c r="AB68" s="12">
        <f>+(B!Y48/D!AB$60)*1000</f>
        <v>0.14844552403161032</v>
      </c>
      <c r="AC68" s="10">
        <f>+(B!Z48/D!AC$60)*1000</f>
        <v>0.22085970531710442</v>
      </c>
      <c r="AD68" s="10">
        <f>+(B!AA48/D!AD$60)*1000</f>
        <v>0.22042999641493916</v>
      </c>
      <c r="AE68" s="10">
        <f>+(B!AB48/D!AE$60)*1000</f>
        <v>0.25767686186746236</v>
      </c>
      <c r="AF68" s="10">
        <f>+(B!AC48/D!AF$60)*1000</f>
        <v>0.29559620212162929</v>
      </c>
      <c r="AG68" s="10">
        <f>+(B!AD48/D!AG$60)*1000</f>
        <v>0.24373719526721196</v>
      </c>
      <c r="AH68" s="10">
        <f>+(B!AE48/D!AH$60)*1000</f>
        <v>0.37547336872416698</v>
      </c>
    </row>
    <row r="69" spans="6:34" x14ac:dyDescent="0.25">
      <c r="F69" s="225" t="s">
        <v>18</v>
      </c>
      <c r="G69" s="226"/>
      <c r="H69" s="12">
        <f>+(B!E49/D!H$60)*1000</f>
        <v>0.1161988689397683</v>
      </c>
      <c r="I69" s="9">
        <f>+(B!F49/D!I$60)*1000</f>
        <v>0.36379588859774714</v>
      </c>
      <c r="J69" s="12">
        <f>+(B!G49/D!J$60)*1000</f>
        <v>0.23834203439541396</v>
      </c>
      <c r="K69" s="9">
        <f>+(B!H49/D!K$60)*1000</f>
        <v>0.12370610165931525</v>
      </c>
      <c r="L69" s="12">
        <f>+(B!I49/D!L$60)*1000</f>
        <v>0.12590737044046355</v>
      </c>
      <c r="M69" s="9">
        <f>+(B!J49/D!M$60)*1000</f>
        <v>0.14783479771148347</v>
      </c>
      <c r="N69" s="12">
        <f>+(B!K49/D!N$60)*1000</f>
        <v>0.16265556284042768</v>
      </c>
      <c r="O69" s="9">
        <f>+(B!L49/D!O$60)*1000</f>
        <v>0.19763213467476839</v>
      </c>
      <c r="P69" s="12">
        <f>+(B!M49/D!P$60)*1000</f>
        <v>0.31034994220506135</v>
      </c>
      <c r="Q69" s="9">
        <f>+(B!N49/D!Q$60)*1000</f>
        <v>0.29089753680221542</v>
      </c>
      <c r="R69" s="12">
        <f>+(B!O49/D!R$60)*1000</f>
        <v>0.33396174889614133</v>
      </c>
      <c r="S69" s="9">
        <f>+(B!P49/D!S$60)*1000</f>
        <v>0.45127934550628407</v>
      </c>
      <c r="T69" s="12">
        <f>+(B!Q49/D!T$60)*1000</f>
        <v>0.379839189854427</v>
      </c>
      <c r="U69" s="9">
        <f>+(B!R49/D!U$60)*1000</f>
        <v>0.41477790142347104</v>
      </c>
      <c r="V69" s="12">
        <f>+(B!S49/D!V$60)*1000</f>
        <v>0.3218711733816414</v>
      </c>
      <c r="W69" s="9">
        <f>+(B!T49/D!W$60)*1000</f>
        <v>0.37769382570430521</v>
      </c>
      <c r="X69" s="12">
        <f>+(B!U49/D!X$60)*1000</f>
        <v>0.39285412879042941</v>
      </c>
      <c r="Y69" s="9">
        <f>+(B!V49/D!Y$60)*1000</f>
        <v>0.48926714368250301</v>
      </c>
      <c r="Z69" s="12">
        <f>+(B!W49/D!Z$60)*1000</f>
        <v>0.50581776163750414</v>
      </c>
      <c r="AA69" s="9">
        <f>+(B!X49/D!AA$60)*1000</f>
        <v>0.51816792395238309</v>
      </c>
      <c r="AB69" s="12">
        <f>+(B!Y49/D!AB$60)*1000</f>
        <v>0.39184954873256467</v>
      </c>
      <c r="AC69" s="10">
        <f>+(B!Z49/D!AC$60)*1000</f>
        <v>0.48484774717061707</v>
      </c>
      <c r="AD69" s="10">
        <f>+(B!AA49/D!AD$60)*1000</f>
        <v>0.50591619393070286</v>
      </c>
      <c r="AE69" s="10">
        <f>+(B!AB49/D!AE$60)*1000</f>
        <v>0.53731588544904474</v>
      </c>
      <c r="AF69" s="10">
        <f>+(B!AC49/D!AF$60)*1000</f>
        <v>0.50150740950684258</v>
      </c>
      <c r="AG69" s="10">
        <f>+(B!AD49/D!AG$60)*1000</f>
        <v>0.42481060906853019</v>
      </c>
      <c r="AH69" s="10">
        <f>+(B!AE49/D!AH$60)*1000</f>
        <v>0.60230719504789521</v>
      </c>
    </row>
    <row r="70" spans="6:34" x14ac:dyDescent="0.25">
      <c r="F70" s="229" t="s">
        <v>19</v>
      </c>
      <c r="G70" s="230"/>
      <c r="H70" s="12">
        <f>+(B!E50/D!H$60)*1000</f>
        <v>2.0653653983418434E-3</v>
      </c>
      <c r="I70" s="9">
        <f>+(B!F50/D!I$60)*1000</f>
        <v>0.95906483157297595</v>
      </c>
      <c r="J70" s="12">
        <f>+(B!G50/D!J$60)*1000</f>
        <v>1.5728036261831756E-3</v>
      </c>
      <c r="K70" s="9">
        <f>+(B!H50/D!K$60)*1000</f>
        <v>4.0211615206889309E-3</v>
      </c>
      <c r="L70" s="12">
        <f>+(B!I50/D!L$60)*1000</f>
        <v>6.6606434552666377E-3</v>
      </c>
      <c r="M70" s="9">
        <f>+(B!J50/D!M$60)*1000</f>
        <v>7.2780190028606459E-3</v>
      </c>
      <c r="N70" s="12">
        <f>+(B!K50/D!N$60)*1000</f>
        <v>1.1130598144038733E-2</v>
      </c>
      <c r="O70" s="9">
        <f>+(B!L50/D!O$60)*1000</f>
        <v>1.8854641896603245E-2</v>
      </c>
      <c r="P70" s="12">
        <f>+(B!M50/D!P$60)*1000</f>
        <v>8.9419837190428172E-3</v>
      </c>
      <c r="Q70" s="9">
        <f>+(B!N50/D!Q$60)*1000</f>
        <v>9.5365860175873299E-2</v>
      </c>
      <c r="R70" s="12">
        <f>+(B!O50/D!R$60)*1000</f>
        <v>3.6442935304281054E-3</v>
      </c>
      <c r="S70" s="9">
        <f>+(B!P50/D!S$60)*1000</f>
        <v>6.9098411192791073E-3</v>
      </c>
      <c r="T70" s="12">
        <f>+(B!Q50/D!T$60)*1000</f>
        <v>8.3247755456058503E-2</v>
      </c>
      <c r="U70" s="9">
        <f>+(B!R50/D!U$60)*1000</f>
        <v>1.7140979273890668E-2</v>
      </c>
      <c r="V70" s="12">
        <f>+(B!S50/D!V$60)*1000</f>
        <v>4.6566580293058768E-2</v>
      </c>
      <c r="W70" s="9">
        <f>+(B!T50/D!W$60)*1000</f>
        <v>5.4354761148663978E-2</v>
      </c>
      <c r="X70" s="12">
        <f>+(B!U50/D!X$60)*1000</f>
        <v>0.15897259443808498</v>
      </c>
      <c r="Y70" s="9">
        <f>+(B!V50/D!Y$60)*1000</f>
        <v>0.22892515888182746</v>
      </c>
      <c r="Z70" s="12">
        <f>+(B!W50/D!Z$60)*1000</f>
        <v>1.6997554748541872</v>
      </c>
      <c r="AA70" s="9">
        <f>+(B!X50/D!AA$60)*1000</f>
        <v>6.021902934635677E-2</v>
      </c>
      <c r="AB70" s="12">
        <f>+(B!Y50/D!AB$60)*1000</f>
        <v>0.57402534870665467</v>
      </c>
      <c r="AC70" s="10">
        <f>+(B!Z50/D!AC$60)*1000</f>
        <v>5.9605594704249414E-2</v>
      </c>
      <c r="AD70" s="10">
        <f>+(B!AA50/D!AD$60)*1000</f>
        <v>6.8248318184693901E-2</v>
      </c>
      <c r="AE70" s="10">
        <f>+(B!AB50/D!AE$60)*1000</f>
        <v>7.5865576691947462E-2</v>
      </c>
      <c r="AF70" s="10">
        <f>+(B!AC50/D!AF$60)*1000</f>
        <v>0.14265400032391287</v>
      </c>
      <c r="AG70" s="10">
        <f>+(B!AD50/D!AG$60)*1000</f>
        <v>0.13309376240768681</v>
      </c>
      <c r="AH70" s="10">
        <f>+(B!AE50/D!AH$60)*1000</f>
        <v>2.7669494015553684</v>
      </c>
    </row>
    <row r="71" spans="6:34" x14ac:dyDescent="0.25">
      <c r="F71" s="225" t="s">
        <v>20</v>
      </c>
      <c r="G71" s="226"/>
      <c r="H71" s="12">
        <f>+(B!E51/D!H$60)*1000</f>
        <v>1.8896777027398011E-2</v>
      </c>
      <c r="I71" s="9">
        <f>+(B!F51/D!I$60)*1000</f>
        <v>4.8057321915772985E-2</v>
      </c>
      <c r="J71" s="12">
        <f>+(B!G51/D!J$60)*1000</f>
        <v>4.5746513798160249E-2</v>
      </c>
      <c r="K71" s="9">
        <f>+(B!H51/D!K$60)*1000</f>
        <v>4.9588531821046E-2</v>
      </c>
      <c r="L71" s="12">
        <f>+(B!I51/D!L$60)*1000</f>
        <v>3.2664454411116581E-2</v>
      </c>
      <c r="M71" s="9">
        <f>+(B!J51/D!M$60)*1000</f>
        <v>5.5506257662443811E-2</v>
      </c>
      <c r="N71" s="12">
        <f>+(B!K51/D!N$60)*1000</f>
        <v>6.152733508170264E-2</v>
      </c>
      <c r="O71" s="9">
        <f>+(B!L51/D!O$60)*1000</f>
        <v>6.387339376431915E-2</v>
      </c>
      <c r="P71" s="12">
        <f>+(B!M51/D!P$60)*1000</f>
        <v>6.2386414500381196E-2</v>
      </c>
      <c r="Q71" s="9">
        <f>+(B!N51/D!Q$60)*1000</f>
        <v>0.10082917941990964</v>
      </c>
      <c r="R71" s="12">
        <f>+(B!O51/D!R$60)*1000</f>
        <v>0.10430848051449415</v>
      </c>
      <c r="S71" s="9">
        <f>+(B!P51/D!S$60)*1000</f>
        <v>0.18004097699786578</v>
      </c>
      <c r="T71" s="12">
        <f>+(B!Q51/D!T$60)*1000</f>
        <v>0.14794343514850325</v>
      </c>
      <c r="U71" s="9">
        <f>+(B!R51/D!U$60)*1000</f>
        <v>0.17445880280057494</v>
      </c>
      <c r="V71" s="12">
        <f>+(B!S51/D!V$60)*1000</f>
        <v>0.153870279070834</v>
      </c>
      <c r="W71" s="9">
        <f>+(B!T51/D!W$60)*1000</f>
        <v>0.18441468947058023</v>
      </c>
      <c r="X71" s="12">
        <f>+(B!U51/D!X$60)*1000</f>
        <v>0.21691095998024823</v>
      </c>
      <c r="Y71" s="9">
        <f>+(B!V51/D!Y$60)*1000</f>
        <v>0.26335785076218832</v>
      </c>
      <c r="Z71" s="12">
        <f>+(B!W51/D!Z$60)*1000</f>
        <v>0.24190866072411141</v>
      </c>
      <c r="AA71" s="9">
        <f>+(B!X51/D!AA$60)*1000</f>
        <v>0.30859067719007544</v>
      </c>
      <c r="AB71" s="12">
        <f>+(B!Y51/D!AB$60)*1000</f>
        <v>0.30198212203653324</v>
      </c>
      <c r="AC71" s="10">
        <f>+(B!Z51/D!AC$60)*1000</f>
        <v>0.37581251334614557</v>
      </c>
      <c r="AD71" s="10">
        <f>+(B!AA51/D!AD$60)*1000</f>
        <v>0.40481621291043673</v>
      </c>
      <c r="AE71" s="10">
        <f>+(B!AB51/D!AE$60)*1000</f>
        <v>0.46993182477516682</v>
      </c>
      <c r="AF71" s="10">
        <f>+(B!AC51/D!AF$60)*1000</f>
        <v>0.39549578913272332</v>
      </c>
      <c r="AG71" s="10">
        <f>+(B!AD51/D!AG$60)*1000</f>
        <v>0.45353331215754783</v>
      </c>
      <c r="AH71" s="10">
        <f>+(B!AE51/D!AH$60)*1000</f>
        <v>0.7042709945346628</v>
      </c>
    </row>
    <row r="72" spans="6:34" x14ac:dyDescent="0.25">
      <c r="F72" s="229" t="s">
        <v>21</v>
      </c>
      <c r="G72" s="230"/>
      <c r="H72" s="12">
        <f>+(B!E52/D!H$60)*1000</f>
        <v>0.94839458079393835</v>
      </c>
      <c r="I72" s="9">
        <f>+(B!F52/D!I$60)*1000</f>
        <v>1.0724284016315946</v>
      </c>
      <c r="J72" s="12">
        <f>+(B!G52/D!J$60)*1000</f>
        <v>1.2783734168777494</v>
      </c>
      <c r="K72" s="9">
        <f>+(B!H52/D!K$60)*1000</f>
        <v>1.3004630329762656</v>
      </c>
      <c r="L72" s="12">
        <f>+(B!I52/D!L$60)*1000</f>
        <v>1.0670871334871543</v>
      </c>
      <c r="M72" s="9">
        <f>+(B!J52/D!M$60)*1000</f>
        <v>1.2096743716796077</v>
      </c>
      <c r="N72" s="12">
        <f>+(B!K52/D!N$60)*1000</f>
        <v>1.5362745107928182</v>
      </c>
      <c r="O72" s="9">
        <f>+(B!L52/D!O$60)*1000</f>
        <v>1.7244082577946012</v>
      </c>
      <c r="P72" s="12">
        <f>+(B!M52/D!P$60)*1000</f>
        <v>1.8159489191116795</v>
      </c>
      <c r="Q72" s="9">
        <f>+(B!N52/D!Q$60)*1000</f>
        <v>2.1947079871738815</v>
      </c>
      <c r="R72" s="12">
        <f>+(B!O52/D!R$60)*1000</f>
        <v>2.0227596947590709</v>
      </c>
      <c r="S72" s="9">
        <f>+(B!P52/D!S$60)*1000</f>
        <v>2.2071024424946644</v>
      </c>
      <c r="T72" s="12">
        <f>+(B!Q52/D!T$60)*1000</f>
        <v>2.5892168123959776</v>
      </c>
      <c r="U72" s="9">
        <f>+(B!R52/D!U$60)*1000</f>
        <v>2.5325056799740344</v>
      </c>
      <c r="V72" s="12">
        <f>+(B!S52/D!V$60)*1000</f>
        <v>2.2892735444518331</v>
      </c>
      <c r="W72" s="9">
        <f>+(B!T52/D!W$60)*1000</f>
        <v>2.84101755659393</v>
      </c>
      <c r="X72" s="12">
        <f>+(B!U52/D!X$60)*1000</f>
        <v>3.704430678068817</v>
      </c>
      <c r="Y72" s="9">
        <f>+(B!V52/D!Y$60)*1000</f>
        <v>4.0118172525665523</v>
      </c>
      <c r="Z72" s="12">
        <f>+(B!W52/D!Z$60)*1000</f>
        <v>4.447304941124683</v>
      </c>
      <c r="AA72" s="9">
        <f>+(B!X52/D!AA$60)*1000</f>
        <v>5.3700039244756468</v>
      </c>
      <c r="AB72" s="12">
        <f>+(B!Y52/D!AB$60)*1000</f>
        <v>5.6307725525758947</v>
      </c>
      <c r="AC72" s="10">
        <f>+(B!Z52/D!AC$60)*1000</f>
        <v>5.2053833013025832</v>
      </c>
      <c r="AD72" s="10">
        <f>+(B!AA52/D!AD$60)*1000</f>
        <v>5.3630823087791812</v>
      </c>
      <c r="AE72" s="10">
        <f>+(B!AB52/D!AE$60)*1000</f>
        <v>6.1261656098470727</v>
      </c>
      <c r="AF72" s="10">
        <f>+(B!AC52/D!AF$60)*1000</f>
        <v>6.6262673090938531</v>
      </c>
      <c r="AG72" s="10">
        <f>+(B!AD52/D!AG$60)*1000</f>
        <v>5.6673747319939647</v>
      </c>
      <c r="AH72" s="10">
        <f>+(B!AE52/D!AH$60)*1000</f>
        <v>7.5653078414856321</v>
      </c>
    </row>
    <row r="73" spans="6:34" x14ac:dyDescent="0.25">
      <c r="F73" s="225" t="s">
        <v>22</v>
      </c>
      <c r="G73" s="226"/>
      <c r="H73" s="12">
        <f>+(B!E53/D!H$60)*1000</f>
        <v>1.7513358040959754</v>
      </c>
      <c r="I73" s="9">
        <f>+(B!F53/D!I$60)*1000</f>
        <v>1.5992780464086009</v>
      </c>
      <c r="J73" s="12">
        <f>+(B!G53/D!J$60)*1000</f>
        <v>1.8025086255165976</v>
      </c>
      <c r="K73" s="9">
        <f>+(B!H53/D!K$60)*1000</f>
        <v>1.7959828554925439</v>
      </c>
      <c r="L73" s="12">
        <f>+(B!I53/D!L$60)*1000</f>
        <v>1.098471651154953</v>
      </c>
      <c r="M73" s="9">
        <f>+(B!J53/D!M$60)*1000</f>
        <v>1.184516985083776</v>
      </c>
      <c r="N73" s="12">
        <f>+(B!K53/D!N$60)*1000</f>
        <v>1.455572523703853</v>
      </c>
      <c r="O73" s="9">
        <f>+(B!L53/D!O$60)*1000</f>
        <v>1.2588482916625161</v>
      </c>
      <c r="P73" s="12">
        <f>+(B!M53/D!P$60)*1000</f>
        <v>1.4290831017436856</v>
      </c>
      <c r="Q73" s="9">
        <f>+(B!N53/D!Q$60)*1000</f>
        <v>1.4529254238935043</v>
      </c>
      <c r="R73" s="12">
        <f>+(B!O53/D!R$60)*1000</f>
        <v>1.9892052937224036</v>
      </c>
      <c r="S73" s="9">
        <f>+(B!P53/D!S$60)*1000</f>
        <v>2.0897787526677734</v>
      </c>
      <c r="T73" s="12">
        <f>+(B!Q53/D!T$60)*1000</f>
        <v>2.1914390867108935</v>
      </c>
      <c r="U73" s="9">
        <f>+(B!R53/D!U$60)*1000</f>
        <v>2.6323387582881255</v>
      </c>
      <c r="V73" s="12">
        <f>+(B!S53/D!V$60)*1000</f>
        <v>2.1612458437478503</v>
      </c>
      <c r="W73" s="9">
        <f>+(B!T53/D!W$60)*1000</f>
        <v>2.5850315292836727</v>
      </c>
      <c r="X73" s="12">
        <f>+(B!U53/D!X$60)*1000</f>
        <v>3.3557313761138419</v>
      </c>
      <c r="Y73" s="9">
        <f>+(B!V53/D!Y$60)*1000</f>
        <v>4.2839273810052889</v>
      </c>
      <c r="Z73" s="12">
        <f>+(B!W53/D!Z$60)*1000</f>
        <v>4.4448046660063829</v>
      </c>
      <c r="AA73" s="9">
        <f>+(B!X53/D!AA$60)*1000</f>
        <v>5.3174355731914709</v>
      </c>
      <c r="AB73" s="12">
        <f>+(B!Y53/D!AB$60)*1000</f>
        <v>4.9768601286867904</v>
      </c>
      <c r="AC73" s="10">
        <f>+(B!Z53/D!AC$60)*1000</f>
        <v>4.4218663250053387</v>
      </c>
      <c r="AD73" s="10">
        <f>+(B!AA53/D!AD$60)*1000</f>
        <v>4.4220017292646405</v>
      </c>
      <c r="AE73" s="10">
        <f>+(B!AB53/D!AE$60)*1000</f>
        <v>4.6071967342202331</v>
      </c>
      <c r="AF73" s="10">
        <f>+(B!AC53/D!AF$60)*1000</f>
        <v>4.5090817070208118</v>
      </c>
      <c r="AG73" s="10">
        <f>+(B!AD53/D!AG$60)*1000</f>
        <v>3.1719665687286582</v>
      </c>
      <c r="AH73" s="10">
        <f>+(B!AE53/D!AH$60)*1000</f>
        <v>5.0087229916354872</v>
      </c>
    </row>
    <row r="74" spans="6:34" x14ac:dyDescent="0.25">
      <c r="F74" s="229" t="s">
        <v>23</v>
      </c>
      <c r="G74" s="230"/>
      <c r="H74" s="12">
        <f>+(B!E54/D!H$60)*1000</f>
        <v>3.3893472519628838</v>
      </c>
      <c r="I74" s="9">
        <f>+(B!F54/D!I$60)*1000</f>
        <v>3.5114778627191443</v>
      </c>
      <c r="J74" s="12">
        <f>+(B!G54/D!J$60)*1000</f>
        <v>3.5949939208105586</v>
      </c>
      <c r="K74" s="9">
        <f>+(B!H54/D!K$60)*1000</f>
        <v>6.0303663095988238</v>
      </c>
      <c r="L74" s="12">
        <f>+(B!I54/D!L$60)*1000</f>
        <v>2.2961703782438492</v>
      </c>
      <c r="M74" s="9">
        <f>+(B!J54/D!M$60)*1000</f>
        <v>1.4284534889660812</v>
      </c>
      <c r="N74" s="12">
        <f>+(B!K54/D!N$60)*1000</f>
        <v>1.5478418902562032</v>
      </c>
      <c r="O74" s="9">
        <f>+(B!L54/D!O$60)*1000</f>
        <v>1.7250601155493575</v>
      </c>
      <c r="P74" s="12">
        <f>+(B!M54/D!P$60)*1000</f>
        <v>1.4844417008927473</v>
      </c>
      <c r="Q74" s="9">
        <f>+(B!N54/D!Q$60)*1000</f>
        <v>1.2858957149103629</v>
      </c>
      <c r="R74" s="12">
        <f>+(B!O54/D!R$60)*1000</f>
        <v>2.309049073718564</v>
      </c>
      <c r="S74" s="9">
        <f>+(B!P54/D!S$60)*1000</f>
        <v>2.7299762864595687</v>
      </c>
      <c r="T74" s="12">
        <f>+(B!Q54/D!T$60)*1000</f>
        <v>2.7497901966759652</v>
      </c>
      <c r="U74" s="9">
        <f>+(B!R54/D!U$60)*1000</f>
        <v>4.8129039736634667</v>
      </c>
      <c r="V74" s="12">
        <f>+(B!S54/D!V$60)*1000</f>
        <v>3.0398335206035449</v>
      </c>
      <c r="W74" s="9">
        <f>+(B!T54/D!W$60)*1000</f>
        <v>3.3085174431792401</v>
      </c>
      <c r="X74" s="12">
        <f>+(B!U54/D!X$60)*1000</f>
        <v>3.6842973537135544</v>
      </c>
      <c r="Y74" s="9">
        <f>+(B!V54/D!Y$60)*1000</f>
        <v>5.4851939913781615</v>
      </c>
      <c r="Z74" s="12">
        <f>+(B!W54/D!Z$60)*1000</f>
        <v>7.03453505007153</v>
      </c>
      <c r="AA74" s="9">
        <f>+(B!X54/D!AA$60)*1000</f>
        <v>6.29688440238957</v>
      </c>
      <c r="AB74" s="12">
        <f>+(B!Y54/D!AB$60)*1000</f>
        <v>4.8417886600164097</v>
      </c>
      <c r="AC74" s="10">
        <f>+(B!Z54/D!AC$60)*1000</f>
        <v>5.971125346999786</v>
      </c>
      <c r="AD74" s="10">
        <f>+(B!AA54/D!AD$60)*1000</f>
        <v>6.288523587591472</v>
      </c>
      <c r="AE74" s="10">
        <f>+(B!AB54/D!AE$60)*1000</f>
        <v>5.0884122839736419</v>
      </c>
      <c r="AF74" s="10">
        <f>+(B!AC54/D!AF$60)*1000</f>
        <v>4.8865353469916597</v>
      </c>
      <c r="AG74" s="10">
        <f>+(B!AD54/D!AG$60)*1000</f>
        <v>2.8775669022472803</v>
      </c>
      <c r="AH74" s="10">
        <f>+(B!AE54/D!AH$60)*1000</f>
        <v>4.7971654684714693</v>
      </c>
    </row>
    <row r="75" spans="6:34" x14ac:dyDescent="0.25">
      <c r="F75" s="225" t="s">
        <v>24</v>
      </c>
      <c r="G75" s="226"/>
      <c r="H75" s="12">
        <f>+(B!E55/D!H$60)*1000</f>
        <v>1.2479916543128533</v>
      </c>
      <c r="I75" s="9">
        <f>+(B!F55/D!I$60)*1000</f>
        <v>1.5057453199708257</v>
      </c>
      <c r="J75" s="12">
        <f>+(B!G55/D!J$60)*1000</f>
        <v>2.1409445673910144</v>
      </c>
      <c r="K75" s="9">
        <f>+(B!H55/D!K$60)*1000</f>
        <v>2.1859629542112997</v>
      </c>
      <c r="L75" s="12">
        <f>+(B!I55/D!L$60)*1000</f>
        <v>1.2007247297332331</v>
      </c>
      <c r="M75" s="9">
        <f>+(B!J55/D!M$60)*1000</f>
        <v>1.0188051440539434</v>
      </c>
      <c r="N75" s="12">
        <f>+(B!K55/D!N$60)*1000</f>
        <v>1.0862090225943111</v>
      </c>
      <c r="O75" s="9">
        <f>+(B!L55/D!O$60)*1000</f>
        <v>1.1731176910050802</v>
      </c>
      <c r="P75" s="12">
        <f>+(B!M55/D!P$60)*1000</f>
        <v>0.8775263028454785</v>
      </c>
      <c r="Q75" s="9">
        <f>+(B!N55/D!Q$60)*1000</f>
        <v>0.75263054462420442</v>
      </c>
      <c r="R75" s="12">
        <f>+(B!O55/D!R$60)*1000</f>
        <v>0.90134229218660011</v>
      </c>
      <c r="S75" s="9">
        <f>+(B!P55/D!S$60)*1000</f>
        <v>1.1142945221721603</v>
      </c>
      <c r="T75" s="12">
        <f>+(B!Q55/D!T$60)*1000</f>
        <v>2.102539909514991</v>
      </c>
      <c r="U75" s="9">
        <f>+(B!R55/D!U$60)*1000</f>
        <v>2.1314821254694674</v>
      </c>
      <c r="V75" s="12">
        <f>+(B!S55/D!V$60)*1000</f>
        <v>1.654517416129698</v>
      </c>
      <c r="W75" s="9">
        <f>+(B!T55/D!W$60)*1000</f>
        <v>1.5365898471169988</v>
      </c>
      <c r="X75" s="12">
        <f>+(B!U55/D!X$60)*1000</f>
        <v>1.5529564788005297</v>
      </c>
      <c r="Y75" s="9">
        <f>+(B!V55/D!Y$60)*1000</f>
        <v>1.6834360695080219</v>
      </c>
      <c r="Z75" s="12">
        <f>+(B!W55/D!Z$60)*1000</f>
        <v>1.9515023660173874</v>
      </c>
      <c r="AA75" s="9">
        <f>+(B!X55/D!AA$60)*1000</f>
        <v>1.9196494135089173</v>
      </c>
      <c r="AB75" s="12">
        <f>+(B!Y55/D!AB$60)*1000</f>
        <v>1.8547776050438312</v>
      </c>
      <c r="AC75" s="10">
        <f>+(B!Z55/D!AC$60)*1000</f>
        <v>1.7272714072175954</v>
      </c>
      <c r="AD75" s="10">
        <f>+(B!AA55/D!AD$60)*1000</f>
        <v>1.8175497163584218</v>
      </c>
      <c r="AE75" s="10">
        <f>+(B!AB55/D!AE$60)*1000</f>
        <v>1.898586970036056</v>
      </c>
      <c r="AF75" s="10">
        <f>+(B!AC55/D!AF$60)*1000</f>
        <v>1.9933002672281155</v>
      </c>
      <c r="AG75" s="10">
        <f>+(B!AD55/D!AG$60)*1000</f>
        <v>1.3663459858651632</v>
      </c>
      <c r="AH75" s="10">
        <f>+(B!AE55/D!AH$60)*1000</f>
        <v>1.5051754196948028</v>
      </c>
    </row>
    <row r="76" spans="6:34" ht="15.75" thickBot="1" x14ac:dyDescent="0.3">
      <c r="F76" s="227" t="s">
        <v>25</v>
      </c>
      <c r="G76" s="228"/>
      <c r="H76" s="133">
        <f>+(B!E56/D!H$60)*1000</f>
        <v>1.685060121890957E-4</v>
      </c>
      <c r="I76" s="134">
        <f>+(B!F56/D!I$60)*1000</f>
        <v>1.7775439639104242E-2</v>
      </c>
      <c r="J76" s="133">
        <f>+(B!G56/D!J$60)*1000</f>
        <v>1.1338834822023729E-2</v>
      </c>
      <c r="K76" s="134">
        <f>+(B!H56/D!K$60)*1000</f>
        <v>2.0138810123923549E-2</v>
      </c>
      <c r="L76" s="133">
        <f>+(B!I56/D!L$60)*1000</f>
        <v>4.5406579731936847E-2</v>
      </c>
      <c r="M76" s="134">
        <f>+(B!J56/D!M$60)*1000</f>
        <v>3.1324530036779728E-2</v>
      </c>
      <c r="N76" s="133">
        <f>+(B!K56/D!N$60)*1000</f>
        <v>3.9706727859592506E-3</v>
      </c>
      <c r="O76" s="134">
        <f>+(B!L56/D!O$60)*1000</f>
        <v>6.4661569877477827E-3</v>
      </c>
      <c r="P76" s="133">
        <f>+(B!M56/D!P$60)*1000</f>
        <v>8.5120877499323695E-3</v>
      </c>
      <c r="Q76" s="134">
        <f>+(B!N56/D!Q$60)*1000</f>
        <v>1.6876500024291891E-2</v>
      </c>
      <c r="R76" s="133">
        <f>+(B!O56/D!R$60)*1000</f>
        <v>8.7179880975235165E-3</v>
      </c>
      <c r="S76" s="134">
        <f>+(B!P56/D!S$60)*1000</f>
        <v>1.0130851316101494E-2</v>
      </c>
      <c r="T76" s="133">
        <f>+(B!Q56/D!T$60)*1000</f>
        <v>1.4062776905225158E-2</v>
      </c>
      <c r="U76" s="134">
        <f>+(B!R56/D!U$60)*1000</f>
        <v>1.5909189966151989E-2</v>
      </c>
      <c r="V76" s="133">
        <f>+(B!S56/D!V$60)*1000</f>
        <v>1.9243711160540255E-2</v>
      </c>
      <c r="W76" s="134">
        <f>+(B!T56/D!W$60)*1000</f>
        <v>2.3070838815043324E-2</v>
      </c>
      <c r="X76" s="133">
        <f>+(B!U56/D!X$60)*1000</f>
        <v>2.8030615222319484E-2</v>
      </c>
      <c r="Y76" s="134">
        <f>+(B!V56/D!Y$60)*1000</f>
        <v>3.3014510466201498E-2</v>
      </c>
      <c r="Z76" s="133">
        <f>+(B!W56/D!Z$60)*1000</f>
        <v>3.7414240123252999E-2</v>
      </c>
      <c r="AA76" s="134">
        <f>+(B!X56/D!AA$60)*1000</f>
        <v>6.9523917498800852E-2</v>
      </c>
      <c r="AB76" s="133">
        <f>+(B!Y56/D!AB$60)*1000</f>
        <v>2.7634862028760206E-2</v>
      </c>
      <c r="AC76" s="135">
        <f>+(B!Z56/D!AC$60)*1000</f>
        <v>2.1379478966474484E-2</v>
      </c>
      <c r="AD76" s="135">
        <f>+(B!AA56/D!AD$60)*1000</f>
        <v>1.9204833505556844E-2</v>
      </c>
      <c r="AE76" s="135">
        <f>+(B!AB56/D!AE$60)*1000</f>
        <v>1.6259625347092709E-2</v>
      </c>
      <c r="AF76" s="135">
        <f>+(B!AC56/D!AF$60)*1000</f>
        <v>9.9603004291845508E-3</v>
      </c>
      <c r="AG76" s="135">
        <f>+(B!AD56/D!AG$60)*1000</f>
        <v>9.5486381322957194E-3</v>
      </c>
      <c r="AH76" s="135">
        <f>+(B!AE56/D!AH$60)*1000</f>
        <v>1.4778448157652451E-2</v>
      </c>
    </row>
    <row r="77" spans="6:34" x14ac:dyDescent="0.25">
      <c r="F77" t="s">
        <v>52</v>
      </c>
    </row>
    <row r="78" spans="6:34" ht="15.75" thickBot="1" x14ac:dyDescent="0.3"/>
    <row r="79" spans="6:34" ht="15.75" thickBot="1" x14ac:dyDescent="0.3">
      <c r="F79" s="5" t="s">
        <v>14</v>
      </c>
      <c r="G79" s="6"/>
      <c r="H79" s="11">
        <v>1995</v>
      </c>
      <c r="I79" s="7">
        <v>1996</v>
      </c>
      <c r="J79" s="11">
        <v>1997</v>
      </c>
      <c r="K79" s="7">
        <v>1998</v>
      </c>
      <c r="L79" s="11">
        <v>1999</v>
      </c>
      <c r="M79" s="7">
        <v>2000</v>
      </c>
      <c r="N79" s="11">
        <v>2001</v>
      </c>
      <c r="O79" s="7">
        <v>2002</v>
      </c>
      <c r="P79" s="11">
        <v>2003</v>
      </c>
      <c r="Q79" s="7">
        <v>2004</v>
      </c>
      <c r="R79" s="11">
        <v>2005</v>
      </c>
      <c r="S79" s="7">
        <v>2006</v>
      </c>
      <c r="T79" s="11">
        <v>2007</v>
      </c>
      <c r="U79" s="7">
        <v>2008</v>
      </c>
      <c r="V79" s="11">
        <v>2009</v>
      </c>
      <c r="W79" s="7">
        <v>2010</v>
      </c>
      <c r="X79" s="11">
        <v>2011</v>
      </c>
      <c r="Y79" s="7">
        <v>2012</v>
      </c>
      <c r="Z79" s="11">
        <v>2013</v>
      </c>
      <c r="AA79" s="7">
        <v>2014</v>
      </c>
      <c r="AB79" s="11">
        <v>2015</v>
      </c>
      <c r="AC79" s="8">
        <v>2016</v>
      </c>
      <c r="AD79" s="8">
        <v>2017</v>
      </c>
      <c r="AE79" s="8">
        <v>2018</v>
      </c>
      <c r="AF79" s="8">
        <v>2019</v>
      </c>
      <c r="AG79" s="8">
        <v>2020</v>
      </c>
      <c r="AH79" s="8">
        <v>2021</v>
      </c>
    </row>
    <row r="80" spans="6:34" ht="15.75" thickBot="1" x14ac:dyDescent="0.3">
      <c r="F80" s="233" t="s">
        <v>26</v>
      </c>
      <c r="G80" s="234"/>
      <c r="H80" s="148">
        <f>+('C'!D46/D!H$60)*1000</f>
        <v>-2.6346930214681823</v>
      </c>
      <c r="I80" s="148">
        <f>+('C'!E46/D!I$60)*1000</f>
        <v>-5.0414759988114213</v>
      </c>
      <c r="J80" s="148">
        <f>+('C'!F46/D!J$60)*1000</f>
        <v>-5.3776326356485811</v>
      </c>
      <c r="K80" s="148">
        <f>+('C'!G46/D!K$60)*1000</f>
        <v>-7.8537429111531187</v>
      </c>
      <c r="L80" s="148">
        <f>+('C'!H46/D!L$60)*1000</f>
        <v>-2.2270865112902816</v>
      </c>
      <c r="M80" s="148">
        <f>+('C'!I46/D!M$60)*1000</f>
        <v>-0.88900635982836151</v>
      </c>
      <c r="N80" s="148">
        <f>+('C'!J46/D!N$60)*1000</f>
        <v>-2.6774160278394192</v>
      </c>
      <c r="O80" s="148">
        <f>+('C'!K46/D!O$60)*1000</f>
        <v>-1.3873665205697778</v>
      </c>
      <c r="P80" s="148">
        <f>+('C'!L46/D!P$60)*1000</f>
        <v>-1.4404640564668847</v>
      </c>
      <c r="Q80" s="148">
        <f>+('C'!M46/D!Q$60)*1000</f>
        <v>-1.3819248894718945</v>
      </c>
      <c r="R80" s="148">
        <f>+('C'!N46/D!R$60)*1000</f>
        <v>0.36729777788443069</v>
      </c>
      <c r="S80" s="148">
        <f>+('C'!O46/D!S$60)*1000</f>
        <v>3.0460706663504857</v>
      </c>
      <c r="T80" s="148">
        <f>+('C'!P46/D!T$60)*1000</f>
        <v>2.943901638575682</v>
      </c>
      <c r="U80" s="148">
        <f>+('C'!Q46/D!U$60)*1000</f>
        <v>1.288809291973849</v>
      </c>
      <c r="V80" s="148">
        <f>+('C'!R46/D!V$60)*1000</f>
        <v>0.95043912953747978</v>
      </c>
      <c r="W80" s="148">
        <f>+('C'!S46/D!W$60)*1000</f>
        <v>1.4418999228780107</v>
      </c>
      <c r="X80" s="148">
        <f>+('C'!T46/D!X$60)*1000</f>
        <v>24.834570062622046</v>
      </c>
      <c r="Y80" s="148">
        <f>+('C'!U46/D!Y$60)*1000</f>
        <v>48.085449535576196</v>
      </c>
      <c r="Z80" s="148">
        <f>+('C'!V46/D!Z$60)*1000</f>
        <v>42.164076152745679</v>
      </c>
      <c r="AA80" s="148">
        <f>+('C'!W46/D!AA$60)*1000</f>
        <v>50.070915274931323</v>
      </c>
      <c r="AB80" s="148">
        <f>+('C'!X46/D!AB$60)*1000</f>
        <v>14.374716068575376</v>
      </c>
      <c r="AC80" s="148">
        <f>+('C'!Y46/D!AC$60)*1000</f>
        <v>5.1438650437753566</v>
      </c>
      <c r="AD80" s="148">
        <f>+('C'!Z46/D!AD$60)*1000</f>
        <v>0.15944452645564164</v>
      </c>
      <c r="AE80" s="148">
        <f>+('C'!AA46/D!AE$60)*1000</f>
        <v>4.1178333126113804</v>
      </c>
      <c r="AF80" s="148">
        <f>+('C'!AB46/D!AF$60)*1000</f>
        <v>-10.735328771560452</v>
      </c>
      <c r="AG80" s="148">
        <f>+('C'!AC46/D!AG$60)*1000</f>
        <v>-5.9310410545541172</v>
      </c>
      <c r="AH80" s="148">
        <f>+('C'!AD46/D!AH$60)*1000</f>
        <v>-11.347330995710005</v>
      </c>
    </row>
    <row r="81" spans="6:34" x14ac:dyDescent="0.25">
      <c r="F81" s="225" t="s">
        <v>16</v>
      </c>
      <c r="G81" s="226"/>
      <c r="H81" s="125">
        <f>+('C'!D47/D!H$60)*1000</f>
        <v>2.4708555152912757</v>
      </c>
      <c r="I81" s="125">
        <f>+('C'!E47/D!I$60)*1000</f>
        <v>2.4762604068181204</v>
      </c>
      <c r="J81" s="125">
        <f>+('C'!F47/D!J$60)*1000</f>
        <v>2.6416310091987736</v>
      </c>
      <c r="K81" s="125">
        <f>+('C'!G47/D!K$60)*1000</f>
        <v>1.9638661258139043</v>
      </c>
      <c r="L81" s="125">
        <f>+('C'!H47/D!L$60)*1000</f>
        <v>1.749128794752806</v>
      </c>
      <c r="M81" s="125">
        <f>+('C'!I47/D!M$60)*1000</f>
        <v>1.8361287545974665</v>
      </c>
      <c r="N81" s="125">
        <f>+('C'!J47/D!N$60)*1000</f>
        <v>0.95306157958442606</v>
      </c>
      <c r="O81" s="125">
        <f>+('C'!K47/D!O$60)*1000</f>
        <v>0.89823523259288773</v>
      </c>
      <c r="P81" s="125">
        <f>+('C'!L47/D!P$60)*1000</f>
        <v>1.0847813629768082</v>
      </c>
      <c r="Q81" s="125">
        <f>+('C'!M47/D!Q$60)*1000</f>
        <v>0.9402978428800467</v>
      </c>
      <c r="R81" s="125">
        <f>+('C'!N47/D!R$60)*1000</f>
        <v>1.4877706373584183</v>
      </c>
      <c r="S81" s="125">
        <f>+('C'!O47/D!S$60)*1000</f>
        <v>1.5907182831396727</v>
      </c>
      <c r="T81" s="125">
        <f>+('C'!P47/D!T$60)*1000</f>
        <v>2.0571382357767414</v>
      </c>
      <c r="U81" s="125">
        <f>+('C'!Q47/D!U$60)*1000</f>
        <v>2.2166884592201046</v>
      </c>
      <c r="V81" s="125">
        <f>+('C'!R47/D!V$60)*1000</f>
        <v>1.823754958838772</v>
      </c>
      <c r="W81" s="125">
        <f>+('C'!S47/D!W$60)*1000</f>
        <v>1.6490641019824888</v>
      </c>
      <c r="X81" s="125">
        <f>+('C'!T47/D!X$60)*1000</f>
        <v>2.1554140013018204</v>
      </c>
      <c r="Y81" s="125">
        <f>+('C'!U47/D!Y$60)*1000</f>
        <v>1.6696446824585576</v>
      </c>
      <c r="Z81" s="125">
        <f>+('C'!V47/D!Z$60)*1000</f>
        <v>1.3248088478045559</v>
      </c>
      <c r="AA81" s="125">
        <f>+('C'!W47/D!AA$60)*1000</f>
        <v>1.6975391357432525</v>
      </c>
      <c r="AB81" s="125">
        <f>+('C'!X47/D!AB$60)*1000</f>
        <v>1.3476072030055708</v>
      </c>
      <c r="AC81" s="125">
        <f>+('C'!Y47/D!AC$60)*1000</f>
        <v>1.41075421738202</v>
      </c>
      <c r="AD81" s="125">
        <f>+('C'!Z47/D!AD$60)*1000</f>
        <v>1.4284843628081569</v>
      </c>
      <c r="AE81" s="125">
        <f>+('C'!AA47/D!AE$60)*1000</f>
        <v>0.94302354013842249</v>
      </c>
      <c r="AF81" s="125">
        <f>+('C'!AB47/D!AF$60)*1000</f>
        <v>1.2257034982589685</v>
      </c>
      <c r="AG81" s="125">
        <f>+('C'!AC47/D!AG$60)*1000</f>
        <v>1.6734201540538391</v>
      </c>
      <c r="AH81" s="125">
        <f>+('C'!AD47/D!AH$60)*1000</f>
        <v>1.3772497012674096</v>
      </c>
    </row>
    <row r="82" spans="6:34" x14ac:dyDescent="0.25">
      <c r="F82" s="229" t="s">
        <v>17</v>
      </c>
      <c r="G82" s="230"/>
      <c r="H82" s="24">
        <f>+('C'!D48/D!H$60)*1000</f>
        <v>0.15674216219184098</v>
      </c>
      <c r="I82" s="24">
        <f>+('C'!E48/D!I$60)*1000</f>
        <v>0.11256111726410764</v>
      </c>
      <c r="J82" s="24">
        <f>+('C'!F48/D!J$60)*1000</f>
        <v>0.10182141047860285</v>
      </c>
      <c r="K82" s="24">
        <f>+('C'!G48/D!K$60)*1000</f>
        <v>7.6305949380382265E-2</v>
      </c>
      <c r="L82" s="24">
        <f>+('C'!H48/D!L$60)*1000</f>
        <v>5.7210509942187536E-2</v>
      </c>
      <c r="M82" s="24">
        <f>+('C'!I48/D!M$60)*1000</f>
        <v>0.13868560993052717</v>
      </c>
      <c r="N82" s="24">
        <f>+('C'!J48/D!N$60)*1000</f>
        <v>1.2121762658866251</v>
      </c>
      <c r="O82" s="24">
        <f>+('C'!K48/D!O$60)*1000</f>
        <v>1.8313203506325336E-2</v>
      </c>
      <c r="P82" s="24">
        <f>+('C'!L48/D!P$60)*1000</f>
        <v>-3.9364501610880211E-2</v>
      </c>
      <c r="Q82" s="24">
        <f>+('C'!M48/D!Q$60)*1000</f>
        <v>-2.9866151678569701E-2</v>
      </c>
      <c r="R82" s="24">
        <f>+('C'!N48/D!R$60)*1000</f>
        <v>-1.6089700518333649E-2</v>
      </c>
      <c r="S82" s="24">
        <f>+('C'!O48/D!S$60)*1000</f>
        <v>4.4700972255157781E-3</v>
      </c>
      <c r="T82" s="24">
        <f>+('C'!P48/D!T$60)*1000</f>
        <v>-9.83614243184323E-4</v>
      </c>
      <c r="U82" s="24">
        <f>+('C'!Q48/D!U$60)*1000</f>
        <v>3.3645175499605884E-2</v>
      </c>
      <c r="V82" s="24">
        <f>+('C'!R48/D!V$60)*1000</f>
        <v>2.6488523011305005E-2</v>
      </c>
      <c r="W82" s="24">
        <f>+('C'!S48/D!W$60)*1000</f>
        <v>7.511441273873791E-2</v>
      </c>
      <c r="X82" s="24">
        <f>+('C'!T48/D!X$60)*1000</f>
        <v>2.3033869773079255E-2</v>
      </c>
      <c r="Y82" s="24">
        <f>+('C'!U48/D!Y$60)*1000</f>
        <v>2.9954757566330391E-2</v>
      </c>
      <c r="Z82" s="24">
        <f>+('C'!V48/D!Z$60)*1000</f>
        <v>-6.9765599207659203E-3</v>
      </c>
      <c r="AA82" s="24">
        <f>+('C'!W48/D!AA$60)*1000</f>
        <v>-2.3731020799720927E-2</v>
      </c>
      <c r="AB82" s="24">
        <f>+('C'!X48/D!AB$60)*1000</f>
        <v>-3.5257287213369605E-2</v>
      </c>
      <c r="AC82" s="24">
        <f>+('C'!Y48/D!AC$60)*1000</f>
        <v>-0.13773952594490713</v>
      </c>
      <c r="AD82" s="24">
        <f>+('C'!Z48/D!AD$60)*1000</f>
        <v>-0.12467688057529681</v>
      </c>
      <c r="AE82" s="24">
        <f>+('C'!AA48/D!AE$60)*1000</f>
        <v>-0.17628399436362882</v>
      </c>
      <c r="AF82" s="24">
        <f>+('C'!AB48/D!AF$60)*1000</f>
        <v>-0.21483026965746216</v>
      </c>
      <c r="AG82" s="24">
        <f>+('C'!AC48/D!AG$60)*1000</f>
        <v>-0.16826193123163663</v>
      </c>
      <c r="AH82" s="24">
        <f>+('C'!AD48/D!AH$60)*1000</f>
        <v>-0.28048584693137968</v>
      </c>
    </row>
    <row r="83" spans="6:34" x14ac:dyDescent="0.25">
      <c r="F83" s="225" t="s">
        <v>18</v>
      </c>
      <c r="G83" s="226"/>
      <c r="H83" s="24">
        <f>+('C'!D49/D!H$60)*1000</f>
        <v>4.1858315488936468E-2</v>
      </c>
      <c r="I83" s="24">
        <f>+('C'!E49/D!I$60)*1000</f>
        <v>-0.19004989329803615</v>
      </c>
      <c r="J83" s="24">
        <f>+('C'!F49/D!J$60)*1000</f>
        <v>9.7568324223438888E-4</v>
      </c>
      <c r="K83" s="24">
        <f>+('C'!G49/D!K$60)*1000</f>
        <v>7.8977210670027304E-2</v>
      </c>
      <c r="L83" s="24">
        <f>+('C'!H49/D!L$60)*1000</f>
        <v>0.16181528530319134</v>
      </c>
      <c r="M83" s="24">
        <f>+('C'!I49/D!M$60)*1000</f>
        <v>0.12525891397629754</v>
      </c>
      <c r="N83" s="24">
        <f>+('C'!J49/D!N$60)*1000</f>
        <v>-0.11116824692354248</v>
      </c>
      <c r="O83" s="24">
        <f>+('C'!K49/D!O$60)*1000</f>
        <v>8.6500249028787751E-2</v>
      </c>
      <c r="P83" s="24">
        <f>+('C'!L49/D!P$60)*1000</f>
        <v>1.7711836895305096E-2</v>
      </c>
      <c r="Q83" s="24">
        <f>+('C'!M49/D!Q$60)*1000</f>
        <v>4.6774571248117403E-2</v>
      </c>
      <c r="R83" s="24">
        <f>+('C'!N49/D!R$60)*1000</f>
        <v>0.14171064503743525</v>
      </c>
      <c r="S83" s="24">
        <f>+('C'!O49/D!S$60)*1000</f>
        <v>0.33496585250177846</v>
      </c>
      <c r="T83" s="24">
        <f>+('C'!P49/D!T$60)*1000</f>
        <v>0.6965088258046368</v>
      </c>
      <c r="U83" s="24">
        <f>+('C'!Q49/D!U$60)*1000</f>
        <v>0.77042425928501879</v>
      </c>
      <c r="V83" s="24">
        <f>+('C'!R49/D!V$60)*1000</f>
        <v>0.43481781283679971</v>
      </c>
      <c r="W83" s="24">
        <f>+('C'!S49/D!W$60)*1000</f>
        <v>0.82325522841718457</v>
      </c>
      <c r="X83" s="24">
        <f>+('C'!T49/D!X$60)*1000</f>
        <v>1.1368947096716269</v>
      </c>
      <c r="Y83" s="24">
        <f>+('C'!U49/D!Y$60)*1000</f>
        <v>0.49191635927292121</v>
      </c>
      <c r="Z83" s="24">
        <f>+('C'!V49/D!Z$60)*1000</f>
        <v>0.30335776383845048</v>
      </c>
      <c r="AA83" s="24">
        <f>+('C'!W49/D!AA$60)*1000</f>
        <v>0.30517180482274453</v>
      </c>
      <c r="AB83" s="24">
        <f>+('C'!X49/D!AB$60)*1000</f>
        <v>0.22524182752515443</v>
      </c>
      <c r="AC83" s="24">
        <f>+('C'!Y49/D!AC$60)*1000</f>
        <v>0.78885735639547305</v>
      </c>
      <c r="AD83" s="24">
        <f>+('C'!Z49/D!AD$60)*1000</f>
        <v>0.6977424661000865</v>
      </c>
      <c r="AE83" s="24">
        <f>+('C'!AA49/D!AE$60)*1000</f>
        <v>1.0843449790708275</v>
      </c>
      <c r="AF83" s="24">
        <f>+('C'!AB49/D!AF$60)*1000</f>
        <v>0.42866041784759901</v>
      </c>
      <c r="AG83" s="24">
        <f>+('C'!AC49/D!AG$60)*1000</f>
        <v>0.17855018661160962</v>
      </c>
      <c r="AH83" s="24">
        <f>+('C'!AD49/D!AH$60)*1000</f>
        <v>0.2399706164665322</v>
      </c>
    </row>
    <row r="84" spans="6:34" x14ac:dyDescent="0.25">
      <c r="F84" s="229" t="s">
        <v>19</v>
      </c>
      <c r="G84" s="230"/>
      <c r="H84" s="24">
        <f>+('C'!D50/D!H$60)*1000</f>
        <v>0.68874636248833265</v>
      </c>
      <c r="I84" s="24">
        <f>+('C'!E50/D!I$60)*1000</f>
        <v>-0.22227534509306032</v>
      </c>
      <c r="J84" s="24">
        <f>+('C'!F50/D!J$60)*1000</f>
        <v>0.17658277562991601</v>
      </c>
      <c r="K84" s="24">
        <f>+('C'!G50/D!K$60)*1000</f>
        <v>0.52095318735559759</v>
      </c>
      <c r="L84" s="24">
        <f>+('C'!H50/D!L$60)*1000</f>
        <v>0.50031273170352319</v>
      </c>
      <c r="M84" s="24">
        <f>+('C'!I50/D!M$60)*1000</f>
        <v>0.7758346444626073</v>
      </c>
      <c r="N84" s="24">
        <f>+('C'!J50/D!N$60)*1000</f>
        <v>0.27664552652814201</v>
      </c>
      <c r="O84" s="24">
        <f>+('C'!K50/D!O$60)*1000</f>
        <v>2.2187531875684834</v>
      </c>
      <c r="P84" s="24">
        <f>+('C'!L50/D!P$60)*1000</f>
        <v>1.3124394382823839</v>
      </c>
      <c r="Q84" s="24">
        <f>+('C'!M50/D!Q$60)*1000</f>
        <v>0.74720713695768348</v>
      </c>
      <c r="R84" s="24">
        <f>+('C'!N50/D!R$60)*1000</f>
        <v>2.495172657899789</v>
      </c>
      <c r="S84" s="24">
        <f>+('C'!O50/D!S$60)*1000</f>
        <v>4.0936924828076835</v>
      </c>
      <c r="T84" s="24">
        <f>+('C'!P50/D!T$60)*1000</f>
        <v>3.2714136290114633</v>
      </c>
      <c r="U84" s="24">
        <f>+('C'!Q50/D!U$60)*1000</f>
        <v>6.5039467937126156</v>
      </c>
      <c r="V84" s="24">
        <f>+('C'!R50/D!V$60)*1000</f>
        <v>6.063222683391043</v>
      </c>
      <c r="W84" s="24">
        <f>+('C'!S50/D!W$60)*1000</f>
        <v>6.6442819942838991</v>
      </c>
      <c r="X84" s="24">
        <f>+('C'!T50/D!X$60)*1000</f>
        <v>31.506639148878865</v>
      </c>
      <c r="Y84" s="24">
        <f>+('C'!U50/D!Y$60)*1000</f>
        <v>59.51950824407804</v>
      </c>
      <c r="Z84" s="24">
        <f>+('C'!V50/D!Z$60)*1000</f>
        <v>56.758569604930116</v>
      </c>
      <c r="AA84" s="24">
        <f>+('C'!W50/D!AA$60)*1000</f>
        <v>65.455500675881922</v>
      </c>
      <c r="AB84" s="24">
        <f>+('C'!X50/D!AB$60)*1000</f>
        <v>28.433337435764567</v>
      </c>
      <c r="AC84" s="24">
        <f>+('C'!Y50/D!AC$60)*1000</f>
        <v>19.153569720264787</v>
      </c>
      <c r="AD84" s="24">
        <f>+('C'!Z50/D!AD$60)*1000</f>
        <v>14.848067926358633</v>
      </c>
      <c r="AE84" s="24">
        <f>+('C'!AA50/D!AE$60)*1000</f>
        <v>17.814444838161545</v>
      </c>
      <c r="AF84" s="24">
        <f>+('C'!AB50/D!AF$60)*1000</f>
        <v>4.2946607620050203</v>
      </c>
      <c r="AG84" s="24">
        <f>+('C'!AC50/D!AG$60)*1000</f>
        <v>3.4277674303184309</v>
      </c>
      <c r="AH84" s="24">
        <f>+('C'!AD50/D!AH$60)*1000</f>
        <v>4.1678328664616346</v>
      </c>
    </row>
    <row r="85" spans="6:34" x14ac:dyDescent="0.25">
      <c r="F85" s="225" t="s">
        <v>20</v>
      </c>
      <c r="G85" s="226"/>
      <c r="H85" s="24" t="e">
        <f>+('C'!D51/D!H$60)*1000</f>
        <v>#VALUE!</v>
      </c>
      <c r="I85" s="24">
        <f>+('C'!E51/D!I$60)*1000</f>
        <v>-3.2515762176179797E-2</v>
      </c>
      <c r="J85" s="24" t="e">
        <f>+('C'!F51/D!J$60)*1000</f>
        <v>#VALUE!</v>
      </c>
      <c r="K85" s="24" t="e">
        <f>+('C'!G51/D!K$60)*1000</f>
        <v>#VALUE!</v>
      </c>
      <c r="L85" s="24">
        <f>+('C'!H51/D!L$60)*1000</f>
        <v>-3.2167500583309562E-2</v>
      </c>
      <c r="M85" s="24">
        <f>+('C'!I51/D!M$60)*1000</f>
        <v>-5.5484751736820596E-2</v>
      </c>
      <c r="N85" s="24">
        <f>+('C'!J51/D!N$60)*1000</f>
        <v>0.51242717369376645</v>
      </c>
      <c r="O85" s="24" t="e">
        <f>+('C'!K51/D!O$60)*1000</f>
        <v>#VALUE!</v>
      </c>
      <c r="P85" s="24" t="e">
        <f>+('C'!L51/D!P$60)*1000</f>
        <v>#VALUE!</v>
      </c>
      <c r="Q85" s="24">
        <f>+('C'!M51/D!Q$60)*1000</f>
        <v>9.9593183695282486E-2</v>
      </c>
      <c r="R85" s="24">
        <f>+('C'!N51/D!R$60)*1000</f>
        <v>0.48623073046650034</v>
      </c>
      <c r="S85" s="24">
        <f>+('C'!O51/D!S$60)*1000</f>
        <v>0.27114185439886174</v>
      </c>
      <c r="T85" s="24">
        <f>+('C'!P51/D!T$60)*1000</f>
        <v>0.87800818115755175</v>
      </c>
      <c r="U85" s="24">
        <f>+('C'!Q51/D!U$60)*1000</f>
        <v>-0.12661621922381414</v>
      </c>
      <c r="V85" s="24">
        <f>+('C'!R51/D!V$60)*1000</f>
        <v>-0.15245774954711183</v>
      </c>
      <c r="W85" s="24">
        <f>+('C'!S51/D!W$60)*1000</f>
        <v>-0.18438061969786324</v>
      </c>
      <c r="X85" s="24">
        <f>+('C'!T51/D!X$60)*1000</f>
        <v>-0.21642210401095321</v>
      </c>
      <c r="Y85" s="24">
        <f>+('C'!U51/D!Y$60)*1000</f>
        <v>-0.21545900182214123</v>
      </c>
      <c r="Z85" s="24">
        <f>+('C'!V51/D!Z$60)*1000</f>
        <v>-0.22336614944426109</v>
      </c>
      <c r="AA85" s="24">
        <f>+('C'!W51/D!AA$60)*1000</f>
        <v>-0.22851247111149872</v>
      </c>
      <c r="AB85" s="24">
        <f>+('C'!X51/D!AB$60)*1000</f>
        <v>0.13892818586172648</v>
      </c>
      <c r="AC85" s="24">
        <f>+('C'!Y51/D!AC$60)*1000</f>
        <v>5.918962203715572E-2</v>
      </c>
      <c r="AD85" s="24">
        <f>+('C'!Z51/D!AD$60)*1000</f>
        <v>-5.9311668318606462E-3</v>
      </c>
      <c r="AE85" s="24">
        <f>+('C'!AA51/D!AE$60)*1000</f>
        <v>0.86122280243690164</v>
      </c>
      <c r="AF85" s="24">
        <f>+('C'!AB51/D!AF$60)*1000</f>
        <v>0.53584622236618351</v>
      </c>
      <c r="AG85" s="24">
        <f>+('C'!AC51/D!AG$60)*1000</f>
        <v>0.85028249821329294</v>
      </c>
      <c r="AH85" s="24">
        <f>+('C'!AD51/D!AH$60)*1000</f>
        <v>0.79697055769946534</v>
      </c>
    </row>
    <row r="86" spans="6:34" x14ac:dyDescent="0.25">
      <c r="F86" s="229" t="s">
        <v>21</v>
      </c>
      <c r="G86" s="230"/>
      <c r="H86" s="24">
        <f>+('C'!D52/D!H$60)*1000</f>
        <v>-0.85519670015922689</v>
      </c>
      <c r="I86" s="24">
        <f>+('C'!E52/D!I$60)*1000</f>
        <v>-1.0046100110753935</v>
      </c>
      <c r="J86" s="24">
        <f>+('C'!F52/D!J$60)*1000</f>
        <v>-1.203101719770697</v>
      </c>
      <c r="K86" s="24">
        <f>+('C'!G52/D!K$60)*1000</f>
        <v>-1.2080498319680739</v>
      </c>
      <c r="L86" s="24">
        <f>+('C'!H52/D!L$60)*1000</f>
        <v>-0.9490276359111296</v>
      </c>
      <c r="M86" s="24">
        <f>+('C'!I52/D!M$60)*1000</f>
        <v>-1.1145254393134452</v>
      </c>
      <c r="N86" s="24">
        <f>+('C'!J52/D!N$60)*1000</f>
        <v>-1.5360642021383901</v>
      </c>
      <c r="O86" s="24">
        <f>+('C'!K52/D!O$60)*1000</f>
        <v>-1.4735964239466082</v>
      </c>
      <c r="P86" s="24">
        <f>+('C'!L52/D!P$60)*1000</f>
        <v>-1.4072290155185558</v>
      </c>
      <c r="Q86" s="24">
        <f>+('C'!M52/D!Q$60)*1000</f>
        <v>-1.6397276636058886</v>
      </c>
      <c r="R86" s="24">
        <f>+('C'!N52/D!R$60)*1000</f>
        <v>-1.5149662123248222</v>
      </c>
      <c r="S86" s="24">
        <f>+('C'!O52/D!S$60)*1000</f>
        <v>-1.4840040313018734</v>
      </c>
      <c r="T86" s="24">
        <f>+('C'!P52/D!T$60)*1000</f>
        <v>-1.7667270681450573</v>
      </c>
      <c r="U86" s="24">
        <f>+('C'!Q52/D!U$60)*1000</f>
        <v>-1.6959029999536333</v>
      </c>
      <c r="V86" s="24">
        <f>+('C'!R52/D!V$60)*1000</f>
        <v>-1.6262549015111558</v>
      </c>
      <c r="W86" s="24">
        <f>+('C'!S52/D!W$60)*1000</f>
        <v>-2.1312806786735021</v>
      </c>
      <c r="X86" s="24">
        <f>+('C'!T52/D!X$60)*1000</f>
        <v>-2.8774845689403632</v>
      </c>
      <c r="Y86" s="24">
        <f>+('C'!U52/D!Y$60)*1000</f>
        <v>-3.4112659437358337</v>
      </c>
      <c r="Z86" s="24">
        <f>+('C'!V52/D!Z$60)*1000</f>
        <v>-3.874864531748651</v>
      </c>
      <c r="AA86" s="24">
        <f>+('C'!W52/D!AA$60)*1000</f>
        <v>-4.789765185540487</v>
      </c>
      <c r="AB86" s="24">
        <f>+('C'!X52/D!AB$60)*1000</f>
        <v>-5.1102899771127523</v>
      </c>
      <c r="AC86" s="24">
        <f>+('C'!Y52/D!AC$60)*1000</f>
        <v>-4.7316536408285286</v>
      </c>
      <c r="AD86" s="24">
        <f>+('C'!Z52/D!AD$60)*1000</f>
        <v>-4.7122107172230541</v>
      </c>
      <c r="AE86" s="24">
        <f>+('C'!AA52/D!AE$60)*1000</f>
        <v>-5.4561591860416927</v>
      </c>
      <c r="AF86" s="24">
        <f>+('C'!AB52/D!AF$60)*1000</f>
        <v>-6.1011197262936259</v>
      </c>
      <c r="AG86" s="24">
        <f>+('C'!AC52/D!AG$60)*1000</f>
        <v>-5.1229929325815924</v>
      </c>
      <c r="AH86" s="24">
        <f>+('C'!AD52/D!AH$60)*1000</f>
        <v>-6.887562146173285</v>
      </c>
    </row>
    <row r="87" spans="6:34" x14ac:dyDescent="0.25">
      <c r="F87" s="225" t="s">
        <v>22</v>
      </c>
      <c r="G87" s="226"/>
      <c r="H87" s="24">
        <f>+('C'!D53/D!H$60)*1000</f>
        <v>-0.72700203151595022</v>
      </c>
      <c r="I87" s="24">
        <f>+('C'!E53/D!I$60)*1000</f>
        <v>-1.3419877360274455</v>
      </c>
      <c r="J87" s="24">
        <f>+('C'!F53/D!J$60)*1000</f>
        <v>-1.5014347953606186</v>
      </c>
      <c r="K87" s="24">
        <f>+('C'!G53/D!K$60)*1000</f>
        <v>-1.1865182734719599</v>
      </c>
      <c r="L87" s="24">
        <f>+('C'!H53/D!L$60)*1000</f>
        <v>-0.34095561662302648</v>
      </c>
      <c r="M87" s="24">
        <f>+('C'!I53/D!M$60)*1000</f>
        <v>-0.27657118410298331</v>
      </c>
      <c r="N87" s="24">
        <f>+('C'!J53/D!N$60)*1000</f>
        <v>-1.343551971958846</v>
      </c>
      <c r="O87" s="24">
        <f>+('C'!K53/D!O$60)*1000</f>
        <v>-0.40070480127502733</v>
      </c>
      <c r="P87" s="24">
        <f>+('C'!L53/D!P$60)*1000</f>
        <v>-0.29339165293524505</v>
      </c>
      <c r="Q87" s="24">
        <f>+('C'!M53/D!Q$60)*1000</f>
        <v>5.8909099742506028E-2</v>
      </c>
      <c r="R87" s="24">
        <f>+('C'!N53/D!R$60)*1000</f>
        <v>0.11492961700902271</v>
      </c>
      <c r="S87" s="24">
        <f>+('C'!O53/D!S$60)*1000</f>
        <v>1.6440984111927912</v>
      </c>
      <c r="T87" s="24">
        <f>+('C'!P53/D!T$60)*1000</f>
        <v>2.2260249888651868</v>
      </c>
      <c r="U87" s="24">
        <f>+('C'!Q53/D!U$60)*1000</f>
        <v>0.22898873278620105</v>
      </c>
      <c r="V87" s="24">
        <f>+('C'!R53/D!V$60)*1000</f>
        <v>-1.2120582907198056</v>
      </c>
      <c r="W87" s="24">
        <f>+('C'!S53/D!W$60)*1000</f>
        <v>-0.95576509549516853</v>
      </c>
      <c r="X87" s="24">
        <f>+('C'!T53/D!X$60)*1000</f>
        <v>-2.0320795457096041</v>
      </c>
      <c r="Y87" s="24">
        <f>+('C'!U53/D!Y$60)*1000</f>
        <v>-3.0547957868539175</v>
      </c>
      <c r="Z87" s="24">
        <f>+('C'!V53/D!Z$60)*1000</f>
        <v>-3.330918454935623</v>
      </c>
      <c r="AA87" s="24">
        <f>+('C'!W53/D!AA$60)*1000</f>
        <v>-4.3283615314176078</v>
      </c>
      <c r="AB87" s="24">
        <f>+('C'!X53/D!AB$60)*1000</f>
        <v>-4.1719313814397365</v>
      </c>
      <c r="AC87" s="24">
        <f>+('C'!Y53/D!AC$60)*1000</f>
        <v>-3.994710655562673</v>
      </c>
      <c r="AD87" s="24">
        <f>+('C'!Z53/D!AD$60)*1000</f>
        <v>-4.1516052637128578</v>
      </c>
      <c r="AE87" s="24">
        <f>+('C'!AA53/D!AE$60)*1000</f>
        <v>-4.2553307223672761</v>
      </c>
      <c r="AF87" s="24">
        <f>+('C'!AB53/D!AF$60)*1000</f>
        <v>-4.4154724066726052</v>
      </c>
      <c r="AG87" s="24">
        <f>+('C'!AC53/D!AG$60)*1000</f>
        <v>-3.1003177558961323</v>
      </c>
      <c r="AH87" s="24">
        <f>+('C'!AD53/D!AH$60)*1000</f>
        <v>-4.8310477580363953</v>
      </c>
    </row>
    <row r="88" spans="6:34" x14ac:dyDescent="0.25">
      <c r="F88" s="229" t="s">
        <v>23</v>
      </c>
      <c r="G88" s="230"/>
      <c r="H88" s="24">
        <f>+('C'!D54/D!H$60)*1000</f>
        <v>-3.3704318893098337</v>
      </c>
      <c r="I88" s="24">
        <f>+('C'!E54/D!I$60)*1000</f>
        <v>-3.506089062373376</v>
      </c>
      <c r="J88" s="24">
        <f>+('C'!F54/D!J$60)*1000</f>
        <v>-3.5586776429809364</v>
      </c>
      <c r="K88" s="24">
        <f>+('C'!G54/D!K$60)*1000</f>
        <v>-5.9937628911993279</v>
      </c>
      <c r="L88" s="24">
        <f>+('C'!H54/D!L$60)*1000</f>
        <v>-2.2788637388847119</v>
      </c>
      <c r="M88" s="24">
        <f>+('C'!I54/D!M$60)*1000</f>
        <v>-1.4064605128729055</v>
      </c>
      <c r="N88" s="24">
        <f>+('C'!J54/D!N$60)*1000</f>
        <v>-0.5011896812588259</v>
      </c>
      <c r="O88" s="24">
        <f>+('C'!K54/D!O$60)*1000</f>
        <v>-1.6974205847195936</v>
      </c>
      <c r="P88" s="24">
        <f>+('C'!L54/D!P$60)*1000</f>
        <v>-1.4674121639900641</v>
      </c>
      <c r="Q88" s="24">
        <f>+('C'!M54/D!Q$60)*1000</f>
        <v>-1.2516797599961134</v>
      </c>
      <c r="R88" s="24">
        <f>+('C'!N54/D!R$60)*1000</f>
        <v>-2.2646781771933191</v>
      </c>
      <c r="S88" s="24">
        <f>+('C'!O54/D!S$60)*1000</f>
        <v>-2.6323300924828077</v>
      </c>
      <c r="T88" s="24">
        <f>+('C'!P54/D!T$60)*1000</f>
        <v>-2.6668272111395019</v>
      </c>
      <c r="U88" s="24">
        <f>+('C'!Q54/D!U$60)*1000</f>
        <v>-4.7786412806602678</v>
      </c>
      <c r="V88" s="24">
        <f>+('C'!R54/D!V$60)*1000</f>
        <v>-2.9974895319773442</v>
      </c>
      <c r="W88" s="24">
        <f>+('C'!S54/D!W$60)*1000</f>
        <v>-3.2362437735335479</v>
      </c>
      <c r="X88" s="24">
        <f>+('C'!T54/D!X$60)*1000</f>
        <v>-3.6168390231858689</v>
      </c>
      <c r="Y88" s="24">
        <f>+('C'!U54/D!Y$60)*1000</f>
        <v>-5.4486196169059156</v>
      </c>
      <c r="Z88" s="24">
        <f>+('C'!V54/D!Z$60)*1000</f>
        <v>-6.9998181798173214</v>
      </c>
      <c r="AA88" s="24">
        <f>+('C'!W54/D!AA$60)*1000</f>
        <v>-6.254253281297693</v>
      </c>
      <c r="AB88" s="24">
        <f>+('C'!X54/D!AB$60)*1000</f>
        <v>-4.7945008852614759</v>
      </c>
      <c r="AC88" s="24">
        <f>+('C'!Y54/D!AC$60)*1000</f>
        <v>-5.8961441383728372</v>
      </c>
      <c r="AD88" s="24">
        <f>+('C'!Z54/D!AD$60)*1000</f>
        <v>-6.2222630380227333</v>
      </c>
      <c r="AE88" s="24">
        <f>+('C'!AA54/D!AE$60)*1000</f>
        <v>-5.0091382361473746</v>
      </c>
      <c r="AF88" s="24">
        <f>+('C'!AB54/D!AF$60)*1000</f>
        <v>-4.8228851728884923</v>
      </c>
      <c r="AG88" s="24">
        <f>+('C'!AC54/D!AG$60)*1000</f>
        <v>-2.8136722186929246</v>
      </c>
      <c r="AH88" s="24">
        <f>+('C'!AD54/D!AH$60)*1000</f>
        <v>-4.7308279496170345</v>
      </c>
    </row>
    <row r="89" spans="6:34" x14ac:dyDescent="0.25">
      <c r="F89" s="225" t="s">
        <v>24</v>
      </c>
      <c r="G89" s="226"/>
      <c r="H89" s="24">
        <f>+('C'!D55/D!H$60)*1000</f>
        <v>-1.0211995278098063</v>
      </c>
      <c r="I89" s="24">
        <f>+('C'!E55/D!I$60)*1000</f>
        <v>-1.3149942461978985</v>
      </c>
      <c r="J89" s="24">
        <f>+('C'!F55/D!J$60)*1000</f>
        <v>-1.9783440607918945</v>
      </c>
      <c r="K89" s="24">
        <f>+('C'!G55/D!K$60)*1000</f>
        <v>-2.0357872033186304</v>
      </c>
      <c r="L89" s="24">
        <f>+('C'!H55/D!L$60)*1000</f>
        <v>-1.0491327353330049</v>
      </c>
      <c r="M89" s="24">
        <f>+('C'!I55/D!M$60)*1000</f>
        <v>-0.88331308745402537</v>
      </c>
      <c r="N89" s="24">
        <f>+('C'!J55/D!N$60)*1000</f>
        <v>-1.0498051240669761</v>
      </c>
      <c r="O89" s="24">
        <f>+('C'!K55/D!O$60)*1000</f>
        <v>-0.9671063352923599</v>
      </c>
      <c r="P89" s="24">
        <f>+('C'!L55/D!P$60)*1000</f>
        <v>-0.58730987924546874</v>
      </c>
      <c r="Q89" s="24">
        <f>+('C'!M55/D!Q$60)*1000</f>
        <v>-0.3392367244813681</v>
      </c>
      <c r="R89" s="24">
        <f>+('C'!N55/D!R$60)*1000</f>
        <v>-0.56075748704165873</v>
      </c>
      <c r="S89" s="24">
        <f>+('C'!O55/D!S$60)*1000</f>
        <v>-0.77342020393644784</v>
      </c>
      <c r="T89" s="24">
        <f>+('C'!P55/D!T$60)*1000</f>
        <v>-1.7472388007220045</v>
      </c>
      <c r="U89" s="24">
        <f>+('C'!Q55/D!U$60)*1000</f>
        <v>-1.8532322529790886</v>
      </c>
      <c r="V89" s="24">
        <f>+('C'!R55/D!V$60)*1000</f>
        <v>-1.3970829415946251</v>
      </c>
      <c r="W89" s="24">
        <f>+('C'!S55/D!W$60)*1000</f>
        <v>-1.2252790001360978</v>
      </c>
      <c r="X89" s="24">
        <f>+('C'!T55/D!X$60)*1000</f>
        <v>-1.2261717504994052</v>
      </c>
      <c r="Y89" s="24">
        <f>+('C'!U55/D!Y$60)*1000</f>
        <v>-1.4684705568641396</v>
      </c>
      <c r="Z89" s="24">
        <f>+('C'!V55/D!Z$60)*1000</f>
        <v>-1.755715571695829</v>
      </c>
      <c r="AA89" s="24">
        <f>+('C'!W55/D!AA$60)*1000</f>
        <v>-1.7060356255178126</v>
      </c>
      <c r="AB89" s="24">
        <f>+('C'!X55/D!AB$60)*1000</f>
        <v>-1.6427698751997237</v>
      </c>
      <c r="AC89" s="24">
        <f>+('C'!Y55/D!AC$60)*1000</f>
        <v>-1.4986604740550926</v>
      </c>
      <c r="AD89" s="24">
        <f>+('C'!Z55/D!AD$60)*1000</f>
        <v>-1.6092365085725131</v>
      </c>
      <c r="AE89" s="24">
        <f>+('C'!AA55/D!AE$60)*1000</f>
        <v>-1.6960685274980314</v>
      </c>
      <c r="AF89" s="24">
        <f>+('C'!AB55/D!AF$60)*1000</f>
        <v>-1.7831123977650012</v>
      </c>
      <c r="AG89" s="24">
        <f>+('C'!AC55/D!AG$60)*1000</f>
        <v>-1.1855501866116096</v>
      </c>
      <c r="AH89" s="24">
        <f>+('C'!AD55/D!AH$60)*1000</f>
        <v>-1.281770455836549</v>
      </c>
    </row>
    <row r="90" spans="6:34" ht="15.75" thickBot="1" x14ac:dyDescent="0.3">
      <c r="F90" s="227" t="s">
        <v>25</v>
      </c>
      <c r="G90" s="228"/>
      <c r="H90" s="126">
        <f>+('C'!D56/D!H$60)*1000</f>
        <v>-1.6831384176137925E-4</v>
      </c>
      <c r="I90" s="126">
        <f>+('C'!E56/D!I$60)*1000</f>
        <v>-1.7775412625948839E-2</v>
      </c>
      <c r="J90" s="126">
        <f>+('C'!F56/D!J$60)*1000</f>
        <v>-1.1338808158912144E-2</v>
      </c>
      <c r="K90" s="126">
        <f>+('C'!G56/D!K$60)*1000</f>
        <v>-2.0138678848981306E-2</v>
      </c>
      <c r="L90" s="126">
        <f>+('C'!H56/D!L$60)*1000</f>
        <v>-4.5406398257848757E-2</v>
      </c>
      <c r="M90" s="126">
        <f>+('C'!I56/D!M$60)*1000</f>
        <v>-2.8559307315079691E-2</v>
      </c>
      <c r="N90" s="126">
        <f>+('C'!J56/D!N$60)*1000</f>
        <v>0.1707514121444422</v>
      </c>
      <c r="O90" s="126" t="e">
        <f>+('C'!K56/D!O$60)*1000</f>
        <v>#VALUE!</v>
      </c>
      <c r="P90" s="126">
        <f>+('C'!L56/D!P$60)*1000</f>
        <v>1.6961707778952795E-3</v>
      </c>
      <c r="Q90" s="126">
        <f>+('C'!M56/D!Q$60)*1000</f>
        <v>-1.4196375649808095E-2</v>
      </c>
      <c r="R90" s="126">
        <f>+('C'!N56/D!R$60)*1000</f>
        <v>-2.0240209253215582E-3</v>
      </c>
      <c r="S90" s="126">
        <f>+('C'!O56/D!S$60)*1000</f>
        <v>-3.2612757884752197E-3</v>
      </c>
      <c r="T90" s="126">
        <f>+('C'!P56/D!T$60)*1000</f>
        <v>-3.4143557045406602E-3</v>
      </c>
      <c r="U90" s="126">
        <f>+('C'!Q56/D!U$60)*1000</f>
        <v>-1.0490842490842488E-2</v>
      </c>
      <c r="V90" s="126">
        <f>+('C'!R56/D!V$60)*1000</f>
        <v>-1.2502121121786785E-2</v>
      </c>
      <c r="W90" s="126">
        <f>+('C'!S56/D!W$60)*1000</f>
        <v>-1.6866715056934174E-2</v>
      </c>
      <c r="X90" s="126">
        <f>+('C'!T56/D!X$60)*1000</f>
        <v>-1.8410769196238186E-2</v>
      </c>
      <c r="Y90" s="126">
        <f>+('C'!U56/D!Y$60)*1000</f>
        <v>-2.697733434069597E-2</v>
      </c>
      <c r="Z90" s="126">
        <f>+('C'!V56/D!Z$60)*1000</f>
        <v>-3.0998987564652799E-2</v>
      </c>
      <c r="AA90" s="126">
        <f>+('C'!W56/D!AA$60)*1000</f>
        <v>-5.6632211224000348E-2</v>
      </c>
      <c r="AB90" s="126">
        <f>+('C'!X56/D!AB$60)*1000</f>
        <v>-1.5655676469318133E-2</v>
      </c>
      <c r="AC90" s="126">
        <f>+('C'!Y56/D!AC$60)*1000</f>
        <v>-9.6091180866965612E-3</v>
      </c>
      <c r="AD90" s="126">
        <f>+('C'!Z56/D!AD$60)*1000</f>
        <v>1.1072312786014046E-2</v>
      </c>
      <c r="AE90" s="126">
        <f>+('C'!AA56/D!AE$60)*1000</f>
        <v>7.7690745575863061E-3</v>
      </c>
      <c r="AF90" s="126">
        <f>+('C'!AB56/D!AF$60)*1000</f>
        <v>0.11722137420034009</v>
      </c>
      <c r="AG90" s="126">
        <f>+('C'!AC56/D!AG$60)*1000</f>
        <v>0.32973171603271656</v>
      </c>
      <c r="AH90" s="126">
        <f>+('C'!AD56/D!AH$60)*1000</f>
        <v>8.2337871456835576E-2</v>
      </c>
    </row>
    <row r="91" spans="6:34" x14ac:dyDescent="0.25">
      <c r="F91" t="s">
        <v>52</v>
      </c>
    </row>
    <row r="92" spans="6:34" ht="19.5" thickBot="1" x14ac:dyDescent="0.3">
      <c r="G92" s="232" t="s">
        <v>57</v>
      </c>
      <c r="H92" s="232"/>
      <c r="I92" s="232"/>
      <c r="J92" s="232"/>
      <c r="K92" s="232"/>
      <c r="L92" s="232"/>
      <c r="M92" s="232"/>
      <c r="N92" s="232"/>
      <c r="O92" s="232"/>
      <c r="P92" s="232"/>
      <c r="Q92" s="232"/>
      <c r="R92" s="232"/>
      <c r="S92" s="232"/>
      <c r="T92" s="232"/>
      <c r="U92" s="232"/>
      <c r="V92" s="232"/>
      <c r="W92" s="232"/>
      <c r="X92" s="232"/>
      <c r="Y92" s="232"/>
      <c r="Z92" s="232"/>
      <c r="AA92" s="232"/>
      <c r="AB92" s="232"/>
      <c r="AC92" s="232"/>
    </row>
    <row r="93" spans="6:34" x14ac:dyDescent="0.25">
      <c r="G93" s="159" t="s">
        <v>38</v>
      </c>
      <c r="H93" s="160">
        <v>1995</v>
      </c>
      <c r="I93" s="160">
        <v>1996</v>
      </c>
      <c r="J93" s="160">
        <v>1997</v>
      </c>
      <c r="K93" s="160">
        <v>1998</v>
      </c>
      <c r="L93" s="160">
        <v>1999</v>
      </c>
      <c r="M93" s="160">
        <v>2000</v>
      </c>
      <c r="N93" s="160">
        <v>2001</v>
      </c>
      <c r="O93" s="160">
        <v>2002</v>
      </c>
      <c r="P93" s="160">
        <v>2003</v>
      </c>
      <c r="Q93" s="160">
        <v>2004</v>
      </c>
      <c r="R93" s="160">
        <v>2005</v>
      </c>
      <c r="S93" s="160">
        <v>2006</v>
      </c>
      <c r="T93" s="160">
        <v>2007</v>
      </c>
      <c r="U93" s="160">
        <v>2008</v>
      </c>
      <c r="V93" s="160">
        <v>2009</v>
      </c>
      <c r="W93" s="160">
        <v>2010</v>
      </c>
      <c r="X93" s="160">
        <v>2011</v>
      </c>
      <c r="Y93" s="160">
        <v>2012</v>
      </c>
      <c r="Z93" s="160">
        <v>2013</v>
      </c>
      <c r="AA93" s="160">
        <v>2014</v>
      </c>
      <c r="AB93" s="160">
        <v>2015</v>
      </c>
      <c r="AC93" s="160">
        <v>2016</v>
      </c>
      <c r="AD93" s="160">
        <v>2017</v>
      </c>
      <c r="AE93" s="160">
        <v>2018</v>
      </c>
      <c r="AF93" s="160">
        <v>2019</v>
      </c>
      <c r="AG93" s="160">
        <v>2020</v>
      </c>
      <c r="AH93" s="160">
        <v>2021</v>
      </c>
    </row>
    <row r="94" spans="6:34" ht="15.75" thickBot="1" x14ac:dyDescent="0.3">
      <c r="G94" s="161" t="s">
        <v>37</v>
      </c>
      <c r="H94" s="175">
        <v>92507279383.038727</v>
      </c>
      <c r="I94" s="175">
        <v>97160109277.80867</v>
      </c>
      <c r="J94" s="162">
        <v>106659508271.25496</v>
      </c>
      <c r="K94" s="162">
        <v>98443739941.166397</v>
      </c>
      <c r="L94" s="162">
        <v>86186158684.768494</v>
      </c>
      <c r="M94" s="162">
        <v>99886577330.727112</v>
      </c>
      <c r="N94" s="162">
        <v>98211749595.544189</v>
      </c>
      <c r="O94" s="162">
        <v>97963003804.785095</v>
      </c>
      <c r="P94" s="162">
        <v>94641378693.223038</v>
      </c>
      <c r="Q94" s="162">
        <v>117081522349.67728</v>
      </c>
      <c r="R94" s="162">
        <v>145619193046.09409</v>
      </c>
      <c r="S94" s="162">
        <v>161618580752.94565</v>
      </c>
      <c r="T94" s="162">
        <v>206181823187.67459</v>
      </c>
      <c r="U94" s="162">
        <v>242186949772.53314</v>
      </c>
      <c r="V94" s="162">
        <v>232397835356.35651</v>
      </c>
      <c r="W94" s="162">
        <v>286563099757.48175</v>
      </c>
      <c r="X94" s="162">
        <v>334943877377.47156</v>
      </c>
      <c r="Y94" s="162">
        <v>370921317942.56396</v>
      </c>
      <c r="Z94" s="162">
        <v>382116120909.2182</v>
      </c>
      <c r="AA94" s="162">
        <v>381112110485.38477</v>
      </c>
      <c r="AB94" s="162">
        <v>293481753078.86798</v>
      </c>
      <c r="AC94" s="162">
        <v>282825012368.25525</v>
      </c>
      <c r="AD94" s="162">
        <v>311883730442.04541</v>
      </c>
      <c r="AE94" s="162">
        <v>334198218100.71857</v>
      </c>
      <c r="AF94" s="162">
        <v>323109540251.85498</v>
      </c>
      <c r="AG94" s="162">
        <v>270299984937.97015</v>
      </c>
      <c r="AH94" s="162">
        <v>314464137241.33002</v>
      </c>
    </row>
    <row r="95" spans="6:34" x14ac:dyDescent="0.25">
      <c r="G95" s="1" t="s">
        <v>41</v>
      </c>
      <c r="H95" s="158" t="s">
        <v>40</v>
      </c>
      <c r="Y95" s="54"/>
      <c r="Z95" s="54"/>
      <c r="AA95" s="54"/>
      <c r="AB95" s="54"/>
    </row>
    <row r="96" spans="6:34" ht="15.75" thickBot="1" x14ac:dyDescent="0.3"/>
    <row r="97" spans="6:34" ht="15.75" thickBot="1" x14ac:dyDescent="0.3">
      <c r="F97" s="5" t="s">
        <v>14</v>
      </c>
      <c r="G97" s="6"/>
      <c r="H97" s="11">
        <v>1995</v>
      </c>
      <c r="I97" s="7">
        <v>1996</v>
      </c>
      <c r="J97" s="11">
        <v>1997</v>
      </c>
      <c r="K97" s="7">
        <v>1998</v>
      </c>
      <c r="L97" s="11">
        <v>1999</v>
      </c>
      <c r="M97" s="7">
        <v>2000</v>
      </c>
      <c r="N97" s="11">
        <v>2001</v>
      </c>
      <c r="O97" s="7">
        <v>2002</v>
      </c>
      <c r="P97" s="11">
        <v>2003</v>
      </c>
      <c r="Q97" s="7">
        <v>2004</v>
      </c>
      <c r="R97" s="11">
        <v>2005</v>
      </c>
      <c r="S97" s="7">
        <v>2006</v>
      </c>
      <c r="T97" s="11">
        <v>2007</v>
      </c>
      <c r="U97" s="7">
        <v>2008</v>
      </c>
      <c r="V97" s="11">
        <v>2009</v>
      </c>
      <c r="W97" s="7">
        <v>2010</v>
      </c>
      <c r="X97" s="11">
        <v>2011</v>
      </c>
      <c r="Y97" s="7">
        <v>2012</v>
      </c>
      <c r="Z97" s="11">
        <v>2013</v>
      </c>
      <c r="AA97" s="7">
        <v>2014</v>
      </c>
      <c r="AB97" s="11">
        <v>2015</v>
      </c>
      <c r="AC97" s="8">
        <v>2016</v>
      </c>
      <c r="AD97" s="8">
        <v>2017</v>
      </c>
      <c r="AE97" s="8">
        <v>2018</v>
      </c>
      <c r="AF97" s="8">
        <v>2019</v>
      </c>
      <c r="AG97" s="8">
        <v>2020</v>
      </c>
      <c r="AH97" s="8">
        <v>2021</v>
      </c>
    </row>
    <row r="98" spans="6:34" ht="15.75" thickBot="1" x14ac:dyDescent="0.3">
      <c r="F98" s="203" t="s">
        <v>26</v>
      </c>
      <c r="G98" s="219"/>
      <c r="H98" s="166">
        <f>+A!D46/(D!H$94)</f>
        <v>2.0178196704617905E-6</v>
      </c>
      <c r="I98" s="166">
        <f>+A!E46/(D!I$94)</f>
        <v>1.6226198300088583E-6</v>
      </c>
      <c r="J98" s="166">
        <f>+A!F46/(D!J$94)</f>
        <v>1.3979331652345865E-6</v>
      </c>
      <c r="K98" s="166">
        <f>+A!G46/(D!K$94)</f>
        <v>1.5313935867338785E-6</v>
      </c>
      <c r="L98" s="166">
        <f>+A!H46/(D!L$94)</f>
        <v>1.778233005610043E-6</v>
      </c>
      <c r="M98" s="166">
        <f>+A!I46/(D!M$94)</f>
        <v>1.7578293269438814E-6</v>
      </c>
      <c r="N98" s="166">
        <f>+A!J46/(D!N$94)</f>
        <v>1.4309682963470607E-6</v>
      </c>
      <c r="O98" s="166">
        <f>+A!K46/(D!O$94)</f>
        <v>2.0892274843659178E-6</v>
      </c>
      <c r="P98" s="166">
        <f>+A!L46/(D!P$94)</f>
        <v>2.0803881211221062E-6</v>
      </c>
      <c r="Q98" s="166">
        <f>+A!M46/(D!Q$94)</f>
        <v>1.8100490645062417E-6</v>
      </c>
      <c r="R98" s="166">
        <f>+A!N46/(D!R$94)</f>
        <v>2.3940532336946015E-6</v>
      </c>
      <c r="S98" s="166">
        <f>+A!O46/(D!S$94)</f>
        <v>3.1908008200387628E-6</v>
      </c>
      <c r="T98" s="166">
        <f>+A!P46/(D!T$94)</f>
        <v>2.8195351608218387E-6</v>
      </c>
      <c r="U98" s="166">
        <f>+A!Q46/(D!U$94)</f>
        <v>2.5732365042184397E-6</v>
      </c>
      <c r="V98" s="166">
        <f>+A!R46/(D!V$94)</f>
        <v>2.0784363127106398E-6</v>
      </c>
      <c r="W98" s="166">
        <f>+A!S46/(D!W$94)</f>
        <v>1.972096199679126E-6</v>
      </c>
      <c r="X98" s="166">
        <f>+A!T46/(D!X$94)</f>
        <v>5.1356693350194632E-6</v>
      </c>
      <c r="Y98" s="166">
        <f>+A!U46/(D!Y$94)</f>
        <v>7.9256485345908792E-6</v>
      </c>
      <c r="Z98" s="166">
        <f>+A!V46/(D!Z$94)</f>
        <v>7.5344505045993364E-6</v>
      </c>
      <c r="AA98" s="166">
        <f>+A!W46/(D!AA$94)</f>
        <v>8.5628635517347285E-6</v>
      </c>
      <c r="AB98" s="166">
        <f>+A!X46/(D!AB$94)</f>
        <v>5.3870538233262292E-6</v>
      </c>
      <c r="AC98" s="166">
        <f>+A!Y46/(D!AC$94)</f>
        <v>4.0992873660354195E-6</v>
      </c>
      <c r="AD98" s="166">
        <f>+A!Z46/(D!AD$94)</f>
        <v>3.1261662755479185E-6</v>
      </c>
      <c r="AE98" s="166">
        <f>+A!AA46/(D!AE$94)</f>
        <v>3.5617664473640728E-6</v>
      </c>
      <c r="AF98" s="166">
        <f>+A!AB46/(D!AF$94)</f>
        <v>1.5476135418664081E-6</v>
      </c>
      <c r="AG98" s="166">
        <f>+A!AC46/(D!AG$94)</f>
        <v>1.8472224484754705E-6</v>
      </c>
      <c r="AH98" s="166">
        <f>+A!AD46/(D!AH$94)</f>
        <v>2.2579716282721409E-6</v>
      </c>
    </row>
    <row r="99" spans="6:34" x14ac:dyDescent="0.25">
      <c r="F99" s="225" t="s">
        <v>16</v>
      </c>
      <c r="G99" s="226"/>
      <c r="H99" s="163">
        <f>+A!D47/(D!H$94)</f>
        <v>1.0728664453426482E-6</v>
      </c>
      <c r="I99" s="163">
        <f>+A!E47/(D!I$94)</f>
        <v>1.0176117928943311E-6</v>
      </c>
      <c r="J99" s="163">
        <f>+A!F47/(D!J$94)</f>
        <v>1.0004756512529199E-6</v>
      </c>
      <c r="K99" s="163">
        <f>+A!G47/(D!K$94)</f>
        <v>8.6209525410879515E-7</v>
      </c>
      <c r="L99" s="163">
        <f>+A!H47/(D!L$94)</f>
        <v>9.0942855785788679E-7</v>
      </c>
      <c r="M99" s="163">
        <f>+A!I47/(D!M$94)</f>
        <v>8.1996314408507526E-7</v>
      </c>
      <c r="N99" s="163" t="e">
        <f>+A!#REF!/(D!N$94)</f>
        <v>#REF!</v>
      </c>
      <c r="O99" s="163">
        <f>+A!K47/(D!O$94)</f>
        <v>4.7885271151422827E-7</v>
      </c>
      <c r="P99" s="163">
        <f>+A!L47/(D!P$94)</f>
        <v>5.5626408582496459E-7</v>
      </c>
      <c r="Q99" s="163">
        <f>+A!M47/(D!Q$94)</f>
        <v>4.2053031948927097E-7</v>
      </c>
      <c r="R99" s="163">
        <f>+A!N47/(D!R$94)</f>
        <v>4.9420641946024251E-7</v>
      </c>
      <c r="S99" s="163">
        <f>+A!O47/(D!S$94)</f>
        <v>4.9235056779540309E-7</v>
      </c>
      <c r="T99" s="163">
        <f>+A!P47/(D!T$94)</f>
        <v>4.9002670767943707E-7</v>
      </c>
      <c r="U99" s="163">
        <f>+A!Q47/(D!U$94)</f>
        <v>4.5233981477074762E-7</v>
      </c>
      <c r="V99" s="163">
        <f>+A!R47/(D!V$94)</f>
        <v>4.038889598780967E-7</v>
      </c>
      <c r="W99" s="163">
        <f>+A!S47/(D!W$94)</f>
        <v>3.1306794236914901E-7</v>
      </c>
      <c r="X99" s="163">
        <f>+A!T47/(D!X$94)</f>
        <v>3.6232696937234018E-7</v>
      </c>
      <c r="Y99" s="163">
        <f>+A!U47/(D!Y$94)</f>
        <v>2.800116762662931E-7</v>
      </c>
      <c r="Z99" s="163">
        <f>+A!V47/(D!Z$94)</f>
        <v>2.4159525062783847E-7</v>
      </c>
      <c r="AA99" s="163">
        <f>+A!W47/(D!AA$94)</f>
        <v>3.3167694366628516E-7</v>
      </c>
      <c r="AB99" s="163">
        <f>+A!X47/(D!AB$94)</f>
        <v>3.7264088432308966E-7</v>
      </c>
      <c r="AC99" s="163">
        <f>+A!Y47/(D!AC$94)</f>
        <v>4.1990416266779152E-7</v>
      </c>
      <c r="AD99" s="163">
        <f>+A!Z47/(D!AD$94)</f>
        <v>4.1364966302393545E-7</v>
      </c>
      <c r="AE99" s="163">
        <f>+A!AA47/(D!AE$94)</f>
        <v>3.4856020675996998E-7</v>
      </c>
      <c r="AF99" s="163">
        <f>+A!AB47/(D!AF$94)</f>
        <v>4.1642069712680836E-7</v>
      </c>
      <c r="AG99" s="163">
        <f>+A!AC47/(D!AG$94)</f>
        <v>5.9052833479302769E-7</v>
      </c>
      <c r="AH99" s="163">
        <f>+A!AD47/(D!AH$94)</f>
        <v>5.3467750400728932E-7</v>
      </c>
    </row>
    <row r="100" spans="6:34" x14ac:dyDescent="0.25">
      <c r="F100" s="229" t="s">
        <v>17</v>
      </c>
      <c r="G100" s="230"/>
      <c r="H100" s="164">
        <f>+A!D48/(D!H$94)</f>
        <v>7.3905524468959057E-8</v>
      </c>
      <c r="I100" s="164">
        <f>+A!E48/(D!I$94)</f>
        <v>5.3562105257827396E-8</v>
      </c>
      <c r="J100" s="164">
        <f>+A!F48/(D!J$94)</f>
        <v>4.8378940458613145E-8</v>
      </c>
      <c r="K100" s="164">
        <f>+A!G48/(D!K$94)</f>
        <v>4.3944226444316286E-8</v>
      </c>
      <c r="L100" s="164">
        <f>+A!H48/(D!L$94)</f>
        <v>4.5453145374865389E-8</v>
      </c>
      <c r="M100" s="164">
        <f>+A!I48/(D!M$94)</f>
        <v>6.7872242509149246E-8</v>
      </c>
      <c r="N100" s="164">
        <f>+A!J47/(D!N$94)</f>
        <v>5.0904561018296143E-7</v>
      </c>
      <c r="O100" s="164">
        <f>+A!K48/(D!O$94)</f>
        <v>2.6341403384712813E-8</v>
      </c>
      <c r="P100" s="164">
        <f>+A!L48/(D!P$94)</f>
        <v>1.5551791619297216E-8</v>
      </c>
      <c r="Q100" s="164">
        <f>+A!M48/(D!Q$94)</f>
        <v>1.9057499041872941E-8</v>
      </c>
      <c r="R100" s="164">
        <f>+A!N48/(D!R$94)</f>
        <v>2.0101951801596778E-8</v>
      </c>
      <c r="S100" s="164">
        <f>+A!O48/(D!S$94)</f>
        <v>2.6495647839810358E-8</v>
      </c>
      <c r="T100" s="164">
        <f>+A!P48/(D!T$94)</f>
        <v>2.3437880824253385E-8</v>
      </c>
      <c r="U100" s="164">
        <f>+A!Q48/(D!U$94)</f>
        <v>2.46361911969407E-8</v>
      </c>
      <c r="V100" s="164">
        <f>+A!R48/(D!V$94)</f>
        <v>2.5755790671723582E-8</v>
      </c>
      <c r="W100" s="164">
        <f>+A!S48/(D!W$94)</f>
        <v>2.3911285178723019E-8</v>
      </c>
      <c r="X100" s="164">
        <f>+A!T48/(D!X$94)</f>
        <v>1.7968305756541642E-8</v>
      </c>
      <c r="Y100" s="164">
        <f>+A!U48/(D!Y$94)</f>
        <v>1.857152087728394E-8</v>
      </c>
      <c r="Z100" s="164">
        <f>+A!V48/(D!Z$94)</f>
        <v>1.4848240337255884E-8</v>
      </c>
      <c r="AA100" s="164">
        <f>+A!W48/(D!AA$94)</f>
        <v>1.6537650802995674E-8</v>
      </c>
      <c r="AB100" s="164">
        <f>+A!X48/(D!AB$94)</f>
        <v>1.7862098563215453E-8</v>
      </c>
      <c r="AC100" s="164">
        <f>+A!Y48/(D!AC$94)</f>
        <v>1.3762990647134514E-8</v>
      </c>
      <c r="AD100" s="164">
        <f>+A!Z48/(D!AD$94)</f>
        <v>1.4558364405749995E-8</v>
      </c>
      <c r="AE100" s="164">
        <f>+A!AA48/(D!AE$94)</f>
        <v>1.1753075831230934E-8</v>
      </c>
      <c r="AF100" s="164">
        <f>+A!AB48/(D!AF$94)</f>
        <v>1.2347249161662896E-8</v>
      </c>
      <c r="AG100" s="164">
        <f>+A!AC48/(D!AG$94)</f>
        <v>1.4065261605073586E-8</v>
      </c>
      <c r="AH100" s="164">
        <f>+A!AD48/(D!AH$94)</f>
        <v>1.5419939591644773E-8</v>
      </c>
    </row>
    <row r="101" spans="6:34" x14ac:dyDescent="0.25">
      <c r="F101" s="225" t="s">
        <v>18</v>
      </c>
      <c r="G101" s="226"/>
      <c r="H101" s="164">
        <f>+A!D49/(D!H$94)</f>
        <v>6.2237167046722391E-8</v>
      </c>
      <c r="I101" s="164">
        <f>+A!E49/(D!I$94)</f>
        <v>6.6199009529819918E-8</v>
      </c>
      <c r="J101" s="164">
        <f>+A!F49/(D!J$94)</f>
        <v>8.4152000562137913E-8</v>
      </c>
      <c r="K101" s="164">
        <f>+A!G49/(D!K$94)</f>
        <v>7.8418414463059175E-8</v>
      </c>
      <c r="L101" s="164">
        <f>+A!H49/(D!L$94)</f>
        <v>1.2877155879046485E-7</v>
      </c>
      <c r="M101" s="164">
        <f>+A!I49/(D!M$94)</f>
        <v>1.0704306109716782E-7</v>
      </c>
      <c r="N101" s="164">
        <f>+A!J48/(D!N$94)</f>
        <v>2.0789579743854134E-8</v>
      </c>
      <c r="O101" s="164">
        <f>+A!K49/(D!O$94)</f>
        <v>1.1646866221799833E-7</v>
      </c>
      <c r="P101" s="164">
        <f>+A!L49/(D!P$94)</f>
        <v>1.4094596025739411E-7</v>
      </c>
      <c r="Q101" s="164">
        <f>+A!M49/(D!Q$94)</f>
        <v>1.187259075645109E-7</v>
      </c>
      <c r="R101" s="164">
        <f>+A!N49/(D!R$94)</f>
        <v>1.3612367700544465E-7</v>
      </c>
      <c r="S101" s="164">
        <f>+A!O49/(D!S$94)</f>
        <v>2.0514943173943012E-7</v>
      </c>
      <c r="T101" s="164">
        <f>+A!P49/(D!T$94)</f>
        <v>2.2269630411700046E-7</v>
      </c>
      <c r="U101" s="164">
        <f>+A!Q49/(D!U$94)</f>
        <v>2.1108697247318772E-7</v>
      </c>
      <c r="V101" s="164">
        <f>+A!R49/(D!V$94)</f>
        <v>1.4199121067285548E-7</v>
      </c>
      <c r="W101" s="164">
        <f>+A!S49/(D!W$94)</f>
        <v>1.8475874962550089E-7</v>
      </c>
      <c r="X101" s="164">
        <f>+A!T49/(D!X$94)</f>
        <v>2.0348155199502721E-7</v>
      </c>
      <c r="Y101" s="164">
        <f>+A!U49/(D!Y$94)</f>
        <v>1.1904201204967491E-7</v>
      </c>
      <c r="Z101" s="164">
        <f>+A!V49/(D!Z$94)</f>
        <v>9.6213920293445226E-8</v>
      </c>
      <c r="AA101" s="164">
        <f>+A!W49/(D!AA$94)</f>
        <v>9.9087116260631617E-8</v>
      </c>
      <c r="AB101" s="164">
        <f>+A!X49/(D!AB$94)</f>
        <v>9.7382442690805535E-8</v>
      </c>
      <c r="AC101" s="164">
        <f>+A!Y49/(D!AC$94)</f>
        <v>2.1089934550178755E-7</v>
      </c>
      <c r="AD101" s="164">
        <f>+A!Z49/(D!AD$94)</f>
        <v>1.8300502536346949E-7</v>
      </c>
      <c r="AE101" s="164">
        <f>+A!AA49/(D!AE$94)</f>
        <v>2.3416674823925919E-7</v>
      </c>
      <c r="AF101" s="164">
        <f>+A!AB49/(D!AF$94)</f>
        <v>1.4220121747004411E-7</v>
      </c>
      <c r="AG101" s="164">
        <f>+A!AC49/(D!AG$94)</f>
        <v>1.1243985088262076E-7</v>
      </c>
      <c r="AH101" s="164">
        <f>+A!AD49/(D!AH$94)</f>
        <v>1.3673241208743103E-7</v>
      </c>
    </row>
    <row r="102" spans="6:34" x14ac:dyDescent="0.25">
      <c r="F102" s="229" t="s">
        <v>19</v>
      </c>
      <c r="G102" s="230"/>
      <c r="H102" s="164">
        <f>+A!D50/(D!H$94)</f>
        <v>2.7201651770351109E-7</v>
      </c>
      <c r="I102" s="164">
        <f>+A!E50/(D!I$94)</f>
        <v>2.807243652023109E-7</v>
      </c>
      <c r="J102" s="164">
        <f>+A!F50/(D!J$94)</f>
        <v>6.2645376003488893E-8</v>
      </c>
      <c r="K102" s="164">
        <f>+A!G50/(D!K$94)</f>
        <v>2.0311319959958737E-7</v>
      </c>
      <c r="L102" s="164">
        <f>+A!H50/(D!L$94)</f>
        <v>2.2689819686158031E-7</v>
      </c>
      <c r="M102" s="164">
        <f>+A!I50/(D!M$94)</f>
        <v>3.0695242363228154E-7</v>
      </c>
      <c r="N102" s="164">
        <f>+A!J49/(D!N$94)</f>
        <v>1.1619841869223515E-7</v>
      </c>
      <c r="O102" s="164">
        <f>+A!K50/(D!O$94)</f>
        <v>9.1721748527693709E-7</v>
      </c>
      <c r="P102" s="164">
        <f>+A!L50/(D!P$94)</f>
        <v>5.677082344093888E-7</v>
      </c>
      <c r="Q102" s="164">
        <f>+A!M50/(D!Q$94)</f>
        <v>2.9624964985002696E-7</v>
      </c>
      <c r="R102" s="164">
        <f>+A!N50/(D!R$94)</f>
        <v>7.1508911580795958E-7</v>
      </c>
      <c r="S102" s="164">
        <f>+A!O50/(D!S$94)</f>
        <v>1.0699413346806557E-6</v>
      </c>
      <c r="T102" s="164">
        <f>+A!P50/(D!T$94)</f>
        <v>6.9407912776937171E-7</v>
      </c>
      <c r="U102" s="164">
        <f>+A!Q50/(D!U$94)</f>
        <v>1.1614193096043547E-6</v>
      </c>
      <c r="V102" s="164">
        <f>+A!R50/(D!V$94)</f>
        <v>1.1464900247088825E-6</v>
      </c>
      <c r="W102" s="164">
        <f>+A!S50/(D!W$94)</f>
        <v>1.0305447569834563E-6</v>
      </c>
      <c r="X102" s="164">
        <f>+A!T50/(D!X$94)</f>
        <v>4.2120429579014924E-6</v>
      </c>
      <c r="Y102" s="164">
        <f>+A!U50/(D!Y$94)</f>
        <v>7.2489740274684138E-6</v>
      </c>
      <c r="Z102" s="164">
        <f>+A!V50/(D!Z$94)</f>
        <v>6.9509079954023086E-6</v>
      </c>
      <c r="AA102" s="164">
        <f>+A!W50/(D!AA$94)</f>
        <v>7.8846720356718669E-6</v>
      </c>
      <c r="AB102" s="164">
        <f>+A!X50/(D!AB$94)</f>
        <v>4.5776167884583019E-6</v>
      </c>
      <c r="AC102" s="164">
        <f>+A!Y50/(D!AC$94)</f>
        <v>3.1813063224707553E-6</v>
      </c>
      <c r="AD102" s="164">
        <f>+A!Z50/(D!AD$94)</f>
        <v>2.2678861734707716E-6</v>
      </c>
      <c r="AE102" s="164">
        <f>+A!AA50/(D!AE$94)</f>
        <v>2.5833489026557552E-6</v>
      </c>
      <c r="AF102" s="164">
        <f>+A!AB50/(D!AF$94)</f>
        <v>6.7836313291508159E-7</v>
      </c>
      <c r="AG102" s="164">
        <f>+A!AC50/(D!AG$94)</f>
        <v>6.6358753235284954E-7</v>
      </c>
      <c r="AH102" s="164">
        <f>+A!AD50/(D!AH$94)</f>
        <v>1.1257681181250833E-6</v>
      </c>
    </row>
    <row r="103" spans="6:34" x14ac:dyDescent="0.25">
      <c r="F103" s="225" t="s">
        <v>20</v>
      </c>
      <c r="G103" s="226"/>
      <c r="H103" s="164" t="e">
        <f>+A!D51/(D!H$94)</f>
        <v>#VALUE!</v>
      </c>
      <c r="I103" s="164">
        <f>+A!E51/(D!I$94)</f>
        <v>5.9214939575145761E-9</v>
      </c>
      <c r="J103" s="164" t="e">
        <f>+A!F51/(D!J$94)</f>
        <v>#VALUE!</v>
      </c>
      <c r="K103" s="164" t="e">
        <f>+A!G51/(D!K$94)</f>
        <v>#VALUE!</v>
      </c>
      <c r="L103" s="164">
        <f>+A!H51/(D!L$94)</f>
        <v>2.2241390372335621E-10</v>
      </c>
      <c r="M103" s="164">
        <f>+A!I51/(D!M$94)</f>
        <v>8.4295610331317651E-12</v>
      </c>
      <c r="N103" s="164">
        <f>+A!J50/(D!N$94)</f>
        <v>2.3175170072555804E-7</v>
      </c>
      <c r="O103" s="164" t="e">
        <f>+A!K51/(D!O$94)</f>
        <v>#VALUE!</v>
      </c>
      <c r="P103" s="164" t="e">
        <f>+A!L51/(D!P$94)</f>
        <v>#VALUE!</v>
      </c>
      <c r="Q103" s="164">
        <f>+A!M51/(D!Q$94)</f>
        <v>7.0468736948591115E-8</v>
      </c>
      <c r="R103" s="164">
        <f>+A!N51/(D!R$94)</f>
        <v>1.6899523672137312E-7</v>
      </c>
      <c r="S103" s="164">
        <f>+A!O51/(D!S$94)</f>
        <v>1.1772396410957363E-7</v>
      </c>
      <c r="T103" s="164">
        <f>+A!P51/(D!T$94)</f>
        <v>2.1226929378814567E-7</v>
      </c>
      <c r="U103" s="164">
        <f>+A!Q51/(D!U$94)</f>
        <v>8.5208637457064225E-9</v>
      </c>
      <c r="V103" s="164">
        <f>+A!R51/(D!V$94)</f>
        <v>2.6505840687175379E-10</v>
      </c>
      <c r="W103" s="164">
        <f>+A!S51/(D!W$94)</f>
        <v>5.2414285065702529E-12</v>
      </c>
      <c r="X103" s="164">
        <f>+A!T51/(D!X$94)</f>
        <v>6.5025819162696931E-11</v>
      </c>
      <c r="Y103" s="164">
        <f>+A!U51/(D!Y$94)</f>
        <v>5.8113241157354541E-9</v>
      </c>
      <c r="Z103" s="164">
        <f>+A!V51/(D!Z$94)</f>
        <v>2.204772198554149E-9</v>
      </c>
      <c r="AA103" s="164">
        <f>+A!W51/(D!AA$94)</f>
        <v>9.6372350784713534E-9</v>
      </c>
      <c r="AB103" s="164">
        <f>+A!X51/(D!AB$94)</f>
        <v>6.9579521676471668E-8</v>
      </c>
      <c r="AC103" s="164">
        <f>+A!Y51/(D!AC$94)</f>
        <v>7.2027398953935283E-8</v>
      </c>
      <c r="AD103" s="164">
        <f>+A!Z51/(D!AD$94)</f>
        <v>6.0646735157333755E-8</v>
      </c>
      <c r="AE103" s="164">
        <f>+A!AA51/(D!AE$94)</f>
        <v>1.9221784115150517E-7</v>
      </c>
      <c r="AF103" s="164">
        <f>+A!AB51/(D!AF$94)</f>
        <v>1.423807231570467E-7</v>
      </c>
      <c r="AG103" s="164">
        <f>+A!AC51/(D!AG$94)</f>
        <v>2.4297378342463326E-7</v>
      </c>
      <c r="AH103" s="164">
        <f>+A!AD51/(D!AH$94)</f>
        <v>2.4370626384396378E-7</v>
      </c>
    </row>
    <row r="104" spans="6:34" x14ac:dyDescent="0.25">
      <c r="F104" s="229" t="s">
        <v>21</v>
      </c>
      <c r="G104" s="230"/>
      <c r="H104" s="164">
        <f>+A!D52/(D!H$94)</f>
        <v>3.6697933639830335E-8</v>
      </c>
      <c r="I104" s="164">
        <f>+A!E52/(D!I$94)</f>
        <v>2.5839503667308172E-8</v>
      </c>
      <c r="J104" s="164">
        <f>+A!F52/(D!J$94)</f>
        <v>2.6468010642055662E-8</v>
      </c>
      <c r="K104" s="164">
        <f>+A!G52/(D!K$94)</f>
        <v>3.5754777318533228E-8</v>
      </c>
      <c r="L104" s="164">
        <f>+A!H52/(D!L$94)</f>
        <v>5.2838055083255531E-8</v>
      </c>
      <c r="M104" s="164">
        <f>+A!I52/(D!M$94)</f>
        <v>3.7295010996978393E-8</v>
      </c>
      <c r="N104" s="164">
        <f>+A!J51/(D!N$94)</f>
        <v>8.4918556428795976E-11</v>
      </c>
      <c r="O104" s="164">
        <f>+A!K52/(D!O$94)</f>
        <v>1.0281024069117043E-7</v>
      </c>
      <c r="P104" s="164">
        <f>+A!L52/(D!P$94)</f>
        <v>1.7559930158952799E-7</v>
      </c>
      <c r="Q104" s="164">
        <f>+A!M52/(D!Q$94)</f>
        <v>1.9513172993913478E-7</v>
      </c>
      <c r="R104" s="164">
        <f>+A!N52/(D!R$94)</f>
        <v>1.4531580320804141E-7</v>
      </c>
      <c r="S104" s="164">
        <f>+A!O52/(D!S$94)</f>
        <v>1.886729846156271E-7</v>
      </c>
      <c r="T104" s="164">
        <f>+A!P52/(D!T$94)</f>
        <v>1.7017305142395039E-7</v>
      </c>
      <c r="U104" s="164">
        <f>+A!Q52/(D!U$94)</f>
        <v>1.4900067916084129E-7</v>
      </c>
      <c r="V104" s="164">
        <f>+A!R52/(D!V$94)</f>
        <v>1.2441415366741351E-7</v>
      </c>
      <c r="W104" s="164">
        <f>+A!S52/(D!W$94)</f>
        <v>1.0918872676377474E-7</v>
      </c>
      <c r="X104" s="164">
        <f>+A!T52/(D!X$94)</f>
        <v>1.0999732339779163E-7</v>
      </c>
      <c r="Y104" s="164">
        <f>+A!U52/(D!Y$94)</f>
        <v>7.2861840753474555E-8</v>
      </c>
      <c r="Z104" s="164">
        <f>+A!V52/(D!Z$94)</f>
        <v>6.8065251835263681E-8</v>
      </c>
      <c r="AA104" s="164">
        <f>+A!W52/(D!AA$94)</f>
        <v>6.9830449539127377E-8</v>
      </c>
      <c r="AB104" s="164">
        <f>+A!X52/(D!AB$94)</f>
        <v>8.2136724846133935E-8</v>
      </c>
      <c r="AC104" s="164">
        <f>+A!Y52/(D!AC$94)</f>
        <v>7.84398798898101E-8</v>
      </c>
      <c r="AD104" s="164">
        <f>+A!Z52/(D!AD$94)</f>
        <v>9.8958929201775477E-8</v>
      </c>
      <c r="AE104" s="164">
        <f>+A!AA52/(D!AE$94)</f>
        <v>9.6748481137190351E-8</v>
      </c>
      <c r="AF104" s="164">
        <f>+A!AB52/(D!AF$94)</f>
        <v>8.0282959084960278E-8</v>
      </c>
      <c r="AG104" s="164">
        <f>+A!AC52/(D!AG$94)</f>
        <v>1.0144876628939824E-7</v>
      </c>
      <c r="AH104" s="164">
        <f>+A!AD52/(D!AH$94)</f>
        <v>1.1002284808537065E-7</v>
      </c>
    </row>
    <row r="105" spans="6:34" x14ac:dyDescent="0.25">
      <c r="F105" s="225" t="s">
        <v>22</v>
      </c>
      <c r="G105" s="226"/>
      <c r="H105" s="164">
        <f>+A!D53/(D!H$94)</f>
        <v>4.0334536102292127E-7</v>
      </c>
      <c r="I105" s="164">
        <f>+A!E53/(D!I$94)</f>
        <v>9.8030252032409161E-8</v>
      </c>
      <c r="J105" s="164">
        <f>+A!F53/(D!J$94)</f>
        <v>1.0586748601243237E-7</v>
      </c>
      <c r="K105" s="164">
        <f>+A!G53/(D!K$94)</f>
        <v>2.3580257123381451E-7</v>
      </c>
      <c r="L105" s="164">
        <f>+A!H53/(D!L$94)</f>
        <v>3.3902968232837524E-7</v>
      </c>
      <c r="M105" s="164">
        <f>+A!I53/(D!M$94)</f>
        <v>3.5588259153479628E-7</v>
      </c>
      <c r="N105" s="164">
        <f>+A!J52/(D!N$94)</f>
        <v>4.5231726532662687E-8</v>
      </c>
      <c r="O105" s="164">
        <f>+A!K53/(D!O$94)</f>
        <v>3.5176146771355728E-7</v>
      </c>
      <c r="P105" s="164">
        <f>+A!L53/(D!P$94)</f>
        <v>4.8792981080385169E-7</v>
      </c>
      <c r="Q105" s="164">
        <f>+A!M53/(D!Q$94)</f>
        <v>5.3156278421222243E-7</v>
      </c>
      <c r="R105" s="164">
        <f>+A!N53/(D!R$94)</f>
        <v>6.0214253468802554E-7</v>
      </c>
      <c r="S105" s="164">
        <f>+A!O53/(D!S$94)</f>
        <v>9.7425431696305869E-7</v>
      </c>
      <c r="T105" s="164">
        <f>+A!P53/(D!T$94)</f>
        <v>9.1397290549938789E-7</v>
      </c>
      <c r="U105" s="164">
        <f>+A!Q53/(D!U$94)</f>
        <v>5.0960838358928514E-7</v>
      </c>
      <c r="V105" s="164">
        <f>+A!R53/(D!V$94)</f>
        <v>1.7811319084159373E-7</v>
      </c>
      <c r="W105" s="164">
        <f>+A!S53/(D!W$94)</f>
        <v>2.5065278837640952E-7</v>
      </c>
      <c r="X105" s="164">
        <f>+A!T53/(D!X$94)</f>
        <v>1.7606728763559279E-7</v>
      </c>
      <c r="Y105" s="164">
        <f>+A!U53/(D!Y$94)</f>
        <v>1.4912429489578463E-7</v>
      </c>
      <c r="Z105" s="164">
        <f>+A!V53/(D!Z$94)</f>
        <v>1.3244513180856772E-7</v>
      </c>
      <c r="AA105" s="164">
        <f>+A!W53/(D!AA$94)</f>
        <v>1.1903287445319767E-7</v>
      </c>
      <c r="AB105" s="164">
        <f>+A!X53/(D!AB$94)</f>
        <v>1.2702483070551172E-7</v>
      </c>
      <c r="AC105" s="164">
        <f>+A!Y53/(D!AC$94)</f>
        <v>7.0728185716311311E-8</v>
      </c>
      <c r="AD105" s="164">
        <f>+A!Z53/(D!AD$94)</f>
        <v>4.1111249957883216E-8</v>
      </c>
      <c r="AE105" s="164">
        <f>+A!AA53/(D!AE$94)</f>
        <v>5.0809217644848626E-8</v>
      </c>
      <c r="AF105" s="164">
        <f>+A!AB53/(D!AF$94)</f>
        <v>1.4310704030576683E-8</v>
      </c>
      <c r="AG105" s="164">
        <f>+A!AC53/(D!AG$94)</f>
        <v>1.3352179804331967E-8</v>
      </c>
      <c r="AH105" s="164">
        <f>+A!AD53/(D!AH$94)</f>
        <v>2.8843171369456598E-8</v>
      </c>
    </row>
    <row r="106" spans="6:34" x14ac:dyDescent="0.25">
      <c r="F106" s="229" t="s">
        <v>23</v>
      </c>
      <c r="G106" s="230"/>
      <c r="H106" s="164">
        <f>+A!D54/(D!H$94)</f>
        <v>7.4481814252374458E-9</v>
      </c>
      <c r="I106" s="164">
        <f>+A!E54/(D!I$94)</f>
        <v>2.0531883041589267E-9</v>
      </c>
      <c r="J106" s="164">
        <f>+A!F54/(D!J$94)</f>
        <v>1.2770000744200637E-8</v>
      </c>
      <c r="K106" s="164">
        <f>+A!G54/(D!K$94)</f>
        <v>1.4161906088017339E-8</v>
      </c>
      <c r="L106" s="164">
        <f>+A!H54/(D!L$94)</f>
        <v>7.7456636911000667E-9</v>
      </c>
      <c r="M106" s="164">
        <f>+A!I54/(D!M$94)</f>
        <v>8.6204675644153623E-9</v>
      </c>
      <c r="N106" s="164">
        <f>+A!J53/(D!N$94)</f>
        <v>4.2261786569254954E-7</v>
      </c>
      <c r="O106" s="164">
        <f>+A!K54/(D!O$94)</f>
        <v>1.1329715881433458E-8</v>
      </c>
      <c r="P106" s="164">
        <f>+A!L54/(D!P$94)</f>
        <v>7.3164403304448396E-9</v>
      </c>
      <c r="Q106" s="164">
        <f>+A!M54/(D!Q$94)</f>
        <v>1.2030369709348783E-8</v>
      </c>
      <c r="R106" s="164">
        <f>+A!N54/(D!R$94)</f>
        <v>1.2697666848179228E-8</v>
      </c>
      <c r="S106" s="164">
        <f>+A!O54/(D!S$94)</f>
        <v>2.5478134882860305E-8</v>
      </c>
      <c r="T106" s="164">
        <f>+A!P54/(D!T$94)</f>
        <v>1.716503397478719E-8</v>
      </c>
      <c r="U106" s="164">
        <f>+A!Q54/(D!U$94)</f>
        <v>6.1022569605342533E-9</v>
      </c>
      <c r="V106" s="164">
        <f>+A!R54/(D!V$94)</f>
        <v>7.9457667803509191E-9</v>
      </c>
      <c r="W106" s="164">
        <f>+A!S54/(D!W$94)</f>
        <v>1.1118867023341555E-8</v>
      </c>
      <c r="X106" s="164">
        <f>+A!T54/(D!X$94)</f>
        <v>8.9730584823108311E-9</v>
      </c>
      <c r="Y106" s="164">
        <f>+A!U54/(D!Y$94)</f>
        <v>4.437383133246781E-9</v>
      </c>
      <c r="Z106" s="164">
        <f>+A!V54/(D!Z$94)</f>
        <v>4.1279624535253357E-9</v>
      </c>
      <c r="AA106" s="164">
        <f>+A!W54/(D!AA$94)</f>
        <v>5.1305611818782244E-9</v>
      </c>
      <c r="AB106" s="164">
        <f>+A!X54/(D!AB$94)</f>
        <v>7.4624264610122228E-9</v>
      </c>
      <c r="AC106" s="164">
        <f>+A!Y54/(D!AC$94)</f>
        <v>1.2415344635176694E-8</v>
      </c>
      <c r="AD106" s="164">
        <f>+A!Z54/(D!AD$94)</f>
        <v>1.0074295942102217E-8</v>
      </c>
      <c r="AE106" s="164">
        <f>+A!AA54/(D!AE$94)</f>
        <v>1.1447119681670662E-8</v>
      </c>
      <c r="AF106" s="164">
        <f>+A!AB54/(D!AF$94)</f>
        <v>9.7306442810363587E-9</v>
      </c>
      <c r="AG106" s="164">
        <f>+A!AC54/(D!AG$94)</f>
        <v>1.1907151976862297E-8</v>
      </c>
      <c r="AH106" s="164">
        <f>+A!AD54/(D!AH$94)</f>
        <v>1.0768999065229231E-8</v>
      </c>
    </row>
    <row r="107" spans="6:34" x14ac:dyDescent="0.25">
      <c r="F107" s="225" t="s">
        <v>24</v>
      </c>
      <c r="G107" s="226"/>
      <c r="H107" s="164">
        <f>+A!D55/(D!H$94)</f>
        <v>8.9302485762160286E-8</v>
      </c>
      <c r="I107" s="164">
        <f>+A!E55/(D!I$94)</f>
        <v>7.2678119163178256E-8</v>
      </c>
      <c r="J107" s="164">
        <f>+A!F55/(D!J$94)</f>
        <v>5.7175699558737967E-8</v>
      </c>
      <c r="K107" s="164">
        <f>+A!G55/(D!K$94)</f>
        <v>5.8103176529238114E-8</v>
      </c>
      <c r="L107" s="164">
        <f>+A!H55/(D!L$94)</f>
        <v>6.7845673704835758E-8</v>
      </c>
      <c r="M107" s="164">
        <f>+A!I55/(D!M$94)</f>
        <v>5.3108086609432174E-8</v>
      </c>
      <c r="N107" s="164">
        <f>+A!J54/(D!N$94)</f>
        <v>1.4699188294121347E-8</v>
      </c>
      <c r="O107" s="164">
        <f>+A!K55/(D!O$94)</f>
        <v>8.4446083508067339E-8</v>
      </c>
      <c r="P107" s="164">
        <f>+A!L55/(D!P$94)</f>
        <v>1.2468637041151846E-7</v>
      </c>
      <c r="Q107" s="164">
        <f>+A!M55/(D!Q$94)</f>
        <v>1.4534974997313834E-7</v>
      </c>
      <c r="R107" s="164">
        <f>+A!N55/(D!R$94)</f>
        <v>9.746551744389503E-8</v>
      </c>
      <c r="S107" s="164">
        <f>+A!O55/(D!S$94)</f>
        <v>8.8941939305688454E-8</v>
      </c>
      <c r="T107" s="164">
        <f>+A!P55/(D!T$94)</f>
        <v>7.3511766292820628E-8</v>
      </c>
      <c r="U107" s="164">
        <f>+A!Q55/(D!U$94)</f>
        <v>4.9556881620882334E-8</v>
      </c>
      <c r="V107" s="164">
        <f>+A!R55/(D!V$94)</f>
        <v>4.8307076452693537E-8</v>
      </c>
      <c r="W107" s="164">
        <f>+A!S55/(D!W$94)</f>
        <v>4.7893291256323645E-8</v>
      </c>
      <c r="X107" s="164">
        <f>+A!T55/(D!X$94)</f>
        <v>4.3467700063650304E-8</v>
      </c>
      <c r="Y107" s="164">
        <f>+A!U55/(D!Y$94)</f>
        <v>2.6080674073033383E-8</v>
      </c>
      <c r="Z107" s="164">
        <f>+A!V55/(D!Z$94)</f>
        <v>2.3279763698096839E-8</v>
      </c>
      <c r="AA107" s="164">
        <f>+A!W55/(D!AA$94)</f>
        <v>2.5707947164213057E-8</v>
      </c>
      <c r="AB107" s="164">
        <f>+A!X55/(D!AB$94)</f>
        <v>3.3456683071404912E-8</v>
      </c>
      <c r="AC107" s="164">
        <f>+A!Y55/(D!AC$94)</f>
        <v>3.7853264498616327E-8</v>
      </c>
      <c r="AD107" s="164">
        <f>+A!Z55/(D!AD$94)</f>
        <v>3.1672072108408819E-8</v>
      </c>
      <c r="AE107" s="164">
        <f>+A!AA55/(D!AE$94)</f>
        <v>2.9243528153865363E-8</v>
      </c>
      <c r="AF107" s="164">
        <f>+A!AB55/(D!AF$94)</f>
        <v>3.2132879740744188E-8</v>
      </c>
      <c r="AG107" s="164">
        <f>+A!AC55/(D!AG$94)</f>
        <v>3.3692365917408146E-8</v>
      </c>
      <c r="AH107" s="164">
        <f>+A!AD55/(D!AH$94)</f>
        <v>3.6266774647335186E-8</v>
      </c>
    </row>
    <row r="108" spans="6:34" ht="15.75" thickBot="1" x14ac:dyDescent="0.3">
      <c r="F108" s="227" t="s">
        <v>25</v>
      </c>
      <c r="G108" s="228"/>
      <c r="H108" s="165">
        <f>+A!D56/(D!H$94)</f>
        <v>7.5669720768844217E-14</v>
      </c>
      <c r="I108" s="165">
        <f>+A!E56/(D!I$94)</f>
        <v>1.0292289782638188E-14</v>
      </c>
      <c r="J108" s="165">
        <f>+A!F56/(D!J$94)</f>
        <v>9.3756291980721878E-15</v>
      </c>
      <c r="K108" s="165">
        <f>+A!G56/(D!K$94)</f>
        <v>5.0790431194387616E-14</v>
      </c>
      <c r="L108" s="165">
        <f>+A!H56/(D!L$94)</f>
        <v>8.1219538111716488E-14</v>
      </c>
      <c r="M108" s="165">
        <f>+A!I56/(D!M$94)</f>
        <v>1.0838693535522296E-9</v>
      </c>
      <c r="N108" s="165">
        <f>+A!J55/(D!N$94)</f>
        <v>7.0549389747500793E-8</v>
      </c>
      <c r="O108" s="165" t="e">
        <f>+A!K56/(D!O$94)</f>
        <v>#VALUE!</v>
      </c>
      <c r="P108" s="165">
        <f>+A!L56/(D!P$94)</f>
        <v>4.3857983234316765E-9</v>
      </c>
      <c r="Q108" s="165">
        <f>+A!M56/(D!Q$94)</f>
        <v>9.4233486023940585E-10</v>
      </c>
      <c r="R108" s="165">
        <f>+A!N56/(D!R$94)</f>
        <v>1.9156197350420785E-9</v>
      </c>
      <c r="S108" s="165">
        <f>+A!O56/(D!S$94)</f>
        <v>1.7924300451742467E-9</v>
      </c>
      <c r="T108" s="165">
        <f>+A!P56/(D!T$94)</f>
        <v>2.2031573539172913E-9</v>
      </c>
      <c r="U108" s="165">
        <f>+A!Q56/(D!U$94)</f>
        <v>9.6501896662685508E-10</v>
      </c>
      <c r="V108" s="165">
        <f>+A!R56/(D!V$94)</f>
        <v>1.265046206429559E-9</v>
      </c>
      <c r="W108" s="165">
        <f>+A!S56/(D!W$94)</f>
        <v>9.5446692275270492E-10</v>
      </c>
      <c r="X108" s="165">
        <f>+A!T56/(D!X$94)</f>
        <v>1.2795964606243234E-9</v>
      </c>
      <c r="Y108" s="165">
        <f>+A!U56/(D!Y$94)</f>
        <v>7.3245992305589079E-10</v>
      </c>
      <c r="Z108" s="165">
        <f>+A!V56/(D!Z$94)</f>
        <v>7.6279691970715896E-10</v>
      </c>
      <c r="AA108" s="165">
        <f>+A!W56/(D!AA$94)</f>
        <v>1.5514883514116915E-9</v>
      </c>
      <c r="AB108" s="165">
        <f>+A!X56/(D!AB$94)</f>
        <v>1.8904207644245137E-9</v>
      </c>
      <c r="AC108" s="165">
        <f>+A!Y56/(D!AC$94)</f>
        <v>1.9489294648462579E-9</v>
      </c>
      <c r="AD108" s="165">
        <f>+A!Z56/(D!AD$94)</f>
        <v>4.6033565071352304E-9</v>
      </c>
      <c r="AE108" s="165">
        <f>+A!AA56/(D!AE$94)</f>
        <v>3.4697282546567436E-9</v>
      </c>
      <c r="AF108" s="165">
        <f>+A!AB56/(D!AF$94)</f>
        <v>1.9443146107982904E-8</v>
      </c>
      <c r="AG108" s="165">
        <f>+A!AC56/(D!AG$94)</f>
        <v>6.3226899564652047E-8</v>
      </c>
      <c r="AH108" s="165">
        <f>+A!AD56/(D!AH$94)</f>
        <v>1.5765521129028797E-8</v>
      </c>
    </row>
    <row r="109" spans="6:34" x14ac:dyDescent="0.25">
      <c r="F109" t="s">
        <v>52</v>
      </c>
      <c r="I109" s="55"/>
    </row>
    <row r="110" spans="6:34" ht="15.75" thickBot="1" x14ac:dyDescent="0.3"/>
    <row r="111" spans="6:34" ht="15.75" thickBot="1" x14ac:dyDescent="0.3">
      <c r="F111" s="5" t="s">
        <v>14</v>
      </c>
      <c r="G111" s="6"/>
      <c r="H111" s="11">
        <v>1995</v>
      </c>
      <c r="I111" s="7">
        <v>1996</v>
      </c>
      <c r="J111" s="11">
        <v>1997</v>
      </c>
      <c r="K111" s="7">
        <v>1998</v>
      </c>
      <c r="L111" s="11">
        <v>1999</v>
      </c>
      <c r="M111" s="7">
        <v>2000</v>
      </c>
      <c r="N111" s="11">
        <v>2001</v>
      </c>
      <c r="O111" s="7">
        <v>2002</v>
      </c>
      <c r="P111" s="11">
        <v>2003</v>
      </c>
      <c r="Q111" s="7">
        <v>2004</v>
      </c>
      <c r="R111" s="11">
        <v>2005</v>
      </c>
      <c r="S111" s="7">
        <v>2006</v>
      </c>
      <c r="T111" s="11">
        <v>2007</v>
      </c>
      <c r="U111" s="7">
        <v>2008</v>
      </c>
      <c r="V111" s="11">
        <v>2009</v>
      </c>
      <c r="W111" s="7">
        <v>2010</v>
      </c>
      <c r="X111" s="11">
        <v>2011</v>
      </c>
      <c r="Y111" s="7">
        <v>2012</v>
      </c>
      <c r="Z111" s="11">
        <v>2013</v>
      </c>
      <c r="AA111" s="7">
        <v>2014</v>
      </c>
      <c r="AB111" s="11">
        <v>2015</v>
      </c>
      <c r="AC111" s="8">
        <v>2016</v>
      </c>
      <c r="AD111" s="8">
        <v>2017</v>
      </c>
      <c r="AE111" s="8">
        <v>2018</v>
      </c>
      <c r="AF111" s="8">
        <v>2019</v>
      </c>
      <c r="AG111" s="8">
        <v>2020</v>
      </c>
      <c r="AH111" s="8">
        <v>2021</v>
      </c>
    </row>
    <row r="112" spans="6:34" ht="15.75" thickBot="1" x14ac:dyDescent="0.3">
      <c r="F112" s="203" t="s">
        <v>26</v>
      </c>
      <c r="G112" s="219"/>
      <c r="H112" s="50">
        <f>+B!E46/(D!H$94)</f>
        <v>3.0552658978296709E-6</v>
      </c>
      <c r="I112" s="50">
        <f>+B!F46/(D!I$94)</f>
        <v>3.5434739890585364E-6</v>
      </c>
      <c r="J112" s="50">
        <f>+B!G46/(D!J$94)</f>
        <v>3.2888861170058402E-6</v>
      </c>
      <c r="K112" s="50">
        <f>+B!H46/(D!K$94)</f>
        <v>4.5700160545390749E-6</v>
      </c>
      <c r="L112" s="50">
        <f>+B!I46/(D!L$94)</f>
        <v>2.7749755140469799E-6</v>
      </c>
      <c r="M112" s="50">
        <f>+B!J46/(D!M$94)</f>
        <v>2.1062883284447055E-6</v>
      </c>
      <c r="N112" s="50">
        <f>+B!K46/(D!N$94)</f>
        <v>2.5120569689066334E-6</v>
      </c>
      <c r="O112" s="50">
        <f>+B!L46/(D!O$94)</f>
        <v>2.6579226839436868E-6</v>
      </c>
      <c r="P112" s="50">
        <f>+B!M46/(D!P$94)</f>
        <v>2.6992581102191063E-6</v>
      </c>
      <c r="Q112" s="50">
        <f>+B!N46/(D!Q$94)</f>
        <v>2.2959354696222992E-6</v>
      </c>
      <c r="R112" s="50">
        <f>+B!O46/(D!R$94)</f>
        <v>2.2889432363115298E-6</v>
      </c>
      <c r="S112" s="50">
        <f>+B!P46/(D!S$94)</f>
        <v>2.3960110167774892E-6</v>
      </c>
      <c r="T112" s="50">
        <f>+B!Q46/(D!T$94)</f>
        <v>2.2104421861919232E-6</v>
      </c>
      <c r="U112" s="50">
        <f>+B!R46/(D!U$94)</f>
        <v>2.34369688595159E-6</v>
      </c>
      <c r="V112" s="50">
        <f>+B!S46/(D!V$94)</f>
        <v>1.9000882659810115E-6</v>
      </c>
      <c r="W112" s="50">
        <f>+B!T46/(D!W$94)</f>
        <v>1.7502686159679041E-6</v>
      </c>
      <c r="X112" s="50">
        <f>+B!U46/(D!X$94)</f>
        <v>1.8322663629655532E-6</v>
      </c>
      <c r="Y112" s="50">
        <f>+B!V46/(D!Y$94)</f>
        <v>2.0916851161413647E-6</v>
      </c>
      <c r="Z112" s="50">
        <f>+B!W46/(D!Z$94)</f>
        <v>2.5209881166695395E-6</v>
      </c>
      <c r="AA112" s="50">
        <f>+B!X46/(D!AA$94)</f>
        <v>2.5369395865395308E-6</v>
      </c>
      <c r="AB112" s="50">
        <f>+B!Y46/(D!AB$94)</f>
        <v>3.1185972906262506E-6</v>
      </c>
      <c r="AC112" s="50">
        <f>+B!Z46/(D!AC$94)</f>
        <v>3.2475692029814735E-6</v>
      </c>
      <c r="AD112" s="50">
        <f>+B!AA46/(D!AD$94)</f>
        <v>3.1019242287143627E-6</v>
      </c>
      <c r="AE112" s="50">
        <f>+B!AB46/(D!AE$94)</f>
        <v>2.9671540609505958E-6</v>
      </c>
      <c r="AF112" s="50">
        <f>+B!AC46/(D!AF$94)</f>
        <v>3.1887978275011175E-6</v>
      </c>
      <c r="AG112" s="50">
        <f>+B!AD46/(D!AG$94)</f>
        <v>2.9525070087708052E-6</v>
      </c>
      <c r="AH112" s="50">
        <f>+B!AE46/(D!AH$94)</f>
        <v>4.1000573588794739E-6</v>
      </c>
    </row>
    <row r="113" spans="6:34" x14ac:dyDescent="0.25">
      <c r="F113" s="225" t="s">
        <v>16</v>
      </c>
      <c r="G113" s="226"/>
      <c r="H113" s="51">
        <f>+B!E47/(D!H$94)</f>
        <v>9.9933465362456639E-8</v>
      </c>
      <c r="I113" s="51">
        <f>+B!F47/(D!I$94)</f>
        <v>7.4131133173242203E-8</v>
      </c>
      <c r="J113" s="51">
        <f>+B!G47/(D!J$94)</f>
        <v>7.1591085724683471E-8</v>
      </c>
      <c r="K113" s="51">
        <f>+B!H47/(D!K$94)</f>
        <v>1.0227311564978225E-7</v>
      </c>
      <c r="L113" s="51">
        <f>+B!I47/(D!L$94)</f>
        <v>1.2659815875896881E-7</v>
      </c>
      <c r="M113" s="51">
        <f>+B!J47/(D!M$94)</f>
        <v>1.0026571404924017E-7</v>
      </c>
      <c r="N113" s="51">
        <f>+B!K47/(D!N$94)</f>
        <v>1.242178257717699E-7</v>
      </c>
      <c r="O113" s="51">
        <f>+B!L47/(D!O$94)</f>
        <v>1.1065724384689085E-7</v>
      </c>
      <c r="P113" s="51">
        <f>+B!M47/(D!P$94)</f>
        <v>9.0206895946363983E-8</v>
      </c>
      <c r="Q113" s="51">
        <f>+B!N47/(D!Q$94)</f>
        <v>8.992049973997473E-8</v>
      </c>
      <c r="R113" s="51">
        <f>+B!O47/(D!R$94)</f>
        <v>6.8449507180312991E-8</v>
      </c>
      <c r="S113" s="51">
        <f>+B!P47/(D!S$94)</f>
        <v>7.7295629882409513E-8</v>
      </c>
      <c r="T113" s="51">
        <f>+B!Q47/(D!T$94)</f>
        <v>6.4404998436321024E-8</v>
      </c>
      <c r="U113" s="51">
        <f>+B!R47/(D!U$94)</f>
        <v>5.7542984925856334E-8</v>
      </c>
      <c r="V113" s="51">
        <f>+B!S47/(D!V$94)</f>
        <v>6.1664903109038481E-8</v>
      </c>
      <c r="W113" s="51">
        <f>+B!T47/(D!W$94)</f>
        <v>5.9369402461092043E-8</v>
      </c>
      <c r="X113" s="51">
        <f>+B!U47/(D!X$94)</f>
        <v>7.5621743553935587E-8</v>
      </c>
      <c r="Y113" s="51">
        <f>+B!V47/(D!Y$94)</f>
        <v>7.7442165253084672E-8</v>
      </c>
      <c r="Z113" s="51">
        <f>+B!W47/(D!Z$94)</f>
        <v>8.4070648271947901E-8</v>
      </c>
      <c r="AA113" s="51">
        <f>+B!X47/(D!AA$94)</f>
        <v>1.2738186130629852E-7</v>
      </c>
      <c r="AB113" s="51">
        <f>+B!Y47/(D!AB$94)</f>
        <v>1.5997662378479443E-7</v>
      </c>
      <c r="AC113" s="51">
        <f>+B!Z47/(D!AC$94)</f>
        <v>1.8631230512027527E-7</v>
      </c>
      <c r="AD113" s="51">
        <f>+B!AA47/(D!AD$94)</f>
        <v>1.9646199535049449E-7</v>
      </c>
      <c r="AE113" s="51">
        <f>+B!AB47/(D!AE$94)</f>
        <v>2.1238823594986543E-7</v>
      </c>
      <c r="AF113" s="51">
        <f>+B!AC47/(D!AF$94)</f>
        <v>2.2903888861441666E-7</v>
      </c>
      <c r="AG113" s="51">
        <f>+B!AD47/(D!AG$94)</f>
        <v>2.7867659710482879E-7</v>
      </c>
      <c r="AH113" s="51">
        <f>+B!AE47/(D!AH$94)</f>
        <v>3.1109964035397241E-7</v>
      </c>
    </row>
    <row r="114" spans="6:34" x14ac:dyDescent="0.25">
      <c r="F114" s="229" t="s">
        <v>17</v>
      </c>
      <c r="G114" s="230"/>
      <c r="H114" s="52">
        <f>+B!E48/(D!H$94)</f>
        <v>1.2186165321457858E-8</v>
      </c>
      <c r="I114" s="52">
        <f>+B!F48/(D!I$94)</f>
        <v>1.067516296255233E-8</v>
      </c>
      <c r="J114" s="52">
        <f>+B!G48/(D!J$94)</f>
        <v>1.2575175169464699E-8</v>
      </c>
      <c r="K114" s="52">
        <f>+B!H48/(D!K$94)</f>
        <v>1.4421363926730748E-8</v>
      </c>
      <c r="L114" s="52">
        <f>+B!I48/(D!L$94)</f>
        <v>1.9848326298620848E-8</v>
      </c>
      <c r="M114" s="52">
        <f>+B!J48/(D!M$94)</f>
        <v>1.3512396120362443E-8</v>
      </c>
      <c r="N114" s="52">
        <f>+B!K48/(D!N$94)</f>
        <v>1.9592340101100284E-8</v>
      </c>
      <c r="O114" s="52">
        <f>+B!L48/(D!O$94)</f>
        <v>1.8834640918900391E-8</v>
      </c>
      <c r="P114" s="52">
        <f>+B!M48/(D!P$94)</f>
        <v>3.2464055811773672E-8</v>
      </c>
      <c r="Q114" s="52">
        <f>+B!N48/(D!Q$94)</f>
        <v>2.9558472853334397E-8</v>
      </c>
      <c r="R114" s="52">
        <f>+B!O48/(D!R$94)</f>
        <v>2.4706358583247903E-8</v>
      </c>
      <c r="S114" s="52">
        <f>+B!P48/(D!S$94)</f>
        <v>2.5329296798229612E-8</v>
      </c>
      <c r="T114" s="52">
        <f>+B!Q48/(D!T$94)</f>
        <v>2.3641390519488772E-8</v>
      </c>
      <c r="U114" s="52">
        <f>+B!R48/(D!U$94)</f>
        <v>1.8643915389499198E-8</v>
      </c>
      <c r="V114" s="52">
        <f>+B!S48/(D!V$94)</f>
        <v>2.0785271052946915E-8</v>
      </c>
      <c r="W114" s="52">
        <f>+B!T48/(D!W$94)</f>
        <v>1.2355387008991761E-8</v>
      </c>
      <c r="X114" s="52">
        <f>+B!U48/(D!X$94)</f>
        <v>1.4904425299806281E-8</v>
      </c>
      <c r="Y114" s="52">
        <f>+B!V48/(D!Y$94)</f>
        <v>1.4937262249396884E-8</v>
      </c>
      <c r="Z114" s="52">
        <f>+B!W48/(D!Z$94)</f>
        <v>1.5677778748893081E-8</v>
      </c>
      <c r="AA114" s="52">
        <f>+B!X48/(D!AA$94)</f>
        <v>1.9393626695794653E-8</v>
      </c>
      <c r="AB114" s="52">
        <f>+B!Y48/(D!AB$94)</f>
        <v>2.3426008356139393E-8</v>
      </c>
      <c r="AC114" s="52">
        <f>+B!Z48/(D!AC$94)</f>
        <v>3.6569820729055503E-8</v>
      </c>
      <c r="AD114" s="52">
        <f>+B!AA48/(D!AD$94)</f>
        <v>3.3514316329310124E-8</v>
      </c>
      <c r="AE114" s="52">
        <f>+B!AB48/(D!AE$94)</f>
        <v>3.7208367150097811E-8</v>
      </c>
      <c r="AF114" s="52">
        <f>+B!AC48/(D!AF$94)</f>
        <v>4.5189844870005116E-8</v>
      </c>
      <c r="AG114" s="52">
        <f>+B!AD48/(D!AG$94)</f>
        <v>4.5421867125954562E-8</v>
      </c>
      <c r="AH114" s="52">
        <f>+B!AE48/(D!AH$94)</f>
        <v>6.0953023667974597E-8</v>
      </c>
    </row>
    <row r="115" spans="6:34" x14ac:dyDescent="0.25">
      <c r="F115" s="225" t="s">
        <v>18</v>
      </c>
      <c r="G115" s="226"/>
      <c r="H115" s="52">
        <f>+B!E49/(D!H$94)</f>
        <v>4.5754885758493733E-8</v>
      </c>
      <c r="I115" s="52">
        <f>+B!F49/(D!I$94)</f>
        <v>1.3860997172711023E-7</v>
      </c>
      <c r="J115" s="52">
        <f>+B!G49/(D!J$94)</f>
        <v>8.3808918162892853E-8</v>
      </c>
      <c r="K115" s="52">
        <f>+B!H49/(D!K$94)</f>
        <v>4.7862037777271523E-8</v>
      </c>
      <c r="L115" s="52">
        <f>+B!I49/(D!L$94)</f>
        <v>5.6350405611687872E-8</v>
      </c>
      <c r="M115" s="52">
        <f>+B!J49/(D!M$94)</f>
        <v>5.7946003904365305E-8</v>
      </c>
      <c r="N115" s="52">
        <f>+B!K49/(D!N$94)</f>
        <v>6.5677162117195854E-8</v>
      </c>
      <c r="O115" s="52">
        <f>+B!L49/(D!O$94)</f>
        <v>8.1011358285977274E-8</v>
      </c>
      <c r="P115" s="52">
        <f>+B!M49/(D!P$94)</f>
        <v>1.333363817628284E-7</v>
      </c>
      <c r="Q115" s="52">
        <f>+B!N49/(D!Q$94)</f>
        <v>1.0227991368471481E-7</v>
      </c>
      <c r="R115" s="52">
        <f>+B!O49/(D!R$94)</f>
        <v>9.5570190363537994E-8</v>
      </c>
      <c r="S115" s="52">
        <f>+B!P49/(D!S$94)</f>
        <v>1.1774914685762796E-7</v>
      </c>
      <c r="T115" s="52">
        <f>+B!Q49/(D!T$94)</f>
        <v>7.8588692977318854E-8</v>
      </c>
      <c r="U115" s="52">
        <f>+B!R49/(D!U$94)</f>
        <v>7.3872807832146254E-8</v>
      </c>
      <c r="V115" s="52">
        <f>+B!S49/(D!V$94)</f>
        <v>6.0398497165331169E-8</v>
      </c>
      <c r="W115" s="52">
        <f>+B!T49/(D!W$94)</f>
        <v>5.8105911103319801E-8</v>
      </c>
      <c r="X115" s="52">
        <f>+B!U49/(D!X$94)</f>
        <v>5.2256008191709216E-8</v>
      </c>
      <c r="Y115" s="52">
        <f>+B!V49/(D!Y$94)</f>
        <v>5.9360298087287128E-8</v>
      </c>
      <c r="Z115" s="52">
        <f>+B!W49/(D!Z$94)</f>
        <v>6.0143576108007086E-8</v>
      </c>
      <c r="AA115" s="52">
        <f>+B!X49/(D!AA$94)</f>
        <v>6.2360364171401505E-8</v>
      </c>
      <c r="AB115" s="52">
        <f>+B!Y49/(D!AB$94)</f>
        <v>6.1837302692965089E-8</v>
      </c>
      <c r="AC115" s="52">
        <f>+B!Z49/(D!AC$94)</f>
        <v>8.0280806177199664E-8</v>
      </c>
      <c r="AD115" s="52">
        <f>+B!AA49/(D!AD$94)</f>
        <v>7.6919818696531397E-8</v>
      </c>
      <c r="AE115" s="52">
        <f>+B!AB49/(D!AE$94)</f>
        <v>7.7588055817178061E-8</v>
      </c>
      <c r="AF115" s="52">
        <f>+B!AC49/(D!AF$94)</f>
        <v>7.6668921569726935E-8</v>
      </c>
      <c r="AG115" s="52">
        <f>+B!AD49/(D!AG$94)</f>
        <v>7.9165968155383561E-8</v>
      </c>
      <c r="AH115" s="52">
        <f>+B!AE49/(D!AH$94)</f>
        <v>9.7776427766081362E-8</v>
      </c>
    </row>
    <row r="116" spans="6:34" x14ac:dyDescent="0.25">
      <c r="F116" s="229" t="s">
        <v>19</v>
      </c>
      <c r="G116" s="230"/>
      <c r="H116" s="52">
        <f>+B!E50/(D!H$94)</f>
        <v>8.1326572894320814E-10</v>
      </c>
      <c r="I116" s="52">
        <f>+B!F50/(D!I$94)</f>
        <v>3.6541355566495858E-7</v>
      </c>
      <c r="J116" s="52">
        <f>+B!G50/(D!J$94)</f>
        <v>5.5304961513588221E-10</v>
      </c>
      <c r="K116" s="52">
        <f>+B!H50/(D!K$94)</f>
        <v>1.5557921721740035E-9</v>
      </c>
      <c r="L116" s="52">
        <f>+B!I50/(D!L$94)</f>
        <v>2.9810007073143303E-9</v>
      </c>
      <c r="M116" s="52">
        <f>+B!J50/(D!M$94)</f>
        <v>2.8527256375651587E-9</v>
      </c>
      <c r="N116" s="52">
        <f>+B!K50/(D!N$94)</f>
        <v>4.4943196900345802E-9</v>
      </c>
      <c r="O116" s="52">
        <f>+B!L50/(D!O$94)</f>
        <v>7.7287033940767886E-9</v>
      </c>
      <c r="P116" s="52">
        <f>+B!M50/(D!P$94)</f>
        <v>3.8417656739613357E-9</v>
      </c>
      <c r="Q116" s="52">
        <f>+B!N50/(D!Q$94)</f>
        <v>3.3530747817534005E-8</v>
      </c>
      <c r="R116" s="52">
        <f>+B!O50/(D!R$94)</f>
        <v>1.0428913718257516E-9</v>
      </c>
      <c r="S116" s="52">
        <f>+B!P50/(D!S$94)</f>
        <v>1.8029362629128839E-9</v>
      </c>
      <c r="T116" s="52">
        <f>+B!Q50/(D!T$94)</f>
        <v>1.7223952844608915E-8</v>
      </c>
      <c r="U116" s="52">
        <f>+B!R50/(D!U$94)</f>
        <v>3.0528440970680745E-9</v>
      </c>
      <c r="V116" s="52">
        <f>+B!S50/(D!V$94)</f>
        <v>8.7381278611571896E-9</v>
      </c>
      <c r="W116" s="52">
        <f>+B!T50/(D!W$94)</f>
        <v>8.3621513098789561E-9</v>
      </c>
      <c r="X116" s="52">
        <f>+B!U50/(D!X$94)</f>
        <v>2.1145948555488911E-8</v>
      </c>
      <c r="Y116" s="52">
        <f>+B!V50/(D!Y$94)</f>
        <v>2.7774327065222086E-8</v>
      </c>
      <c r="Z116" s="52">
        <f>+B!W50/(D!Z$94)</f>
        <v>2.0210712339547602E-7</v>
      </c>
      <c r="AA116" s="52">
        <f>+B!X50/(D!AA$94)</f>
        <v>7.2472270599911042E-9</v>
      </c>
      <c r="AB116" s="52">
        <f>+B!Y50/(D!AB$94)</f>
        <v>9.0586245042824335E-8</v>
      </c>
      <c r="AC116" s="52">
        <f>+B!Z50/(D!AC$94)</f>
        <v>9.8694594817714339E-9</v>
      </c>
      <c r="AD116" s="52">
        <f>+B!AA50/(D!AD$94)</f>
        <v>1.0376517542011915E-8</v>
      </c>
      <c r="AE116" s="52">
        <f>+B!AB50/(D!AE$94)</f>
        <v>1.0954938721117401E-8</v>
      </c>
      <c r="AF116" s="52">
        <f>+B!AC50/(D!AF$94)</f>
        <v>2.1808508020244215E-8</v>
      </c>
      <c r="AG116" s="52">
        <f>+B!AD50/(D!AG$94)</f>
        <v>2.4802809373217367E-8</v>
      </c>
      <c r="AH116" s="52">
        <f>+B!AE50/(D!AH$94)</f>
        <v>4.4917681627905362E-7</v>
      </c>
    </row>
    <row r="117" spans="6:34" x14ac:dyDescent="0.25">
      <c r="F117" s="225" t="s">
        <v>20</v>
      </c>
      <c r="G117" s="226"/>
      <c r="H117" s="52">
        <f>+B!E51/(D!H$94)</f>
        <v>7.4408630822430871E-9</v>
      </c>
      <c r="I117" s="52">
        <f>+B!F51/(D!I$94)</f>
        <v>1.8310333461165947E-8</v>
      </c>
      <c r="J117" s="52">
        <f>+B!G51/(D!J$94)</f>
        <v>1.6085982654604009E-8</v>
      </c>
      <c r="K117" s="52">
        <f>+B!H51/(D!K$94)</f>
        <v>1.9185861905782669E-8</v>
      </c>
      <c r="L117" s="52">
        <f>+B!I51/(D!L$94)</f>
        <v>1.4619122365209567E-8</v>
      </c>
      <c r="M117" s="52">
        <f>+B!J51/(D!M$94)</f>
        <v>2.1756486788055015E-8</v>
      </c>
      <c r="N117" s="52">
        <f>+B!K51/(D!N$94)</f>
        <v>2.4843544790191763E-8</v>
      </c>
      <c r="O117" s="52">
        <f>+B!L51/(D!O$94)</f>
        <v>2.6182333129669868E-8</v>
      </c>
      <c r="P117" s="52">
        <f>+B!M51/(D!P$94)</f>
        <v>2.6803223230957056E-8</v>
      </c>
      <c r="Q117" s="52">
        <f>+B!N51/(D!Q$94)</f>
        <v>3.5451657244457082E-8</v>
      </c>
      <c r="R117" s="52">
        <f>+B!O51/(D!R$94)</f>
        <v>2.9850069273657411E-8</v>
      </c>
      <c r="S117" s="52">
        <f>+B!P51/(D!S$94)</f>
        <v>4.6976826331656937E-8</v>
      </c>
      <c r="T117" s="52">
        <f>+B!Q51/(D!T$94)</f>
        <v>3.0609482942904128E-8</v>
      </c>
      <c r="U117" s="52">
        <f>+B!R51/(D!U$94)</f>
        <v>3.1071476010857441E-8</v>
      </c>
      <c r="V117" s="52">
        <f>+B!S51/(D!V$94)</f>
        <v>2.8873457404242838E-8</v>
      </c>
      <c r="W117" s="52">
        <f>+B!T51/(D!W$94)</f>
        <v>2.8371084786842776E-8</v>
      </c>
      <c r="X117" s="52">
        <f>+B!U51/(D!X$94)</f>
        <v>2.8852696385039237E-8</v>
      </c>
      <c r="Y117" s="52">
        <f>+B!V51/(D!Y$94)</f>
        <v>3.1951870724872134E-8</v>
      </c>
      <c r="Z117" s="52">
        <f>+B!W51/(D!Z$94)</f>
        <v>2.8763821777127356E-8</v>
      </c>
      <c r="AA117" s="52">
        <f>+B!X51/(D!AA$94)</f>
        <v>3.7138205820785071E-8</v>
      </c>
      <c r="AB117" s="52">
        <f>+B!Y51/(D!AB$94)</f>
        <v>4.7655432929901818E-8</v>
      </c>
      <c r="AC117" s="52">
        <f>+B!Z51/(D!AC$94)</f>
        <v>6.2226815982897041E-8</v>
      </c>
      <c r="AD117" s="52">
        <f>+B!AA51/(D!AD$94)</f>
        <v>6.1548513520704529E-8</v>
      </c>
      <c r="AE117" s="52">
        <f>+B!AB51/(D!AE$94)</f>
        <v>6.785784235739239E-8</v>
      </c>
      <c r="AF117" s="52">
        <f>+B!AC51/(D!AF$94)</f>
        <v>6.0462188720185405E-8</v>
      </c>
      <c r="AG117" s="52">
        <f>+B!AD51/(D!AG$94)</f>
        <v>8.4518613662678069E-8</v>
      </c>
      <c r="AH117" s="52">
        <f>+B!AE51/(D!AH$94)</f>
        <v>1.1432887169708963E-7</v>
      </c>
    </row>
    <row r="118" spans="6:34" x14ac:dyDescent="0.25">
      <c r="F118" s="229" t="s">
        <v>21</v>
      </c>
      <c r="G118" s="230"/>
      <c r="H118" s="52">
        <f>+B!E52/(D!H$94)</f>
        <v>3.7344327095554029E-7</v>
      </c>
      <c r="I118" s="52">
        <f>+B!F52/(D!I$94)</f>
        <v>4.0860624072051674E-7</v>
      </c>
      <c r="J118" s="52">
        <f>+B!G52/(D!J$94)</f>
        <v>4.4951824527510424E-7</v>
      </c>
      <c r="K118" s="52">
        <f>+B!H52/(D!K$94)</f>
        <v>5.0315069327518605E-7</v>
      </c>
      <c r="L118" s="52">
        <f>+B!I52/(D!L$94)</f>
        <v>4.7757960939584436E-7</v>
      </c>
      <c r="M118" s="52">
        <f>+B!J52/(D!M$94)</f>
        <v>4.7414950302267247E-7</v>
      </c>
      <c r="N118" s="52">
        <f>+B!K52/(D!N$94)</f>
        <v>6.2031785657918894E-7</v>
      </c>
      <c r="O118" s="52">
        <f>+B!L52/(D!O$94)</f>
        <v>7.0685192685585708E-7</v>
      </c>
      <c r="P118" s="52">
        <f>+B!M52/(D!P$94)</f>
        <v>7.8019044121646256E-7</v>
      </c>
      <c r="Q118" s="52">
        <f>+B!N52/(D!Q$94)</f>
        <v>7.7166189153372445E-7</v>
      </c>
      <c r="R118" s="52">
        <f>+B!O52/(D!R$94)</f>
        <v>5.7885530222185883E-7</v>
      </c>
      <c r="S118" s="52">
        <f>+B!P52/(D!S$94)</f>
        <v>5.7588372306198238E-7</v>
      </c>
      <c r="T118" s="52">
        <f>+B!Q52/(D!T$94)</f>
        <v>5.3570871715234118E-7</v>
      </c>
      <c r="U118" s="52">
        <f>+B!R52/(D!U$94)</f>
        <v>4.5104453440863636E-7</v>
      </c>
      <c r="V118" s="52">
        <f>+B!S52/(D!V$94)</f>
        <v>4.2957771033846845E-7</v>
      </c>
      <c r="W118" s="52">
        <f>+B!T52/(D!W$94)</f>
        <v>4.3707337094691632E-7</v>
      </c>
      <c r="X118" s="52">
        <f>+B!U52/(D!X$94)</f>
        <v>4.927497146454807E-7</v>
      </c>
      <c r="Y118" s="52">
        <f>+B!V52/(D!Y$94)</f>
        <v>4.8673341559720229E-7</v>
      </c>
      <c r="Z118" s="52">
        <f>+B!W52/(D!Z$94)</f>
        <v>5.2880077270544013E-7</v>
      </c>
      <c r="AA118" s="52">
        <f>+B!X52/(D!AA$94)</f>
        <v>6.4626810123223671E-7</v>
      </c>
      <c r="AB118" s="52">
        <f>+B!Y52/(D!AB$94)</f>
        <v>8.8858539675520835E-7</v>
      </c>
      <c r="AC118" s="52">
        <f>+B!Z52/(D!AC$94)</f>
        <v>8.61904320126394E-7</v>
      </c>
      <c r="AD118" s="52">
        <f>+B!AA52/(D!AD$94)</f>
        <v>8.1540643251750684E-7</v>
      </c>
      <c r="AE118" s="52">
        <f>+B!AB52/(D!AE$94)</f>
        <v>8.8461423187751081E-7</v>
      </c>
      <c r="AF118" s="52">
        <f>+B!AC52/(D!AF$94)</f>
        <v>1.0130035149840205E-6</v>
      </c>
      <c r="AG118" s="52">
        <f>+B!AD52/(D!AG$94)</f>
        <v>1.0561487824925804E-6</v>
      </c>
      <c r="AH118" s="52">
        <f>+B!AE52/(D!AH$94)</f>
        <v>1.2281254180142535E-6</v>
      </c>
    </row>
    <row r="119" spans="6:34" x14ac:dyDescent="0.25">
      <c r="F119" s="225" t="s">
        <v>22</v>
      </c>
      <c r="G119" s="226"/>
      <c r="H119" s="52">
        <f>+B!E53/(D!H$94)</f>
        <v>6.8961230322050426E-7</v>
      </c>
      <c r="I119" s="52">
        <f>+B!F53/(D!I$94)</f>
        <v>6.0934136900484214E-7</v>
      </c>
      <c r="J119" s="52">
        <f>+B!G53/(D!J$94)</f>
        <v>6.338214669813851E-7</v>
      </c>
      <c r="K119" s="52">
        <f>+B!H53/(D!K$94)</f>
        <v>6.9486790161448136E-7</v>
      </c>
      <c r="L119" s="52">
        <f>+B!I53/(D!L$94)</f>
        <v>4.9162589035875211E-7</v>
      </c>
      <c r="M119" s="52">
        <f>+B!J53/(D!M$94)</f>
        <v>4.6428869863512433E-7</v>
      </c>
      <c r="N119" s="52">
        <f>+B!K53/(D!N$94)</f>
        <v>5.877319591363723E-7</v>
      </c>
      <c r="O119" s="52">
        <f>+B!L53/(D!O$94)</f>
        <v>5.1601431190017087E-7</v>
      </c>
      <c r="P119" s="52">
        <f>+B!M53/(D!P$94)</f>
        <v>6.1398036252573015E-7</v>
      </c>
      <c r="Q119" s="52">
        <f>+B!N53/(D!Q$94)</f>
        <v>5.1085027594164059E-7</v>
      </c>
      <c r="R119" s="52">
        <f>+B!O53/(D!R$94)</f>
        <v>5.6925300344001221E-7</v>
      </c>
      <c r="S119" s="52">
        <f>+B!P53/(D!S$94)</f>
        <v>5.4527127753158315E-7</v>
      </c>
      <c r="T119" s="52">
        <f>+B!Q53/(D!T$94)</f>
        <v>4.5340854278365142E-7</v>
      </c>
      <c r="U119" s="52">
        <f>+B!R53/(D!U$94)</f>
        <v>4.6882501351390798E-7</v>
      </c>
      <c r="V119" s="52">
        <f>+B!S53/(D!V$94)</f>
        <v>4.0555356230181042E-7</v>
      </c>
      <c r="W119" s="52">
        <f>+B!T53/(D!W$94)</f>
        <v>3.9769146863796292E-7</v>
      </c>
      <c r="X119" s="52">
        <f>+B!U53/(D!X$94)</f>
        <v>4.4636701876926429E-7</v>
      </c>
      <c r="Y119" s="52">
        <f>+B!V53/(D!Y$94)</f>
        <v>5.1974715572927031E-7</v>
      </c>
      <c r="Z119" s="52">
        <f>+B!W53/(D!Z$94)</f>
        <v>5.2850348087768455E-7</v>
      </c>
      <c r="AA119" s="52">
        <f>+B!X53/(D!AA$94)</f>
        <v>6.3994161636422966E-7</v>
      </c>
      <c r="AB119" s="52">
        <f>+B!Y53/(D!AB$94)</f>
        <v>7.8539226913387593E-7</v>
      </c>
      <c r="AC119" s="52">
        <f>+B!Z53/(D!AC$94)</f>
        <v>7.3217003781254875E-7</v>
      </c>
      <c r="AD119" s="52">
        <f>+B!AA53/(D!AD$94)</f>
        <v>6.7232394489703673E-7</v>
      </c>
      <c r="AE119" s="52">
        <f>+B!AB53/(D!AE$94)</f>
        <v>6.6527613840536504E-7</v>
      </c>
      <c r="AF119" s="52">
        <f>+B!AC53/(D!AF$94)</f>
        <v>6.8933464430170541E-7</v>
      </c>
      <c r="AG119" s="52">
        <f>+B!AD53/(D!AG$94)</f>
        <v>5.9111472032329837E-7</v>
      </c>
      <c r="AH119" s="52">
        <f>+B!AE53/(D!AH$94)</f>
        <v>8.1309844182255651E-7</v>
      </c>
    </row>
    <row r="120" spans="6:34" x14ac:dyDescent="0.25">
      <c r="F120" s="229" t="s">
        <v>23</v>
      </c>
      <c r="G120" s="230"/>
      <c r="H120" s="52">
        <f>+B!E54/(D!H$94)</f>
        <v>1.3346015991757351E-6</v>
      </c>
      <c r="I120" s="52">
        <f>+B!F54/(D!I$94)</f>
        <v>1.337909147758544E-6</v>
      </c>
      <c r="J120" s="52">
        <f>+B!G54/(D!J$94)</f>
        <v>1.2641184005564851E-6</v>
      </c>
      <c r="K120" s="52">
        <f>+B!H54/(D!K$94)</f>
        <v>2.3331558932773986E-6</v>
      </c>
      <c r="L120" s="52">
        <f>+B!I54/(D!L$94)</f>
        <v>1.0276613014387985E-6</v>
      </c>
      <c r="M120" s="52">
        <f>+B!J54/(D!M$94)</f>
        <v>5.5990316711748811E-7</v>
      </c>
      <c r="N120" s="52">
        <f>+B!K54/(D!N$94)</f>
        <v>6.2498854009607046E-7</v>
      </c>
      <c r="O120" s="52">
        <f>+B!L54/(D!O$94)</f>
        <v>7.0711912976903192E-7</v>
      </c>
      <c r="P120" s="52">
        <f>+B!M54/(D!P$94)</f>
        <v>6.3776420877860796E-7</v>
      </c>
      <c r="Q120" s="52">
        <f>+B!N54/(D!Q$94)</f>
        <v>4.5212243518582764E-7</v>
      </c>
      <c r="R120" s="52">
        <f>+B!O54/(D!R$94)</f>
        <v>6.6078303956499615E-7</v>
      </c>
      <c r="S120" s="52">
        <f>+B!P54/(D!S$94)</f>
        <v>7.1231351905001662E-7</v>
      </c>
      <c r="T120" s="52">
        <f>+B!Q54/(D!T$94)</f>
        <v>5.6893133539335355E-7</v>
      </c>
      <c r="U120" s="52">
        <f>+B!R54/(D!U$94)</f>
        <v>8.5718821841962124E-7</v>
      </c>
      <c r="V120" s="52">
        <f>+B!S54/(D!V$94)</f>
        <v>5.7041882424045621E-7</v>
      </c>
      <c r="W120" s="52">
        <f>+B!T54/(D!W$94)</f>
        <v>5.0899540144366343E-7</v>
      </c>
      <c r="X120" s="52">
        <f>+B!U54/(D!X$94)</f>
        <v>4.9007165404911072E-7</v>
      </c>
      <c r="Y120" s="52">
        <f>+B!V54/(D!Y$94)</f>
        <v>6.6549073363915727E-7</v>
      </c>
      <c r="Z120" s="52">
        <f>+B!W54/(D!Z$94)</f>
        <v>8.3643186589328107E-7</v>
      </c>
      <c r="AA120" s="52">
        <f>+B!X54/(D!AA$94)</f>
        <v>7.5781611776169384E-7</v>
      </c>
      <c r="AB120" s="52">
        <f>+B!Y54/(D!AB$94)</f>
        <v>7.6407680425617066E-7</v>
      </c>
      <c r="AC120" s="52">
        <f>+B!Z54/(D!AC$94)</f>
        <v>9.886954398358081E-7</v>
      </c>
      <c r="AD120" s="52">
        <f>+B!AA54/(D!AD$94)</f>
        <v>9.5611111094944082E-7</v>
      </c>
      <c r="AE120" s="52">
        <f>+B!AB54/(D!AE$94)</f>
        <v>7.3476334313067966E-7</v>
      </c>
      <c r="AF120" s="52">
        <f>+B!AC54/(D!AF$94)</f>
        <v>7.4703860434407046E-7</v>
      </c>
      <c r="AG120" s="52">
        <f>+B!AD54/(D!AG$94)</f>
        <v>5.362516022087962E-7</v>
      </c>
      <c r="AH120" s="52">
        <f>+B!AE54/(D!AH$94)</f>
        <v>7.7875493895211032E-7</v>
      </c>
    </row>
    <row r="121" spans="6:34" x14ac:dyDescent="0.25">
      <c r="F121" s="225" t="s">
        <v>24</v>
      </c>
      <c r="G121" s="226"/>
      <c r="H121" s="52">
        <f>+B!E55/(D!H$94)</f>
        <v>4.9141369525926195E-7</v>
      </c>
      <c r="I121" s="52">
        <f>+B!F55/(D!I$94)</f>
        <v>5.7370443913993484E-7</v>
      </c>
      <c r="J121" s="52">
        <f>+B!G55/(D!J$94)</f>
        <v>7.5282670341768338E-7</v>
      </c>
      <c r="K121" s="52">
        <f>+B!H55/(D!K$94)</f>
        <v>8.4575166536499541E-7</v>
      </c>
      <c r="L121" s="52">
        <f>+B!I55/(D!L$94)</f>
        <v>5.3738971206968591E-7</v>
      </c>
      <c r="M121" s="52">
        <f>+B!J55/(D!M$94)</f>
        <v>3.9933552701409431E-7</v>
      </c>
      <c r="N121" s="52">
        <f>+B!K55/(D!N$94)</f>
        <v>4.3859013995158761E-7</v>
      </c>
      <c r="O121" s="52">
        <f>+B!L55/(D!O$94)</f>
        <v>4.8087249441506995E-7</v>
      </c>
      <c r="P121" s="52">
        <f>+B!M55/(D!P$94)</f>
        <v>3.7701370682330317E-7</v>
      </c>
      <c r="Q121" s="52">
        <f>+B!N55/(D!Q$94)</f>
        <v>2.6462577850214807E-7</v>
      </c>
      <c r="R121" s="52">
        <f>+B!O55/(D!R$94)</f>
        <v>2.5793808641770576E-7</v>
      </c>
      <c r="S121" s="52">
        <f>+B!P55/(D!S$94)</f>
        <v>2.9074503550943708E-7</v>
      </c>
      <c r="T121" s="52">
        <f>+B!Q55/(D!T$94)</f>
        <v>4.3501531130781921E-7</v>
      </c>
      <c r="U121" s="52">
        <f>+B!R55/(D!U$94)</f>
        <v>3.796214043999947E-7</v>
      </c>
      <c r="V121" s="52">
        <f>+B!S55/(D!V$94)</f>
        <v>3.1046696235084586E-7</v>
      </c>
      <c r="W121" s="52">
        <f>+B!T55/(D!W$94)</f>
        <v>2.3639505594869025E-7</v>
      </c>
      <c r="X121" s="52">
        <f>+B!U55/(D!X$94)</f>
        <v>2.0656854677187081E-7</v>
      </c>
      <c r="Y121" s="52">
        <f>+B!V55/(D!Y$94)</f>
        <v>2.0424274997246423E-7</v>
      </c>
      <c r="Z121" s="52">
        <f>+B!W55/(D!Z$94)</f>
        <v>2.3204074664273343E-7</v>
      </c>
      <c r="AA121" s="52">
        <f>+B!X55/(D!AA$94)</f>
        <v>2.31025563285994E-7</v>
      </c>
      <c r="AB121" s="52">
        <f>+B!Y55/(D!AB$94)</f>
        <v>2.9270020741942115E-7</v>
      </c>
      <c r="AC121" s="52">
        <f>+B!Z55/(D!AC$94)</f>
        <v>2.8600058857127804E-7</v>
      </c>
      <c r="AD121" s="52">
        <f>+B!AA55/(D!AD$94)</f>
        <v>2.763414105565704E-7</v>
      </c>
      <c r="AE121" s="52">
        <f>+B!AB55/(D!AE$94)</f>
        <v>2.7415469334545501E-7</v>
      </c>
      <c r="AF121" s="52">
        <f>+B!AC55/(D!AF$94)</f>
        <v>3.0472965893626139E-7</v>
      </c>
      <c r="AG121" s="52">
        <f>+B!AD55/(D!AG$94)</f>
        <v>2.5462665125858018E-7</v>
      </c>
      <c r="AH121" s="52">
        <f>+B!AE55/(D!AH$94)</f>
        <v>2.4434487402623036E-7</v>
      </c>
    </row>
    <row r="122" spans="6:34" ht="15.75" thickBot="1" x14ac:dyDescent="0.3">
      <c r="F122" s="227" t="s">
        <v>25</v>
      </c>
      <c r="G122" s="228"/>
      <c r="H122" s="53">
        <f>+B!E56/(D!H$94)</f>
        <v>6.6351535154166546E-11</v>
      </c>
      <c r="I122" s="53">
        <f>+B!F56/(D!I$94)</f>
        <v>6.7726251533796244E-9</v>
      </c>
      <c r="J122" s="53">
        <f>+B!G56/(D!J$94)</f>
        <v>3.9871081996597725E-9</v>
      </c>
      <c r="K122" s="53">
        <f>+B!H56/(D!K$94)</f>
        <v>7.7917295752722886E-9</v>
      </c>
      <c r="L122" s="53">
        <f>+B!I56/(D!L$94)</f>
        <v>2.0321917425350265E-8</v>
      </c>
      <c r="M122" s="53">
        <f>+B!J56/(D!M$94)</f>
        <v>1.2278106155737995E-8</v>
      </c>
      <c r="N122" s="53">
        <f>+B!K56/(D!N$94)</f>
        <v>1.6032806731216601E-9</v>
      </c>
      <c r="O122" s="53">
        <f>+B!L56/(D!O$94)</f>
        <v>2.650541428041806E-9</v>
      </c>
      <c r="P122" s="53">
        <f>+B!M56/(D!P$94)</f>
        <v>3.657068449117847E-9</v>
      </c>
      <c r="Q122" s="53">
        <f>+B!N56/(D!Q$94)</f>
        <v>5.9337971189432097E-9</v>
      </c>
      <c r="R122" s="53">
        <f>+B!O56/(D!R$94)</f>
        <v>2.4948359649610391E-9</v>
      </c>
      <c r="S122" s="53">
        <f>+B!P56/(D!S$94)</f>
        <v>2.6433718079300332E-9</v>
      </c>
      <c r="T122" s="53">
        <f>+B!Q56/(D!T$94)</f>
        <v>2.9095872309458843E-9</v>
      </c>
      <c r="U122" s="53">
        <f>+B!R56/(D!U$94)</f>
        <v>2.8334598567120076E-9</v>
      </c>
      <c r="V122" s="53">
        <f>+B!S56/(D!V$94)</f>
        <v>3.6110448219673845E-9</v>
      </c>
      <c r="W122" s="53">
        <f>+B!T56/(D!W$94)</f>
        <v>3.5493090382563987E-9</v>
      </c>
      <c r="X122" s="53">
        <f>+B!U56/(D!X$94)</f>
        <v>3.7285291189024669E-9</v>
      </c>
      <c r="Y122" s="53">
        <f>+B!V56/(D!Y$94)</f>
        <v>4.0054829100711301E-9</v>
      </c>
      <c r="Z122" s="53">
        <f>+B!W56/(D!Z$94)</f>
        <v>4.4486895657664754E-9</v>
      </c>
      <c r="AA122" s="53">
        <f>+B!X56/(D!AA$94)</f>
        <v>8.3670497794960165E-9</v>
      </c>
      <c r="AB122" s="53">
        <f>+B!Y56/(D!AB$94)</f>
        <v>4.3610241065176377E-9</v>
      </c>
      <c r="AC122" s="53">
        <f>+B!Z56/(D!AC$94)</f>
        <v>3.5400016130694122E-9</v>
      </c>
      <c r="AD122" s="53">
        <f>+B!AA56/(D!AD$94)</f>
        <v>2.9199150552331309E-9</v>
      </c>
      <c r="AE122" s="53">
        <f>+B!AB56/(D!AE$94)</f>
        <v>2.3478790654818065E-9</v>
      </c>
      <c r="AF122" s="53">
        <f>+B!AC56/(D!AF$94)</f>
        <v>1.5227003189583953E-9</v>
      </c>
      <c r="AG122" s="53">
        <f>+B!AD56/(D!AG$94)</f>
        <v>1.7794451601999856E-9</v>
      </c>
      <c r="AH122" s="53">
        <f>+B!AE56/(D!AH$94)</f>
        <v>2.3990812008589381E-9</v>
      </c>
    </row>
    <row r="123" spans="6:34" x14ac:dyDescent="0.25">
      <c r="F123" t="s">
        <v>52</v>
      </c>
    </row>
    <row r="124" spans="6:34" ht="15.75" thickBot="1" x14ac:dyDescent="0.3"/>
    <row r="125" spans="6:34" ht="15.75" thickBot="1" x14ac:dyDescent="0.3">
      <c r="F125" s="5" t="s">
        <v>14</v>
      </c>
      <c r="G125" s="6"/>
      <c r="H125" s="11">
        <v>1995</v>
      </c>
      <c r="I125" s="7">
        <v>1996</v>
      </c>
      <c r="J125" s="11">
        <v>1997</v>
      </c>
      <c r="K125" s="7">
        <v>1998</v>
      </c>
      <c r="L125" s="11">
        <v>1999</v>
      </c>
      <c r="M125" s="7">
        <v>2000</v>
      </c>
      <c r="N125" s="11">
        <v>2001</v>
      </c>
      <c r="O125" s="7">
        <v>2002</v>
      </c>
      <c r="P125" s="11">
        <v>2003</v>
      </c>
      <c r="Q125" s="7">
        <v>2004</v>
      </c>
      <c r="R125" s="11">
        <v>2005</v>
      </c>
      <c r="S125" s="7">
        <v>2006</v>
      </c>
      <c r="T125" s="11">
        <v>2007</v>
      </c>
      <c r="U125" s="7">
        <v>2008</v>
      </c>
      <c r="V125" s="11">
        <v>2009</v>
      </c>
      <c r="W125" s="7">
        <v>2010</v>
      </c>
      <c r="X125" s="11">
        <v>2011</v>
      </c>
      <c r="Y125" s="7">
        <v>2012</v>
      </c>
      <c r="Z125" s="11">
        <v>2013</v>
      </c>
      <c r="AA125" s="7">
        <v>2014</v>
      </c>
      <c r="AB125" s="11">
        <v>2015</v>
      </c>
      <c r="AC125" s="8">
        <v>2016</v>
      </c>
      <c r="AD125" s="8">
        <v>2017</v>
      </c>
      <c r="AE125" s="8">
        <v>2018</v>
      </c>
      <c r="AF125" s="8">
        <v>2019</v>
      </c>
      <c r="AG125" s="8">
        <v>2020</v>
      </c>
      <c r="AH125" s="8">
        <v>2021</v>
      </c>
    </row>
    <row r="126" spans="6:34" ht="15.75" thickBot="1" x14ac:dyDescent="0.3">
      <c r="F126" s="203" t="s">
        <v>26</v>
      </c>
      <c r="G126" s="219"/>
      <c r="H126" s="167">
        <f>+'C'!D46/(D!H$94)</f>
        <v>-1.0374462273678803E-6</v>
      </c>
      <c r="I126" s="167">
        <f>+'C'!E46/(D!I$94)</f>
        <v>-1.920854159049678E-6</v>
      </c>
      <c r="J126" s="167">
        <f>+'C'!F46/(D!J$94)</f>
        <v>-1.8909529517712539E-6</v>
      </c>
      <c r="K126" s="167">
        <f>+'C'!G46/(D!K$94)</f>
        <v>-3.0386224678051962E-6</v>
      </c>
      <c r="L126" s="167">
        <f>+'C'!H46/(D!L$94)</f>
        <v>-9.9674250843693661E-7</v>
      </c>
      <c r="M126" s="167">
        <f>+'C'!I46/(D!M$94)</f>
        <v>-3.4845900150082397E-7</v>
      </c>
      <c r="N126" s="167">
        <f>+'C'!J46/(D!N$94)</f>
        <v>-1.0810886725595727E-6</v>
      </c>
      <c r="O126" s="167">
        <f>+'C'!K46/(D!O$94)</f>
        <v>-5.6869519957776891E-7</v>
      </c>
      <c r="P126" s="167">
        <f>+'C'!L46/(D!P$94)</f>
        <v>-6.1886998909700009E-7</v>
      </c>
      <c r="Q126" s="167">
        <f>+'C'!M46/(D!Q$94)</f>
        <v>-4.8588640511605728E-7</v>
      </c>
      <c r="R126" s="167">
        <f>+'C'!N46/(D!R$94)</f>
        <v>1.0510999738307193E-7</v>
      </c>
      <c r="S126" s="167">
        <f>+'C'!O46/(D!S$94)</f>
        <v>7.9478980326127394E-7</v>
      </c>
      <c r="T126" s="167">
        <f>+'C'!P46/(D!T$94)</f>
        <v>6.0909297462991558E-7</v>
      </c>
      <c r="U126" s="167">
        <f>+'C'!Q46/(D!U$94)</f>
        <v>2.2953961826684986E-7</v>
      </c>
      <c r="V126" s="167">
        <f>+'C'!R46/(D!V$94)</f>
        <v>1.783480467296284E-7</v>
      </c>
      <c r="W126" s="167">
        <f>+'C'!S46/(D!W$94)</f>
        <v>2.2182758371122176E-7</v>
      </c>
      <c r="X126" s="167">
        <f>+'C'!T46/(D!X$94)</f>
        <v>3.3034029720539105E-6</v>
      </c>
      <c r="Y126" s="167">
        <f>+'C'!U46/(D!Y$94)</f>
        <v>5.8339634184495149E-6</v>
      </c>
      <c r="Z126" s="167">
        <f>+'C'!V46/(D!Z$94)</f>
        <v>5.0134623879297969E-6</v>
      </c>
      <c r="AA126" s="167">
        <f>+'C'!W46/(D!AA$94)</f>
        <v>6.0259239651951977E-6</v>
      </c>
      <c r="AB126" s="167">
        <f>+'C'!X46/(D!AB$94)</f>
        <v>2.2684565326999781E-6</v>
      </c>
      <c r="AC126" s="167">
        <f>+'C'!Y46/(D!AC$94)</f>
        <v>8.5171816305394611E-7</v>
      </c>
      <c r="AD126" s="167">
        <f>+'C'!Z46/(D!AD$94)</f>
        <v>2.4242046833555519E-8</v>
      </c>
      <c r="AE126" s="167">
        <f>+'C'!AA46/(D!AE$94)</f>
        <v>5.9461238641347726E-7</v>
      </c>
      <c r="AF126" s="167">
        <f>+'C'!AB46/(D!AF$94)</f>
        <v>-1.6411842856347096E-6</v>
      </c>
      <c r="AG126" s="167">
        <f>+'C'!AC46/(D!AG$94)</f>
        <v>-1.1052845602953349E-6</v>
      </c>
      <c r="AH126" s="167">
        <f>+'C'!AD46/(D!AH$94)</f>
        <v>-1.842085730607333E-6</v>
      </c>
    </row>
    <row r="127" spans="6:34" x14ac:dyDescent="0.25">
      <c r="F127" s="225" t="s">
        <v>16</v>
      </c>
      <c r="G127" s="226"/>
      <c r="H127" s="163">
        <f>+'C'!D47/(D!H$94)</f>
        <v>9.7293297998019153E-7</v>
      </c>
      <c r="I127" s="163">
        <f>+'C'!E47/(D!I$94)</f>
        <v>9.4348065972108887E-7</v>
      </c>
      <c r="J127" s="163">
        <f>+'C'!F47/(D!J$94)</f>
        <v>9.2888456552823635E-7</v>
      </c>
      <c r="K127" s="163">
        <f>+'C'!G47/(D!K$94)</f>
        <v>7.5982213845901293E-7</v>
      </c>
      <c r="L127" s="163">
        <f>+'C'!H47/(D!L$94)</f>
        <v>7.8283039909891788E-7</v>
      </c>
      <c r="M127" s="163">
        <f>+'C'!I47/(D!M$94)</f>
        <v>7.1969743003583517E-7</v>
      </c>
      <c r="N127" s="163">
        <f>+'C'!J47/(D!N$94)</f>
        <v>3.8482778441119145E-7</v>
      </c>
      <c r="O127" s="163">
        <f>+'C'!K47/(D!O$94)</f>
        <v>3.6819546766733739E-7</v>
      </c>
      <c r="P127" s="163">
        <f>+'C'!L47/(D!P$94)</f>
        <v>4.6605718987860065E-7</v>
      </c>
      <c r="Q127" s="163">
        <f>+'C'!M47/(D!Q$94)</f>
        <v>3.306098197492962E-7</v>
      </c>
      <c r="R127" s="163">
        <f>+'C'!N47/(D!R$94)</f>
        <v>4.2575691227992956E-7</v>
      </c>
      <c r="S127" s="163">
        <f>+'C'!O47/(D!S$94)</f>
        <v>4.1505493791299359E-7</v>
      </c>
      <c r="T127" s="163">
        <f>+'C'!P47/(D!T$94)</f>
        <v>4.2562170924311611E-7</v>
      </c>
      <c r="U127" s="163">
        <f>+'C'!Q47/(D!U$94)</f>
        <v>3.9479682984489128E-7</v>
      </c>
      <c r="V127" s="163">
        <f>+'C'!R47/(D!V$94)</f>
        <v>3.4222405676905827E-7</v>
      </c>
      <c r="W127" s="163">
        <f>+'C'!S47/(D!W$94)</f>
        <v>2.5369853990805701E-7</v>
      </c>
      <c r="X127" s="163">
        <f>+'C'!T47/(D!X$94)</f>
        <v>2.867052258184046E-7</v>
      </c>
      <c r="Y127" s="163">
        <f>+'C'!U47/(D!Y$94)</f>
        <v>2.0256951101320847E-7</v>
      </c>
      <c r="Z127" s="163">
        <f>+'C'!V47/(D!Z$94)</f>
        <v>1.5752460235589057E-7</v>
      </c>
      <c r="AA127" s="163">
        <f>+'C'!W47/(D!AA$94)</f>
        <v>2.0429508235998667E-7</v>
      </c>
      <c r="AB127" s="163">
        <f>+'C'!X47/(D!AB$94)</f>
        <v>2.126642605382952E-7</v>
      </c>
      <c r="AC127" s="163">
        <f>+'C'!Y47/(D!AC$94)</f>
        <v>2.3359185754751622E-7</v>
      </c>
      <c r="AD127" s="163">
        <f>+'C'!Z47/(D!AD$94)</f>
        <v>2.1718766767344096E-7</v>
      </c>
      <c r="AE127" s="163">
        <f>+'C'!AA47/(D!AE$94)</f>
        <v>1.3617197081010451E-7</v>
      </c>
      <c r="AF127" s="163">
        <f>+'C'!AB47/(D!AF$94)</f>
        <v>1.8738180851239169E-7</v>
      </c>
      <c r="AG127" s="163">
        <f>+'C'!AC47/(D!AG$94)</f>
        <v>3.1185173768819895E-7</v>
      </c>
      <c r="AH127" s="163">
        <f>+'C'!AD47/(D!AH$94)</f>
        <v>2.2357786365331685E-7</v>
      </c>
    </row>
    <row r="128" spans="6:34" x14ac:dyDescent="0.25">
      <c r="F128" s="229" t="s">
        <v>17</v>
      </c>
      <c r="G128" s="230"/>
      <c r="H128" s="164">
        <f>+'C'!D48/(D!H$94)</f>
        <v>6.1719359147501196E-8</v>
      </c>
      <c r="I128" s="164">
        <f>+'C'!E48/(D!I$94)</f>
        <v>4.288694229527507E-8</v>
      </c>
      <c r="J128" s="164">
        <f>+'C'!F48/(D!J$94)</f>
        <v>3.5803765289148443E-8</v>
      </c>
      <c r="K128" s="164">
        <f>+'C'!G48/(D!K$94)</f>
        <v>2.9522862517585535E-8</v>
      </c>
      <c r="L128" s="164">
        <f>+'C'!H48/(D!L$94)</f>
        <v>2.5604819076244548E-8</v>
      </c>
      <c r="M128" s="164">
        <f>+'C'!I48/(D!M$94)</f>
        <v>5.4359846388786802E-8</v>
      </c>
      <c r="N128" s="164">
        <f>+'C'!J48/(D!N$94)</f>
        <v>4.8945327008186111E-7</v>
      </c>
      <c r="O128" s="164">
        <f>+'C'!K48/(D!O$94)</f>
        <v>7.5067624658124212E-9</v>
      </c>
      <c r="P128" s="164">
        <f>+'C'!L48/(D!P$94)</f>
        <v>-1.6912264192476456E-8</v>
      </c>
      <c r="Q128" s="164">
        <f>+'C'!M48/(D!Q$94)</f>
        <v>-1.0500973811461457E-8</v>
      </c>
      <c r="R128" s="164">
        <f>+'C'!N48/(D!R$94)</f>
        <v>-4.604406781651124E-9</v>
      </c>
      <c r="S128" s="164">
        <f>+'C'!O48/(D!S$94)</f>
        <v>1.1663510415807478E-9</v>
      </c>
      <c r="T128" s="164">
        <f>+'C'!P48/(D!T$94)</f>
        <v>-2.0350969523538667E-10</v>
      </c>
      <c r="U128" s="164">
        <f>+'C'!Q48/(D!U$94)</f>
        <v>5.9922758074415006E-9</v>
      </c>
      <c r="V128" s="164">
        <f>+'C'!R48/(D!V$94)</f>
        <v>4.9705196187766676E-9</v>
      </c>
      <c r="W128" s="164">
        <f>+'C'!S48/(D!W$94)</f>
        <v>1.1555898169731259E-8</v>
      </c>
      <c r="X128" s="164">
        <f>+'C'!T48/(D!X$94)</f>
        <v>3.0638804567353604E-9</v>
      </c>
      <c r="Y128" s="164">
        <f>+'C'!U48/(D!Y$94)</f>
        <v>3.6342586278870545E-9</v>
      </c>
      <c r="Z128" s="164">
        <f>+'C'!V48/(D!Z$94)</f>
        <v>-8.2953841163719584E-10</v>
      </c>
      <c r="AA128" s="164">
        <f>+'C'!W48/(D!AA$94)</f>
        <v>-2.8559758927989794E-9</v>
      </c>
      <c r="AB128" s="164">
        <f>+'C'!X48/(D!AB$94)</f>
        <v>-5.5639097929239426E-9</v>
      </c>
      <c r="AC128" s="164">
        <f>+'C'!Y48/(D!AC$94)</f>
        <v>-2.2806830081920992E-8</v>
      </c>
      <c r="AD128" s="164">
        <f>+'C'!Z48/(D!AD$94)</f>
        <v>-1.8955951923560129E-8</v>
      </c>
      <c r="AE128" s="164">
        <f>+'C'!AA48/(D!AE$94)</f>
        <v>-2.5455291318866872E-8</v>
      </c>
      <c r="AF128" s="164">
        <f>+'C'!AB48/(D!AF$94)</f>
        <v>-3.2842595708342226E-8</v>
      </c>
      <c r="AG128" s="164">
        <f>+'C'!AC48/(D!AG$94)</f>
        <v>-3.1356605520880983E-8</v>
      </c>
      <c r="AH128" s="164">
        <f>+'C'!AD48/(D!AH$94)</f>
        <v>-4.5533084076329827E-8</v>
      </c>
    </row>
    <row r="129" spans="6:34" x14ac:dyDescent="0.25">
      <c r="F129" s="225" t="s">
        <v>18</v>
      </c>
      <c r="G129" s="226"/>
      <c r="H129" s="164">
        <f>+'C'!D49/(D!H$94)</f>
        <v>1.6482281288228658E-8</v>
      </c>
      <c r="I129" s="164">
        <f>+'C'!E49/(D!I$94)</f>
        <v>-7.2410962197290325E-8</v>
      </c>
      <c r="J129" s="164">
        <f>+'C'!F49/(D!J$94)</f>
        <v>3.4308239924506266E-10</v>
      </c>
      <c r="K129" s="164">
        <f>+'C'!G49/(D!K$94)</f>
        <v>3.0556376685787652E-8</v>
      </c>
      <c r="L129" s="164">
        <f>+'C'!H49/(D!L$94)</f>
        <v>7.242115317877698E-8</v>
      </c>
      <c r="M129" s="164">
        <f>+'C'!I49/(D!M$94)</f>
        <v>4.9097057192802521E-8</v>
      </c>
      <c r="N129" s="164">
        <f>+'C'!J49/(D!N$94)</f>
        <v>-4.488758237334172E-8</v>
      </c>
      <c r="O129" s="164">
        <f>+'C'!K49/(D!O$94)</f>
        <v>3.5457303932021062E-8</v>
      </c>
      <c r="P129" s="164">
        <f>+'C'!L49/(D!P$94)</f>
        <v>7.6095784945657208E-9</v>
      </c>
      <c r="Q129" s="164">
        <f>+'C'!M49/(D!Q$94)</f>
        <v>1.6445993879796084E-8</v>
      </c>
      <c r="R129" s="164">
        <f>+'C'!N49/(D!R$94)</f>
        <v>4.055348664190665E-8</v>
      </c>
      <c r="S129" s="164">
        <f>+'C'!O49/(D!S$94)</f>
        <v>8.7400284881802167E-8</v>
      </c>
      <c r="T129" s="164">
        <f>+'C'!P49/(D!T$94)</f>
        <v>1.4410761113968164E-7</v>
      </c>
      <c r="U129" s="164">
        <f>+'C'!Q49/(D!U$94)</f>
        <v>1.3721416464104146E-7</v>
      </c>
      <c r="V129" s="164">
        <f>+'C'!R49/(D!V$94)</f>
        <v>8.1592713507524301E-8</v>
      </c>
      <c r="W129" s="164">
        <f>+'C'!S49/(D!W$94)</f>
        <v>1.2665283852218105E-7</v>
      </c>
      <c r="X129" s="164">
        <f>+'C'!T49/(D!X$94)</f>
        <v>1.5122554380331799E-7</v>
      </c>
      <c r="Y129" s="164">
        <f>+'C'!U49/(D!Y$94)</f>
        <v>5.9681713962387793E-8</v>
      </c>
      <c r="Z129" s="164">
        <f>+'C'!V49/(D!Z$94)</f>
        <v>3.6070344185438146E-8</v>
      </c>
      <c r="AA129" s="164">
        <f>+'C'!W49/(D!AA$94)</f>
        <v>3.6726752089230112E-8</v>
      </c>
      <c r="AB129" s="164">
        <f>+'C'!X49/(D!AB$94)</f>
        <v>3.554513999784044E-8</v>
      </c>
      <c r="AC129" s="164">
        <f>+'C'!Y49/(D!AC$94)</f>
        <v>1.3061853932458788E-7</v>
      </c>
      <c r="AD129" s="164">
        <f>+'C'!Z49/(D!AD$94)</f>
        <v>1.0608520666693809E-7</v>
      </c>
      <c r="AE129" s="164">
        <f>+'C'!AA49/(D!AE$94)</f>
        <v>1.5657869242208113E-7</v>
      </c>
      <c r="AF129" s="164">
        <f>+'C'!AB49/(D!AF$94)</f>
        <v>6.5532295900317162E-8</v>
      </c>
      <c r="AG129" s="164">
        <f>+'C'!AC49/(D!AG$94)</f>
        <v>3.3273882727237203E-8</v>
      </c>
      <c r="AH129" s="164">
        <f>+'C'!AD49/(D!AH$94)</f>
        <v>3.8955984321349665E-8</v>
      </c>
    </row>
    <row r="130" spans="6:34" x14ac:dyDescent="0.25">
      <c r="F130" s="229" t="s">
        <v>19</v>
      </c>
      <c r="G130" s="230"/>
      <c r="H130" s="164">
        <f>+'C'!D50/(D!H$94)</f>
        <v>2.7120325197456787E-7</v>
      </c>
      <c r="I130" s="164">
        <f>+'C'!E50/(D!I$94)</f>
        <v>-8.4689190462647674E-8</v>
      </c>
      <c r="J130" s="164">
        <f>+'C'!F50/(D!J$94)</f>
        <v>6.2092326388353002E-8</v>
      </c>
      <c r="K130" s="164">
        <f>+'C'!G50/(D!K$94)</f>
        <v>2.0155740742741336E-7</v>
      </c>
      <c r="L130" s="164">
        <f>+'C'!H50/(D!L$94)</f>
        <v>2.2391719615426598E-7</v>
      </c>
      <c r="M130" s="164">
        <f>+'C'!I50/(D!M$94)</f>
        <v>3.0409969799471641E-7</v>
      </c>
      <c r="N130" s="164">
        <f>+'C'!J50/(D!N$94)</f>
        <v>1.1170409900220056E-7</v>
      </c>
      <c r="O130" s="164">
        <f>+'C'!K50/(D!O$94)</f>
        <v>9.0948878188286032E-7</v>
      </c>
      <c r="P130" s="164">
        <f>+'C'!L50/(D!P$94)</f>
        <v>5.6386646873542749E-7</v>
      </c>
      <c r="Q130" s="164">
        <f>+'C'!M50/(D!Q$94)</f>
        <v>2.6271890203249298E-7</v>
      </c>
      <c r="R130" s="164">
        <f>+'C'!N50/(D!R$94)</f>
        <v>7.140462244361338E-7</v>
      </c>
      <c r="S130" s="164">
        <f>+'C'!O50/(D!S$94)</f>
        <v>1.0681383984177428E-6</v>
      </c>
      <c r="T130" s="164">
        <f>+'C'!P50/(D!T$94)</f>
        <v>6.7685517492476278E-7</v>
      </c>
      <c r="U130" s="164">
        <f>+'C'!Q50/(D!U$94)</f>
        <v>1.1583664655072868E-6</v>
      </c>
      <c r="V130" s="164">
        <f>+'C'!R50/(D!V$94)</f>
        <v>1.1377518968477253E-6</v>
      </c>
      <c r="W130" s="164">
        <f>+'C'!S50/(D!W$94)</f>
        <v>1.0221826056735774E-6</v>
      </c>
      <c r="X130" s="164">
        <f>+'C'!T50/(D!X$94)</f>
        <v>4.1908970093460032E-6</v>
      </c>
      <c r="Y130" s="164">
        <f>+'C'!U50/(D!Y$94)</f>
        <v>7.2211997004031925E-6</v>
      </c>
      <c r="Z130" s="164">
        <f>+'C'!V50/(D!Z$94)</f>
        <v>6.7488008720068324E-6</v>
      </c>
      <c r="AA130" s="164">
        <f>+'C'!W50/(D!AA$94)</f>
        <v>7.8774248086118758E-6</v>
      </c>
      <c r="AB130" s="164">
        <f>+'C'!X50/(D!AB$94)</f>
        <v>4.4870305434154781E-6</v>
      </c>
      <c r="AC130" s="164">
        <f>+'C'!Y50/(D!AC$94)</f>
        <v>3.1714368629889842E-6</v>
      </c>
      <c r="AD130" s="164">
        <f>+'C'!Z50/(D!AD$94)</f>
        <v>2.2575096559287602E-6</v>
      </c>
      <c r="AE130" s="164">
        <f>+'C'!AA50/(D!AE$94)</f>
        <v>2.5723939639346373E-6</v>
      </c>
      <c r="AF130" s="164">
        <f>+'C'!AB50/(D!AF$94)</f>
        <v>6.5655462489483729E-7</v>
      </c>
      <c r="AG130" s="164">
        <f>+'C'!AC50/(D!AG$94)</f>
        <v>6.3878472297963223E-7</v>
      </c>
      <c r="AH130" s="164">
        <f>+'C'!AD50/(D!AH$94)</f>
        <v>6.7659130184602964E-7</v>
      </c>
    </row>
    <row r="131" spans="6:34" x14ac:dyDescent="0.25">
      <c r="F131" s="225" t="s">
        <v>20</v>
      </c>
      <c r="G131" s="226"/>
      <c r="H131" s="164" t="e">
        <f>+'C'!D51/(D!H$94)</f>
        <v>#VALUE!</v>
      </c>
      <c r="I131" s="164">
        <f>+'C'!E51/(D!I$94)</f>
        <v>-1.238883950365137E-8</v>
      </c>
      <c r="J131" s="164" t="e">
        <f>+'C'!F51/(D!J$94)</f>
        <v>#VALUE!</v>
      </c>
      <c r="K131" s="164" t="e">
        <f>+'C'!G51/(D!K$94)</f>
        <v>#VALUE!</v>
      </c>
      <c r="L131" s="164">
        <f>+'C'!H51/(D!L$94)</f>
        <v>-1.439670846148621E-8</v>
      </c>
      <c r="M131" s="164">
        <f>+'C'!I51/(D!M$94)</f>
        <v>-2.1748057227021882E-8</v>
      </c>
      <c r="N131" s="164">
        <f>+'C'!J51/(D!N$94)</f>
        <v>2.0690815593536628E-7</v>
      </c>
      <c r="O131" s="164" t="e">
        <f>+'C'!K51/(D!O$94)</f>
        <v>#VALUE!</v>
      </c>
      <c r="P131" s="164" t="e">
        <f>+'C'!L51/(D!P$94)</f>
        <v>#VALUE!</v>
      </c>
      <c r="Q131" s="164">
        <f>+'C'!M51/(D!Q$94)</f>
        <v>3.5017079704134033E-8</v>
      </c>
      <c r="R131" s="164">
        <f>+'C'!N51/(D!R$94)</f>
        <v>1.3914516744771572E-7</v>
      </c>
      <c r="S131" s="164">
        <f>+'C'!O51/(D!S$94)</f>
        <v>7.0747137777916685E-8</v>
      </c>
      <c r="T131" s="164">
        <f>+'C'!P51/(D!T$94)</f>
        <v>1.8165981084524152E-7</v>
      </c>
      <c r="U131" s="164">
        <f>+'C'!Q51/(D!U$94)</f>
        <v>-2.2550612265151021E-8</v>
      </c>
      <c r="V131" s="164">
        <f>+'C'!R51/(D!V$94)</f>
        <v>-2.8608398997371083E-8</v>
      </c>
      <c r="W131" s="164">
        <f>+'C'!S51/(D!W$94)</f>
        <v>-2.8365843358336207E-8</v>
      </c>
      <c r="X131" s="164">
        <f>+'C'!T51/(D!X$94)</f>
        <v>-2.878767056587654E-8</v>
      </c>
      <c r="Y131" s="164">
        <f>+'C'!U51/(D!Y$94)</f>
        <v>-2.614054660913668E-8</v>
      </c>
      <c r="Z131" s="164">
        <f>+'C'!V51/(D!Z$94)</f>
        <v>-2.6559049578573209E-8</v>
      </c>
      <c r="AA131" s="164">
        <f>+'C'!W51/(D!AA$94)</f>
        <v>-2.7500970742313718E-8</v>
      </c>
      <c r="AB131" s="164">
        <f>+'C'!X51/(D!AB$94)</f>
        <v>2.1924088746569847E-8</v>
      </c>
      <c r="AC131" s="164">
        <f>+'C'!Y51/(D!AC$94)</f>
        <v>9.8005829710382402E-9</v>
      </c>
      <c r="AD131" s="164">
        <f>+'C'!Z51/(D!AD$94)</f>
        <v>-9.0177836337077609E-10</v>
      </c>
      <c r="AE131" s="164">
        <f>+'C'!AA51/(D!AE$94)</f>
        <v>1.2435999879411277E-7</v>
      </c>
      <c r="AF131" s="164">
        <f>+'C'!AB51/(D!AF$94)</f>
        <v>8.191853443686129E-8</v>
      </c>
      <c r="AG131" s="164">
        <f>+'C'!AC51/(D!AG$94)</f>
        <v>1.5845516976195519E-7</v>
      </c>
      <c r="AH131" s="164">
        <f>+'C'!AD51/(D!AH$94)</f>
        <v>1.2937739214687414E-7</v>
      </c>
    </row>
    <row r="132" spans="6:34" x14ac:dyDescent="0.25">
      <c r="F132" s="229" t="s">
        <v>21</v>
      </c>
      <c r="G132" s="230"/>
      <c r="H132" s="164">
        <f>+'C'!D52/(D!H$94)</f>
        <v>-3.3674533731570995E-7</v>
      </c>
      <c r="I132" s="164">
        <f>+'C'!E52/(D!I$94)</f>
        <v>-3.8276673705320849E-7</v>
      </c>
      <c r="J132" s="164">
        <f>+'C'!F52/(D!J$94)</f>
        <v>-4.2305023463304857E-7</v>
      </c>
      <c r="K132" s="164">
        <f>+'C'!G52/(D!K$94)</f>
        <v>-4.6739591595665285E-7</v>
      </c>
      <c r="L132" s="164">
        <f>+'C'!H52/(D!L$94)</f>
        <v>-4.2474155431258888E-7</v>
      </c>
      <c r="M132" s="164">
        <f>+'C'!I52/(D!M$94)</f>
        <v>-4.368544920256941E-7</v>
      </c>
      <c r="N132" s="164">
        <f>+'C'!J52/(D!N$94)</f>
        <v>-6.2023293802276026E-7</v>
      </c>
      <c r="O132" s="164">
        <f>+'C'!K52/(D!O$94)</f>
        <v>-6.0404168616468669E-7</v>
      </c>
      <c r="P132" s="164">
        <f>+'C'!L52/(D!P$94)</f>
        <v>-6.0459113962693455E-7</v>
      </c>
      <c r="Q132" s="164">
        <f>+'C'!M52/(D!Q$94)</f>
        <v>-5.7653016159458975E-7</v>
      </c>
      <c r="R132" s="164">
        <f>+'C'!N52/(D!R$94)</f>
        <v>-4.3353949901381737E-7</v>
      </c>
      <c r="S132" s="164">
        <f>+'C'!O52/(D!S$94)</f>
        <v>-3.8721073844635536E-7</v>
      </c>
      <c r="T132" s="164">
        <f>+'C'!P52/(D!T$94)</f>
        <v>-3.6553566572839082E-7</v>
      </c>
      <c r="U132" s="164">
        <f>+'C'!Q52/(D!U$94)</f>
        <v>-3.0204385524779507E-7</v>
      </c>
      <c r="V132" s="164">
        <f>+'C'!R52/(D!V$94)</f>
        <v>-3.0516355667105491E-7</v>
      </c>
      <c r="W132" s="164">
        <f>+'C'!S52/(D!W$94)</f>
        <v>-3.2788464418314161E-7</v>
      </c>
      <c r="X132" s="164">
        <f>+'C'!T52/(D!X$94)</f>
        <v>-3.8275239124768911E-7</v>
      </c>
      <c r="Y132" s="164">
        <f>+'C'!U52/(D!Y$94)</f>
        <v>-4.138715748437277E-7</v>
      </c>
      <c r="Z132" s="164">
        <f>+'C'!V52/(D!Z$94)</f>
        <v>-4.6073552087017646E-7</v>
      </c>
      <c r="AA132" s="164">
        <f>+'C'!W52/(D!AA$94)</f>
        <v>-5.7643765169310927E-7</v>
      </c>
      <c r="AB132" s="164">
        <f>+'C'!X52/(D!AB$94)</f>
        <v>-8.0644867190907448E-7</v>
      </c>
      <c r="AC132" s="164">
        <f>+'C'!Y52/(D!AC$94)</f>
        <v>-7.8346444023658378E-7</v>
      </c>
      <c r="AD132" s="164">
        <f>+'C'!Z52/(D!AD$94)</f>
        <v>-7.1644750331573141E-7</v>
      </c>
      <c r="AE132" s="164">
        <f>+'C'!AA52/(D!AE$94)</f>
        <v>-7.8786575074032052E-7</v>
      </c>
      <c r="AF132" s="164">
        <f>+'C'!AB52/(D!AF$94)</f>
        <v>-9.3272055589906026E-7</v>
      </c>
      <c r="AG132" s="164">
        <f>+'C'!AC52/(D!AG$94)</f>
        <v>-9.5470001620318224E-7</v>
      </c>
      <c r="AH132" s="164">
        <f>+'C'!AD52/(D!AH$94)</f>
        <v>-1.1181025699288828E-6</v>
      </c>
    </row>
    <row r="133" spans="6:34" x14ac:dyDescent="0.25">
      <c r="F133" s="225" t="s">
        <v>22</v>
      </c>
      <c r="G133" s="226"/>
      <c r="H133" s="164">
        <f>+'C'!D53/(D!H$94)</f>
        <v>-2.8626694219758299E-7</v>
      </c>
      <c r="I133" s="164">
        <f>+'C'!E53/(D!I$94)</f>
        <v>-5.1131111697243296E-7</v>
      </c>
      <c r="J133" s="164">
        <f>+'C'!F53/(D!J$94)</f>
        <v>-5.2795398096895275E-7</v>
      </c>
      <c r="K133" s="164">
        <f>+'C'!G53/(D!K$94)</f>
        <v>-4.5906533038066692E-7</v>
      </c>
      <c r="L133" s="164">
        <f>+'C'!H53/(D!L$94)</f>
        <v>-1.5259620803037681E-7</v>
      </c>
      <c r="M133" s="164">
        <f>+'C'!I53/(D!M$94)</f>
        <v>-1.0840610710032804E-7</v>
      </c>
      <c r="N133" s="164">
        <f>+'C'!J53/(D!N$94)</f>
        <v>-5.4250023260370949E-7</v>
      </c>
      <c r="O133" s="164">
        <f>+'C'!K53/(D!O$94)</f>
        <v>-1.6425284418661356E-7</v>
      </c>
      <c r="P133" s="164">
        <f>+'C'!L53/(D!P$94)</f>
        <v>-1.2605055172187849E-7</v>
      </c>
      <c r="Q133" s="164">
        <f>+'C'!M53/(D!Q$94)</f>
        <v>2.0712508270581843E-8</v>
      </c>
      <c r="R133" s="164">
        <f>+'C'!N53/(D!R$94)</f>
        <v>3.288953124801331E-8</v>
      </c>
      <c r="S133" s="164">
        <f>+'C'!O53/(D!S$94)</f>
        <v>4.289830394314756E-7</v>
      </c>
      <c r="T133" s="164">
        <f>+'C'!P53/(D!T$94)</f>
        <v>4.6056436271573647E-7</v>
      </c>
      <c r="U133" s="164">
        <f>+'C'!Q53/(D!U$94)</f>
        <v>4.0783370075377152E-8</v>
      </c>
      <c r="V133" s="164">
        <f>+'C'!R53/(D!V$94)</f>
        <v>-2.2744037146021669E-7</v>
      </c>
      <c r="W133" s="164">
        <f>+'C'!S53/(D!W$94)</f>
        <v>-1.4703868026155343E-7</v>
      </c>
      <c r="X133" s="164">
        <f>+'C'!T53/(D!X$94)</f>
        <v>-2.702997311336715E-7</v>
      </c>
      <c r="Y133" s="164">
        <f>+'C'!U53/(D!Y$94)</f>
        <v>-3.7062286083348568E-7</v>
      </c>
      <c r="Z133" s="164">
        <f>+'C'!V53/(D!Z$94)</f>
        <v>-3.9605834906911694E-7</v>
      </c>
      <c r="AA133" s="164">
        <f>+'C'!W53/(D!AA$94)</f>
        <v>-5.2090874191103201E-7</v>
      </c>
      <c r="AB133" s="164">
        <f>+'C'!X53/(D!AB$94)</f>
        <v>-6.5836743842836411E-7</v>
      </c>
      <c r="AC133" s="164">
        <f>+'C'!Y53/(D!AC$94)</f>
        <v>-6.6144185209623736E-7</v>
      </c>
      <c r="AD133" s="164">
        <f>+'C'!Z53/(D!AD$94)</f>
        <v>-6.3121269493915358E-7</v>
      </c>
      <c r="AE133" s="164">
        <f>+'C'!AA53/(D!AE$94)</f>
        <v>-6.1446692076051633E-7</v>
      </c>
      <c r="AF133" s="164">
        <f>+'C'!AB53/(D!AF$94)</f>
        <v>-6.750239402711287E-7</v>
      </c>
      <c r="AG133" s="164">
        <f>+'C'!AC53/(D!AG$94)</f>
        <v>-5.7776254051896635E-7</v>
      </c>
      <c r="AH133" s="164">
        <f>+'C'!AD53/(D!AH$94)</f>
        <v>-7.8425527045309984E-7</v>
      </c>
    </row>
    <row r="134" spans="6:34" x14ac:dyDescent="0.25">
      <c r="F134" s="229" t="s">
        <v>23</v>
      </c>
      <c r="G134" s="230"/>
      <c r="H134" s="164">
        <f>+'C'!D54/(D!H$94)</f>
        <v>-1.3271534177504977E-6</v>
      </c>
      <c r="I134" s="164">
        <f>+'C'!E54/(D!I$94)</f>
        <v>-1.3358559594543851E-6</v>
      </c>
      <c r="J134" s="164">
        <f>+'C'!F54/(D!J$94)</f>
        <v>-1.2513483998122846E-6</v>
      </c>
      <c r="K134" s="164">
        <f>+'C'!G54/(D!K$94)</f>
        <v>-2.3189939871893809E-6</v>
      </c>
      <c r="L134" s="164">
        <f>+'C'!H54/(D!L$94)</f>
        <v>-1.0199156377476983E-6</v>
      </c>
      <c r="M134" s="164">
        <f>+'C'!I54/(D!M$94)</f>
        <v>-5.5128269955307275E-7</v>
      </c>
      <c r="N134" s="164">
        <f>+'C'!J54/(D!N$94)</f>
        <v>-2.0237067440352093E-7</v>
      </c>
      <c r="O134" s="164">
        <f>+'C'!K54/(D!O$94)</f>
        <v>-6.9578941388759841E-7</v>
      </c>
      <c r="P134" s="164">
        <f>+'C'!L54/(D!P$94)</f>
        <v>-6.3044776844816311E-7</v>
      </c>
      <c r="Q134" s="164">
        <f>+'C'!M54/(D!Q$94)</f>
        <v>-4.4009206547647889E-7</v>
      </c>
      <c r="R134" s="164">
        <f>+'C'!N54/(D!R$94)</f>
        <v>-6.4808537271681685E-7</v>
      </c>
      <c r="S134" s="164">
        <f>+'C'!O54/(D!S$94)</f>
        <v>-6.868353841671563E-7</v>
      </c>
      <c r="T134" s="164">
        <f>+'C'!P54/(D!T$94)</f>
        <v>-5.5176630141856631E-7</v>
      </c>
      <c r="U134" s="164">
        <f>+'C'!Q54/(D!U$94)</f>
        <v>-8.5108596145908709E-7</v>
      </c>
      <c r="V134" s="164">
        <f>+'C'!R54/(D!V$94)</f>
        <v>-5.6247305746010534E-7</v>
      </c>
      <c r="W134" s="164">
        <f>+'C'!S54/(D!W$94)</f>
        <v>-4.9787653442032182E-7</v>
      </c>
      <c r="X134" s="164">
        <f>+'C'!T54/(D!X$94)</f>
        <v>-4.8109859556679996E-7</v>
      </c>
      <c r="Y134" s="164">
        <f>+'C'!U54/(D!Y$94)</f>
        <v>-6.6105335050591053E-7</v>
      </c>
      <c r="Z134" s="164">
        <f>+'C'!V54/(D!Z$94)</f>
        <v>-8.3230390343975582E-7</v>
      </c>
      <c r="AA134" s="164">
        <f>+'C'!W54/(D!AA$94)</f>
        <v>-7.5268555657981557E-7</v>
      </c>
      <c r="AB134" s="164">
        <f>+'C'!X54/(D!AB$94)</f>
        <v>-7.5661437779515837E-7</v>
      </c>
      <c r="AC134" s="164">
        <f>+'C'!Y54/(D!AC$94)</f>
        <v>-9.7628009520063138E-7</v>
      </c>
      <c r="AD134" s="164">
        <f>+'C'!Z54/(D!AD$94)</f>
        <v>-9.4603681500733865E-7</v>
      </c>
      <c r="AE134" s="164">
        <f>+'C'!AA54/(D!AE$94)</f>
        <v>-7.233162234490091E-7</v>
      </c>
      <c r="AF134" s="164">
        <f>+'C'!AB54/(D!AF$94)</f>
        <v>-7.3730796006303406E-7</v>
      </c>
      <c r="AG134" s="164">
        <f>+'C'!AC54/(D!AG$94)</f>
        <v>-5.2434445023193392E-7</v>
      </c>
      <c r="AH134" s="164">
        <f>+'C'!AD54/(D!AH$94)</f>
        <v>-7.6798593988688111E-7</v>
      </c>
    </row>
    <row r="135" spans="6:34" x14ac:dyDescent="0.25">
      <c r="F135" s="225" t="s">
        <v>24</v>
      </c>
      <c r="G135" s="226"/>
      <c r="H135" s="164">
        <f>+'C'!D55/(D!H$94)</f>
        <v>-4.0211120949710165E-7</v>
      </c>
      <c r="I135" s="164">
        <f>+'C'!E55/(D!I$94)</f>
        <v>-5.0102631997675659E-7</v>
      </c>
      <c r="J135" s="164">
        <f>+'C'!F55/(D!J$94)</f>
        <v>-6.9565100385894551E-7</v>
      </c>
      <c r="K135" s="164">
        <f>+'C'!G55/(D!K$94)</f>
        <v>-7.8764848883575725E-7</v>
      </c>
      <c r="L135" s="164">
        <f>+'C'!H55/(D!L$94)</f>
        <v>-4.6954403836485017E-7</v>
      </c>
      <c r="M135" s="164">
        <f>+'C'!I55/(D!M$94)</f>
        <v>-3.4622744040466218E-7</v>
      </c>
      <c r="N135" s="164">
        <f>+'C'!J55/(D!N$94)</f>
        <v>-4.2389095165746621E-7</v>
      </c>
      <c r="O135" s="164">
        <f>+'C'!K55/(D!O$94)</f>
        <v>-3.9642641090700268E-7</v>
      </c>
      <c r="P135" s="164">
        <f>+'C'!L55/(D!P$94)</f>
        <v>-2.523273364117847E-7</v>
      </c>
      <c r="Q135" s="164">
        <f>+'C'!M55/(D!Q$94)</f>
        <v>-1.1927602852900975E-7</v>
      </c>
      <c r="R135" s="164">
        <f>+'C'!N55/(D!R$94)</f>
        <v>-1.6047256897381076E-7</v>
      </c>
      <c r="S135" s="164">
        <f>+'C'!O55/(D!S$94)</f>
        <v>-2.0180309620374862E-7</v>
      </c>
      <c r="T135" s="164">
        <f>+'C'!P55/(D!T$94)</f>
        <v>-3.6150354501499857E-7</v>
      </c>
      <c r="U135" s="164">
        <f>+'C'!Q55/(D!U$94)</f>
        <v>-3.3006452277911236E-7</v>
      </c>
      <c r="V135" s="164">
        <f>+'C'!R55/(D!V$94)</f>
        <v>-2.621598858981523E-7</v>
      </c>
      <c r="W135" s="164">
        <f>+'C'!S55/(D!W$94)</f>
        <v>-1.8850176469236663E-7</v>
      </c>
      <c r="X135" s="164">
        <f>+'C'!T55/(D!X$94)</f>
        <v>-1.6310084670822052E-7</v>
      </c>
      <c r="Y135" s="164">
        <f>+'C'!U55/(D!Y$94)</f>
        <v>-1.7816207589943087E-7</v>
      </c>
      <c r="Z135" s="164">
        <f>+'C'!V55/(D!Z$94)</f>
        <v>-2.0876098294463659E-7</v>
      </c>
      <c r="AA135" s="164">
        <f>+'C'!W55/(D!AA$94)</f>
        <v>-2.0531761612178094E-7</v>
      </c>
      <c r="AB135" s="164">
        <f>+'C'!X55/(D!AB$94)</f>
        <v>-2.5924352434801625E-7</v>
      </c>
      <c r="AC135" s="164">
        <f>+'C'!Y55/(D!AC$94)</f>
        <v>-2.481473240726617E-7</v>
      </c>
      <c r="AD135" s="164">
        <f>+'C'!Z55/(D!AD$94)</f>
        <v>-2.4466933844816155E-7</v>
      </c>
      <c r="AE135" s="164">
        <f>+'C'!AA55/(D!AE$94)</f>
        <v>-2.4491116519158967E-7</v>
      </c>
      <c r="AF135" s="164">
        <f>+'C'!AB55/(D!AF$94)</f>
        <v>-2.7259677919551724E-7</v>
      </c>
      <c r="AG135" s="164">
        <f>+'C'!AC55/(D!AG$94)</f>
        <v>-2.2093428534117202E-7</v>
      </c>
      <c r="AH135" s="164">
        <f>+'C'!AD55/(D!AH$94)</f>
        <v>-2.0807809937889518E-7</v>
      </c>
    </row>
    <row r="136" spans="6:34" ht="15.75" thickBot="1" x14ac:dyDescent="0.3">
      <c r="F136" s="227" t="s">
        <v>25</v>
      </c>
      <c r="G136" s="228"/>
      <c r="H136" s="165">
        <f>+'C'!D56/(D!H$94)</f>
        <v>-6.6275865433397702E-11</v>
      </c>
      <c r="I136" s="165">
        <f>+'C'!E56/(D!I$94)</f>
        <v>-6.7726148610898419E-9</v>
      </c>
      <c r="J136" s="165">
        <f>+'C'!F56/(D!J$94)</f>
        <v>-3.987098824030575E-9</v>
      </c>
      <c r="K136" s="165">
        <f>+'C'!G56/(D!K$94)</f>
        <v>-7.7916787848410945E-9</v>
      </c>
      <c r="L136" s="165">
        <f>+'C'!H56/(D!L$94)</f>
        <v>-2.0321836205812154E-8</v>
      </c>
      <c r="M136" s="165">
        <f>+'C'!I56/(D!M$94)</f>
        <v>-1.1194236802185767E-8</v>
      </c>
      <c r="N136" s="165">
        <f>+'C'!J56/(D!N$94)</f>
        <v>6.8946109074379127E-8</v>
      </c>
      <c r="O136" s="165" t="e">
        <f>+'C'!K56/(D!O$94)</f>
        <v>#VALUE!</v>
      </c>
      <c r="P136" s="165">
        <f>+'C'!L56/(D!P$94)</f>
        <v>7.2872987431382947E-10</v>
      </c>
      <c r="Q136" s="165">
        <f>+'C'!M56/(D!Q$94)</f>
        <v>-4.9914622587038036E-9</v>
      </c>
      <c r="R136" s="165">
        <f>+'C'!N56/(D!R$94)</f>
        <v>-5.7921622991896086E-10</v>
      </c>
      <c r="S136" s="165">
        <f>+'C'!O56/(D!S$94)</f>
        <v>-8.5094176275578669E-10</v>
      </c>
      <c r="T136" s="165">
        <f>+'C'!P56/(D!T$94)</f>
        <v>-7.064298770285928E-10</v>
      </c>
      <c r="U136" s="165">
        <f>+'C'!Q56/(D!U$94)</f>
        <v>-1.8684408900851523E-9</v>
      </c>
      <c r="V136" s="165">
        <f>+'C'!R56/(D!V$94)</f>
        <v>-2.3459986155378259E-9</v>
      </c>
      <c r="W136" s="165">
        <f>+'C'!S56/(D!W$94)</f>
        <v>-2.594842115503694E-9</v>
      </c>
      <c r="X136" s="165">
        <f>+'C'!T56/(D!X$94)</f>
        <v>-2.4489326582781433E-9</v>
      </c>
      <c r="Y136" s="165">
        <f>+'C'!U56/(D!Y$94)</f>
        <v>-3.2730229870152398E-9</v>
      </c>
      <c r="Z136" s="165">
        <f>+'C'!V56/(D!Z$94)</f>
        <v>-3.6858926460593161E-9</v>
      </c>
      <c r="AA136" s="165">
        <f>+'C'!W56/(D!AA$94)</f>
        <v>-6.8155614280843249E-9</v>
      </c>
      <c r="AB136" s="165">
        <f>+'C'!X56/(D!AB$94)</f>
        <v>-2.4706033420931236E-9</v>
      </c>
      <c r="AC136" s="165">
        <f>+'C'!Y56/(D!AC$94)</f>
        <v>-1.591072148223154E-9</v>
      </c>
      <c r="AD136" s="165">
        <f>+'C'!Z56/(D!AD$94)</f>
        <v>1.6834414519020997E-9</v>
      </c>
      <c r="AE136" s="165">
        <f>+'C'!AA56/(D!AE$94)</f>
        <v>1.1218491891749373E-9</v>
      </c>
      <c r="AF136" s="165">
        <f>+'C'!AB56/(D!AF$94)</f>
        <v>1.7920445789024509E-8</v>
      </c>
      <c r="AG136" s="165">
        <f>+'C'!AC56/(D!AG$94)</f>
        <v>6.1447454404452065E-8</v>
      </c>
      <c r="AH136" s="165">
        <f>+'C'!AD56/(D!AH$94)</f>
        <v>1.3366439928169857E-8</v>
      </c>
    </row>
    <row r="137" spans="6:34" x14ac:dyDescent="0.25">
      <c r="F137" t="s">
        <v>52</v>
      </c>
    </row>
    <row r="138" spans="6:34" ht="15.75" thickBot="1" x14ac:dyDescent="0.3"/>
    <row r="139" spans="6:34" ht="15.75" thickBot="1" x14ac:dyDescent="0.3">
      <c r="F139" s="5" t="s">
        <v>14</v>
      </c>
      <c r="G139" s="6"/>
      <c r="H139" s="11">
        <v>1995</v>
      </c>
      <c r="I139" s="7">
        <v>1996</v>
      </c>
      <c r="J139" s="11">
        <v>1997</v>
      </c>
      <c r="K139" s="7">
        <v>1998</v>
      </c>
      <c r="L139" s="11">
        <v>1999</v>
      </c>
      <c r="M139" s="7">
        <v>2000</v>
      </c>
      <c r="N139" s="11">
        <v>2001</v>
      </c>
      <c r="O139" s="7">
        <v>2002</v>
      </c>
      <c r="P139" s="11">
        <v>2003</v>
      </c>
      <c r="Q139" s="7">
        <v>2004</v>
      </c>
      <c r="R139" s="11">
        <v>2005</v>
      </c>
      <c r="S139" s="7">
        <v>2006</v>
      </c>
      <c r="T139" s="11">
        <v>2007</v>
      </c>
      <c r="U139" s="7">
        <v>2008</v>
      </c>
      <c r="V139" s="11">
        <v>2009</v>
      </c>
      <c r="W139" s="7">
        <v>2010</v>
      </c>
      <c r="X139" s="11">
        <v>2011</v>
      </c>
      <c r="Y139" s="7">
        <v>2012</v>
      </c>
      <c r="Z139" s="11">
        <v>2013</v>
      </c>
      <c r="AA139" s="7">
        <v>2014</v>
      </c>
      <c r="AB139" s="11">
        <v>2015</v>
      </c>
      <c r="AC139" s="8">
        <v>2016</v>
      </c>
      <c r="AD139" s="8">
        <v>2017</v>
      </c>
      <c r="AE139" s="8">
        <v>2018</v>
      </c>
      <c r="AF139" s="8">
        <v>2019</v>
      </c>
      <c r="AG139" s="8">
        <v>2020</v>
      </c>
      <c r="AH139" s="8">
        <v>2021</v>
      </c>
    </row>
    <row r="140" spans="6:34" ht="15.75" thickBot="1" x14ac:dyDescent="0.3">
      <c r="F140" s="203" t="s">
        <v>26</v>
      </c>
      <c r="G140" s="219"/>
      <c r="H140" s="167">
        <f>('C'!D46/2)/(D!H$94)</f>
        <v>-5.1872311368394013E-7</v>
      </c>
      <c r="I140" s="167">
        <f>('C'!E46/2)/(D!I$94)</f>
        <v>-9.60427079524839E-7</v>
      </c>
      <c r="J140" s="167">
        <f>('C'!F46/2)/(D!J$94)</f>
        <v>-9.4547647588562694E-7</v>
      </c>
      <c r="K140" s="167">
        <f>('C'!G46/2)/(D!K$94)</f>
        <v>-1.5193112339025981E-6</v>
      </c>
      <c r="L140" s="167">
        <f>('C'!H46/2)/(D!L$94)</f>
        <v>-4.983712542184683E-7</v>
      </c>
      <c r="M140" s="167">
        <f>('C'!I46/2)/(D!M$94)</f>
        <v>-1.7422950075041198E-7</v>
      </c>
      <c r="N140" s="167">
        <f>('C'!J46/2)/(D!N$94)</f>
        <v>-5.4054433627978637E-7</v>
      </c>
      <c r="O140" s="167">
        <f>('C'!K46/2)/(D!O$94)</f>
        <v>-2.8434759978888445E-7</v>
      </c>
      <c r="P140" s="167">
        <f>('C'!L46/2)/(D!P$94)</f>
        <v>-3.0943499454850005E-7</v>
      </c>
      <c r="Q140" s="167">
        <f>('C'!M46/2)/(D!Q$94)</f>
        <v>-2.4294320255802864E-7</v>
      </c>
      <c r="R140" s="167">
        <f>('C'!N46/2)/(D!R$94)</f>
        <v>5.2554998691535965E-8</v>
      </c>
      <c r="S140" s="167">
        <f>('C'!O46/2)/(D!S$94)</f>
        <v>3.9739490163063697E-7</v>
      </c>
      <c r="T140" s="167">
        <f>('C'!P46/2)/(D!T$94)</f>
        <v>3.0454648731495779E-7</v>
      </c>
      <c r="U140" s="167">
        <f>('C'!Q46/2)/(D!U$94)</f>
        <v>1.1476980913342493E-7</v>
      </c>
      <c r="V140" s="167">
        <f>('C'!R46/2)/(D!V$94)</f>
        <v>8.9174023364814198E-8</v>
      </c>
      <c r="W140" s="167">
        <f>('C'!S46/2)/(D!W$94)</f>
        <v>1.1091379185561088E-7</v>
      </c>
      <c r="X140" s="167">
        <f>('C'!T46/2)/(D!X$94)</f>
        <v>1.6517014860269552E-6</v>
      </c>
      <c r="Y140" s="167">
        <f>('C'!U46/2)/(D!Y$94)</f>
        <v>2.9169817092247575E-6</v>
      </c>
      <c r="Z140" s="167">
        <f>('C'!V46/2)/(D!Z$94)</f>
        <v>2.5067311939648985E-6</v>
      </c>
      <c r="AA140" s="167">
        <f>('C'!W46/2)/(D!AA$94)</f>
        <v>3.0129619825975988E-6</v>
      </c>
      <c r="AB140" s="167">
        <f>('C'!X46/2)/(D!AB$94)</f>
        <v>1.1342282663499891E-6</v>
      </c>
      <c r="AC140" s="167">
        <f>('C'!Y46/2)/(D!AC$94)</f>
        <v>4.2585908152697306E-7</v>
      </c>
      <c r="AD140" s="167">
        <f>('C'!Z46/2)/(D!AD$94)</f>
        <v>1.212102341677776E-8</v>
      </c>
      <c r="AE140" s="167">
        <f>('C'!AA46/2)/(D!AE$94)</f>
        <v>2.9730619320673863E-7</v>
      </c>
      <c r="AF140" s="167">
        <f>('C'!AB46/2)/(D!AF$94)</f>
        <v>-8.2059214281735482E-7</v>
      </c>
      <c r="AG140" s="167">
        <f>('C'!AC46/2)/(D!AG$94)</f>
        <v>-5.5264228014766745E-7</v>
      </c>
      <c r="AH140" s="167">
        <f>('C'!AD46/2)/(D!AH$94)</f>
        <v>-9.2104286530366651E-7</v>
      </c>
    </row>
    <row r="141" spans="6:34" x14ac:dyDescent="0.25">
      <c r="F141" s="225" t="s">
        <v>16</v>
      </c>
      <c r="G141" s="226"/>
      <c r="H141" s="163">
        <f>('C'!D47/2)/(D!H$94)</f>
        <v>4.8646648999009576E-7</v>
      </c>
      <c r="I141" s="163">
        <f>('C'!E47/2)/(D!I$94)</f>
        <v>4.7174032986054444E-7</v>
      </c>
      <c r="J141" s="163">
        <f>('C'!F47/2)/(D!J$94)</f>
        <v>4.6444228276411818E-7</v>
      </c>
      <c r="K141" s="163">
        <f>('C'!G47/2)/(D!K$94)</f>
        <v>3.7991106922950647E-7</v>
      </c>
      <c r="L141" s="163">
        <f>('C'!H47/2)/(D!L$94)</f>
        <v>3.9141519954945894E-7</v>
      </c>
      <c r="M141" s="163">
        <f>('C'!I47/2)/(D!M$94)</f>
        <v>3.5984871501791759E-7</v>
      </c>
      <c r="N141" s="163">
        <f>('C'!J47/2)/(D!N$94)</f>
        <v>1.9241389220559573E-7</v>
      </c>
      <c r="O141" s="163">
        <f>('C'!K47/2)/(D!O$94)</f>
        <v>1.840977338336687E-7</v>
      </c>
      <c r="P141" s="163">
        <f>('C'!L47/2)/(D!P$94)</f>
        <v>2.3302859493930032E-7</v>
      </c>
      <c r="Q141" s="163">
        <f>('C'!M47/2)/(D!Q$94)</f>
        <v>1.653049098746481E-7</v>
      </c>
      <c r="R141" s="163">
        <f>('C'!N47/2)/(D!R$94)</f>
        <v>2.1287845613996478E-7</v>
      </c>
      <c r="S141" s="163">
        <f>('C'!O47/2)/(D!S$94)</f>
        <v>2.0752746895649679E-7</v>
      </c>
      <c r="T141" s="163">
        <f>('C'!P47/2)/(D!T$94)</f>
        <v>2.1281085462155806E-7</v>
      </c>
      <c r="U141" s="163">
        <f>('C'!Q47/2)/(D!U$94)</f>
        <v>1.9739841492244564E-7</v>
      </c>
      <c r="V141" s="163">
        <f>('C'!R47/2)/(D!V$94)</f>
        <v>1.7111202838452913E-7</v>
      </c>
      <c r="W141" s="163">
        <f>('C'!S47/2)/(D!W$94)</f>
        <v>1.268492699540285E-7</v>
      </c>
      <c r="X141" s="163">
        <f>('C'!T47/2)/(D!X$94)</f>
        <v>1.433526129092023E-7</v>
      </c>
      <c r="Y141" s="163">
        <f>('C'!U47/2)/(D!Y$94)</f>
        <v>1.0128475550660423E-7</v>
      </c>
      <c r="Z141" s="163">
        <f>('C'!V47/2)/(D!Z$94)</f>
        <v>7.8762301177945285E-8</v>
      </c>
      <c r="AA141" s="163">
        <f>('C'!W47/2)/(D!AA$94)</f>
        <v>1.0214754117999334E-7</v>
      </c>
      <c r="AB141" s="163">
        <f>('C'!X47/2)/(D!AB$94)</f>
        <v>1.063321302691476E-7</v>
      </c>
      <c r="AC141" s="163">
        <f>('C'!Y47/2)/(D!AC$94)</f>
        <v>1.1679592877375811E-7</v>
      </c>
      <c r="AD141" s="163">
        <f>('C'!Z47/2)/(D!AD$94)</f>
        <v>1.0859383383672048E-7</v>
      </c>
      <c r="AE141" s="163">
        <f>('C'!AA47/2)/(D!AE$94)</f>
        <v>6.8085985405052257E-8</v>
      </c>
      <c r="AF141" s="163">
        <f>('C'!AB47/2)/(D!AF$94)</f>
        <v>9.3690904256195846E-8</v>
      </c>
      <c r="AG141" s="163">
        <f>('C'!AC47/2)/(D!AG$94)</f>
        <v>1.5592586884409947E-7</v>
      </c>
      <c r="AH141" s="163">
        <f>('C'!AD47/2)/(D!AH$94)</f>
        <v>1.1178893182665843E-7</v>
      </c>
    </row>
    <row r="142" spans="6:34" x14ac:dyDescent="0.25">
      <c r="F142" s="229" t="s">
        <v>17</v>
      </c>
      <c r="G142" s="230"/>
      <c r="H142" s="164">
        <f>('C'!D48/2)/(D!H$94)</f>
        <v>3.0859679573750598E-8</v>
      </c>
      <c r="I142" s="164">
        <f>('C'!E48/2)/(D!I$94)</f>
        <v>2.1443471147637535E-8</v>
      </c>
      <c r="J142" s="164">
        <f>('C'!F48/2)/(D!J$94)</f>
        <v>1.7901882644574222E-8</v>
      </c>
      <c r="K142" s="164">
        <f>('C'!G48/2)/(D!K$94)</f>
        <v>1.4761431258792768E-8</v>
      </c>
      <c r="L142" s="164">
        <f>('C'!H48/2)/(D!L$94)</f>
        <v>1.2802409538122274E-8</v>
      </c>
      <c r="M142" s="164">
        <f>('C'!I48/2)/(D!M$94)</f>
        <v>2.7179923194393401E-8</v>
      </c>
      <c r="N142" s="164">
        <f>('C'!J48/2)/(D!N$94)</f>
        <v>2.4472663504093056E-7</v>
      </c>
      <c r="O142" s="164">
        <f>('C'!K48/2)/(D!O$94)</f>
        <v>3.7533812329062106E-9</v>
      </c>
      <c r="P142" s="164">
        <f>('C'!L48/2)/(D!P$94)</f>
        <v>-8.4561320962382279E-9</v>
      </c>
      <c r="Q142" s="164">
        <f>('C'!M48/2)/(D!Q$94)</f>
        <v>-5.2504869057307284E-9</v>
      </c>
      <c r="R142" s="164">
        <f>('C'!N48/2)/(D!R$94)</f>
        <v>-2.302203390825562E-9</v>
      </c>
      <c r="S142" s="164">
        <f>('C'!O48/2)/(D!S$94)</f>
        <v>5.8317552079037391E-10</v>
      </c>
      <c r="T142" s="164">
        <f>('C'!P48/2)/(D!T$94)</f>
        <v>-1.0175484761769333E-10</v>
      </c>
      <c r="U142" s="164">
        <f>('C'!Q48/2)/(D!U$94)</f>
        <v>2.9961379037207503E-9</v>
      </c>
      <c r="V142" s="164">
        <f>('C'!R48/2)/(D!V$94)</f>
        <v>2.4852598093883338E-9</v>
      </c>
      <c r="W142" s="164">
        <f>('C'!S48/2)/(D!W$94)</f>
        <v>5.7779490848656297E-9</v>
      </c>
      <c r="X142" s="164">
        <f>('C'!T48/2)/(D!X$94)</f>
        <v>1.5319402283676802E-9</v>
      </c>
      <c r="Y142" s="164">
        <f>('C'!U48/2)/(D!Y$94)</f>
        <v>1.8171293139435273E-9</v>
      </c>
      <c r="Z142" s="164">
        <f>('C'!V48/2)/(D!Z$94)</f>
        <v>-4.1476920581859792E-10</v>
      </c>
      <c r="AA142" s="164">
        <f>('C'!W48/2)/(D!AA$94)</f>
        <v>-1.4279879463994897E-9</v>
      </c>
      <c r="AB142" s="164">
        <f>('C'!X48/2)/(D!AB$94)</f>
        <v>-2.7819548964619713E-9</v>
      </c>
      <c r="AC142" s="164">
        <f>('C'!Y48/2)/(D!AC$94)</f>
        <v>-1.1403415040960496E-8</v>
      </c>
      <c r="AD142" s="164">
        <f>('C'!Z48/2)/(D!AD$94)</f>
        <v>-9.4779759617800647E-9</v>
      </c>
      <c r="AE142" s="164">
        <f>('C'!AA48/2)/(D!AE$94)</f>
        <v>-1.2727645659433436E-8</v>
      </c>
      <c r="AF142" s="164">
        <f>('C'!AB48/2)/(D!AF$94)</f>
        <v>-1.6421297854171113E-8</v>
      </c>
      <c r="AG142" s="164">
        <f>('C'!AC48/2)/(D!AG$94)</f>
        <v>-1.5678302760440491E-8</v>
      </c>
      <c r="AH142" s="164">
        <f>('C'!AD48/2)/(D!AH$94)</f>
        <v>-2.2766542038164913E-8</v>
      </c>
    </row>
    <row r="143" spans="6:34" x14ac:dyDescent="0.25">
      <c r="F143" s="225" t="s">
        <v>18</v>
      </c>
      <c r="G143" s="226"/>
      <c r="H143" s="164">
        <f>('C'!D49/2)/(D!H$94)</f>
        <v>8.2411406441143288E-9</v>
      </c>
      <c r="I143" s="164">
        <f>('C'!E49/2)/(D!I$94)</f>
        <v>-3.6205481098645163E-8</v>
      </c>
      <c r="J143" s="164">
        <f>('C'!F49/2)/(D!J$94)</f>
        <v>1.7154119962253133E-10</v>
      </c>
      <c r="K143" s="164">
        <f>('C'!G49/2)/(D!K$94)</f>
        <v>1.5278188342893826E-8</v>
      </c>
      <c r="L143" s="164">
        <f>('C'!H49/2)/(D!L$94)</f>
        <v>3.621057658938849E-8</v>
      </c>
      <c r="M143" s="164">
        <f>('C'!I49/2)/(D!M$94)</f>
        <v>2.454852859640126E-8</v>
      </c>
      <c r="N143" s="164">
        <f>('C'!J49/2)/(D!N$94)</f>
        <v>-2.244379118667086E-8</v>
      </c>
      <c r="O143" s="164">
        <f>('C'!K49/2)/(D!O$94)</f>
        <v>1.7728651966010531E-8</v>
      </c>
      <c r="P143" s="164">
        <f>('C'!L49/2)/(D!P$94)</f>
        <v>3.8047892472828604E-9</v>
      </c>
      <c r="Q143" s="164">
        <f>('C'!M49/2)/(D!Q$94)</f>
        <v>8.222996939898042E-9</v>
      </c>
      <c r="R143" s="164">
        <f>('C'!N49/2)/(D!R$94)</f>
        <v>2.0276743320953325E-8</v>
      </c>
      <c r="S143" s="164">
        <f>('C'!O49/2)/(D!S$94)</f>
        <v>4.3700142440901084E-8</v>
      </c>
      <c r="T143" s="164">
        <f>('C'!P49/2)/(D!T$94)</f>
        <v>7.2053805569840818E-8</v>
      </c>
      <c r="U143" s="164">
        <f>('C'!Q49/2)/(D!U$94)</f>
        <v>6.8607082320520728E-8</v>
      </c>
      <c r="V143" s="164">
        <f>('C'!R49/2)/(D!V$94)</f>
        <v>4.079635675376215E-8</v>
      </c>
      <c r="W143" s="164">
        <f>('C'!S49/2)/(D!W$94)</f>
        <v>6.3326419261090526E-8</v>
      </c>
      <c r="X143" s="164">
        <f>('C'!T49/2)/(D!X$94)</f>
        <v>7.5612771901658995E-8</v>
      </c>
      <c r="Y143" s="164">
        <f>('C'!U49/2)/(D!Y$94)</f>
        <v>2.9840856981193896E-8</v>
      </c>
      <c r="Z143" s="164">
        <f>('C'!V49/2)/(D!Z$94)</f>
        <v>1.8035172092719073E-8</v>
      </c>
      <c r="AA143" s="164">
        <f>('C'!W49/2)/(D!AA$94)</f>
        <v>1.8363376044615056E-8</v>
      </c>
      <c r="AB143" s="164">
        <f>('C'!X49/2)/(D!AB$94)</f>
        <v>1.777256999892022E-8</v>
      </c>
      <c r="AC143" s="164">
        <f>('C'!Y49/2)/(D!AC$94)</f>
        <v>6.5309269662293939E-8</v>
      </c>
      <c r="AD143" s="164">
        <f>('C'!Z49/2)/(D!AD$94)</f>
        <v>5.3042603333469046E-8</v>
      </c>
      <c r="AE143" s="164">
        <f>('C'!AA49/2)/(D!AE$94)</f>
        <v>7.8289346211040567E-8</v>
      </c>
      <c r="AF143" s="164">
        <f>('C'!AB49/2)/(D!AF$94)</f>
        <v>3.2766147950158581E-8</v>
      </c>
      <c r="AG143" s="164">
        <f>('C'!AC49/2)/(D!AG$94)</f>
        <v>1.6636941363618601E-8</v>
      </c>
      <c r="AH143" s="164">
        <f>('C'!AD49/2)/(D!AH$94)</f>
        <v>1.9477992160674833E-8</v>
      </c>
    </row>
    <row r="144" spans="6:34" x14ac:dyDescent="0.25">
      <c r="F144" s="229" t="s">
        <v>19</v>
      </c>
      <c r="G144" s="230"/>
      <c r="H144" s="164">
        <f>('C'!D50/2)/(D!H$94)</f>
        <v>1.3560162598728394E-7</v>
      </c>
      <c r="I144" s="164">
        <f>('C'!E50/2)/(D!I$94)</f>
        <v>-4.2344595231323837E-8</v>
      </c>
      <c r="J144" s="164">
        <f>('C'!F50/2)/(D!J$94)</f>
        <v>3.1046163194176501E-8</v>
      </c>
      <c r="K144" s="164">
        <f>('C'!G50/2)/(D!K$94)</f>
        <v>1.0077870371370668E-7</v>
      </c>
      <c r="L144" s="164">
        <f>('C'!H50/2)/(D!L$94)</f>
        <v>1.1195859807713299E-7</v>
      </c>
      <c r="M144" s="164">
        <f>('C'!I50/2)/(D!M$94)</f>
        <v>1.5204984899735821E-7</v>
      </c>
      <c r="N144" s="164">
        <f>('C'!J50/2)/(D!N$94)</f>
        <v>5.585204950110028E-8</v>
      </c>
      <c r="O144" s="164">
        <f>('C'!K50/2)/(D!O$94)</f>
        <v>4.5474439094143016E-7</v>
      </c>
      <c r="P144" s="164">
        <f>('C'!L50/2)/(D!P$94)</f>
        <v>2.8193323436771375E-7</v>
      </c>
      <c r="Q144" s="164">
        <f>('C'!M50/2)/(D!Q$94)</f>
        <v>1.3135945101624649E-7</v>
      </c>
      <c r="R144" s="164">
        <f>('C'!N50/2)/(D!R$94)</f>
        <v>3.570231122180669E-7</v>
      </c>
      <c r="S144" s="164">
        <f>('C'!O50/2)/(D!S$94)</f>
        <v>5.3406919920887141E-7</v>
      </c>
      <c r="T144" s="164">
        <f>('C'!P50/2)/(D!T$94)</f>
        <v>3.3842758746238139E-7</v>
      </c>
      <c r="U144" s="164">
        <f>('C'!Q50/2)/(D!U$94)</f>
        <v>5.7918323275364338E-7</v>
      </c>
      <c r="V144" s="164">
        <f>('C'!R50/2)/(D!V$94)</f>
        <v>5.6887594842386266E-7</v>
      </c>
      <c r="W144" s="164">
        <f>('C'!S50/2)/(D!W$94)</f>
        <v>5.1109130283678868E-7</v>
      </c>
      <c r="X144" s="164">
        <f>('C'!T50/2)/(D!X$94)</f>
        <v>2.0954485046730016E-6</v>
      </c>
      <c r="Y144" s="164">
        <f>('C'!U50/2)/(D!Y$94)</f>
        <v>3.6105998502015963E-6</v>
      </c>
      <c r="Z144" s="164">
        <f>('C'!V50/2)/(D!Z$94)</f>
        <v>3.3744004360034162E-6</v>
      </c>
      <c r="AA144" s="164">
        <f>('C'!W50/2)/(D!AA$94)</f>
        <v>3.9387124043059379E-6</v>
      </c>
      <c r="AB144" s="164">
        <f>('C'!X50/2)/(D!AB$94)</f>
        <v>2.243515271707739E-6</v>
      </c>
      <c r="AC144" s="164">
        <f>('C'!Y50/2)/(D!AC$94)</f>
        <v>1.5857184314944921E-6</v>
      </c>
      <c r="AD144" s="164">
        <f>('C'!Z50/2)/(D!AD$94)</f>
        <v>1.1287548279643801E-6</v>
      </c>
      <c r="AE144" s="164">
        <f>('C'!AA50/2)/(D!AE$94)</f>
        <v>1.2861969819673186E-6</v>
      </c>
      <c r="AF144" s="164">
        <f>('C'!AB50/2)/(D!AF$94)</f>
        <v>3.2827731244741865E-7</v>
      </c>
      <c r="AG144" s="164">
        <f>('C'!AC50/2)/(D!AG$94)</f>
        <v>3.1939236148981612E-7</v>
      </c>
      <c r="AH144" s="164">
        <f>('C'!AD50/2)/(D!AH$94)</f>
        <v>3.3829565092301482E-7</v>
      </c>
    </row>
    <row r="145" spans="6:34" x14ac:dyDescent="0.25">
      <c r="F145" s="225" t="s">
        <v>20</v>
      </c>
      <c r="G145" s="226"/>
      <c r="H145" s="164" t="e">
        <f>('C'!D51/2)/(D!H$94)</f>
        <v>#VALUE!</v>
      </c>
      <c r="I145" s="164">
        <f>('C'!E51/2)/(D!I$94)</f>
        <v>-6.1944197518256849E-9</v>
      </c>
      <c r="J145" s="164" t="e">
        <f>('C'!F51/2)/(D!J$94)</f>
        <v>#VALUE!</v>
      </c>
      <c r="K145" s="164" t="e">
        <f>('C'!G51/2)/(D!K$94)</f>
        <v>#VALUE!</v>
      </c>
      <c r="L145" s="164">
        <f>('C'!H51/2)/(D!L$94)</f>
        <v>-7.1983542307431052E-9</v>
      </c>
      <c r="M145" s="164">
        <f>('C'!I51/2)/(D!M$94)</f>
        <v>-1.0874028613510941E-8</v>
      </c>
      <c r="N145" s="164">
        <f>('C'!J51/2)/(D!N$94)</f>
        <v>1.0345407796768314E-7</v>
      </c>
      <c r="O145" s="164" t="e">
        <f>('C'!K51/2)/(D!O$94)</f>
        <v>#VALUE!</v>
      </c>
      <c r="P145" s="164" t="e">
        <f>('C'!L51/2)/(D!P$94)</f>
        <v>#VALUE!</v>
      </c>
      <c r="Q145" s="164">
        <f>('C'!M51/2)/(D!Q$94)</f>
        <v>1.7508539852067016E-8</v>
      </c>
      <c r="R145" s="164">
        <f>('C'!N51/2)/(D!R$94)</f>
        <v>6.9572583723857859E-8</v>
      </c>
      <c r="S145" s="164">
        <f>('C'!O51/2)/(D!S$94)</f>
        <v>3.5373568888958343E-8</v>
      </c>
      <c r="T145" s="164">
        <f>('C'!P51/2)/(D!T$94)</f>
        <v>9.0829905422620762E-8</v>
      </c>
      <c r="U145" s="164">
        <f>('C'!Q51/2)/(D!U$94)</f>
        <v>-1.1275306132575511E-8</v>
      </c>
      <c r="V145" s="164">
        <f>('C'!R51/2)/(D!V$94)</f>
        <v>-1.4304199498685541E-8</v>
      </c>
      <c r="W145" s="164">
        <f>('C'!S51/2)/(D!W$94)</f>
        <v>-1.4182921679168103E-8</v>
      </c>
      <c r="X145" s="164">
        <f>('C'!T51/2)/(D!X$94)</f>
        <v>-1.439383528293827E-8</v>
      </c>
      <c r="Y145" s="164">
        <f>('C'!U51/2)/(D!Y$94)</f>
        <v>-1.307027330456834E-8</v>
      </c>
      <c r="Z145" s="164">
        <f>('C'!V51/2)/(D!Z$94)</f>
        <v>-1.3279524789286604E-8</v>
      </c>
      <c r="AA145" s="164">
        <f>('C'!W51/2)/(D!AA$94)</f>
        <v>-1.3750485371156859E-8</v>
      </c>
      <c r="AB145" s="164">
        <f>('C'!X51/2)/(D!AB$94)</f>
        <v>1.0962044373284923E-8</v>
      </c>
      <c r="AC145" s="164">
        <f>('C'!Y51/2)/(D!AC$94)</f>
        <v>4.9002914855191201E-9</v>
      </c>
      <c r="AD145" s="164">
        <f>('C'!Z51/2)/(D!AD$94)</f>
        <v>-4.5088918168538804E-10</v>
      </c>
      <c r="AE145" s="164">
        <f>('C'!AA51/2)/(D!AE$94)</f>
        <v>6.2179999397056383E-8</v>
      </c>
      <c r="AF145" s="164">
        <f>('C'!AB51/2)/(D!AF$94)</f>
        <v>4.0959267218430645E-8</v>
      </c>
      <c r="AG145" s="164">
        <f>('C'!AC51/2)/(D!AG$94)</f>
        <v>7.9227584880977594E-8</v>
      </c>
      <c r="AH145" s="164">
        <f>('C'!AD51/2)/(D!AH$94)</f>
        <v>6.4688696073437068E-8</v>
      </c>
    </row>
    <row r="146" spans="6:34" x14ac:dyDescent="0.25">
      <c r="F146" s="229" t="s">
        <v>21</v>
      </c>
      <c r="G146" s="230"/>
      <c r="H146" s="164">
        <f>('C'!D52/2)/(D!H$94)</f>
        <v>-1.6837266865785498E-7</v>
      </c>
      <c r="I146" s="164">
        <f>('C'!E52/2)/(D!I$94)</f>
        <v>-1.9138336852660425E-7</v>
      </c>
      <c r="J146" s="164">
        <f>('C'!F52/2)/(D!J$94)</f>
        <v>-2.1152511731652429E-7</v>
      </c>
      <c r="K146" s="164">
        <f>('C'!G52/2)/(D!K$94)</f>
        <v>-2.3369795797832642E-7</v>
      </c>
      <c r="L146" s="164">
        <f>('C'!H52/2)/(D!L$94)</f>
        <v>-2.1237077715629444E-7</v>
      </c>
      <c r="M146" s="164">
        <f>('C'!I52/2)/(D!M$94)</f>
        <v>-2.1842724601284705E-7</v>
      </c>
      <c r="N146" s="164">
        <f>('C'!J52/2)/(D!N$94)</f>
        <v>-3.1011646901138013E-7</v>
      </c>
      <c r="O146" s="164">
        <f>('C'!K52/2)/(D!O$94)</f>
        <v>-3.0202084308234334E-7</v>
      </c>
      <c r="P146" s="164">
        <f>('C'!L52/2)/(D!P$94)</f>
        <v>-3.0229556981346728E-7</v>
      </c>
      <c r="Q146" s="164">
        <f>('C'!M52/2)/(D!Q$94)</f>
        <v>-2.8826508079729487E-7</v>
      </c>
      <c r="R146" s="164">
        <f>('C'!N52/2)/(D!R$94)</f>
        <v>-2.1676974950690868E-7</v>
      </c>
      <c r="S146" s="164">
        <f>('C'!O52/2)/(D!S$94)</f>
        <v>-1.9360536922317768E-7</v>
      </c>
      <c r="T146" s="164">
        <f>('C'!P52/2)/(D!T$94)</f>
        <v>-1.8276783286419541E-7</v>
      </c>
      <c r="U146" s="164">
        <f>('C'!Q52/2)/(D!U$94)</f>
        <v>-1.5102192762389754E-7</v>
      </c>
      <c r="V146" s="164">
        <f>('C'!R52/2)/(D!V$94)</f>
        <v>-1.5258177833552746E-7</v>
      </c>
      <c r="W146" s="164">
        <f>('C'!S52/2)/(D!W$94)</f>
        <v>-1.639423220915708E-7</v>
      </c>
      <c r="X146" s="164">
        <f>('C'!T52/2)/(D!X$94)</f>
        <v>-1.9137619562384456E-7</v>
      </c>
      <c r="Y146" s="164">
        <f>('C'!U52/2)/(D!Y$94)</f>
        <v>-2.0693578742186385E-7</v>
      </c>
      <c r="Z146" s="164">
        <f>('C'!V52/2)/(D!Z$94)</f>
        <v>-2.3036776043508823E-7</v>
      </c>
      <c r="AA146" s="164">
        <f>('C'!W52/2)/(D!AA$94)</f>
        <v>-2.8821882584655463E-7</v>
      </c>
      <c r="AB146" s="164">
        <f>('C'!X52/2)/(D!AB$94)</f>
        <v>-4.0322433595453724E-7</v>
      </c>
      <c r="AC146" s="164">
        <f>('C'!Y52/2)/(D!AC$94)</f>
        <v>-3.9173222011829189E-7</v>
      </c>
      <c r="AD146" s="164">
        <f>('C'!Z52/2)/(D!AD$94)</f>
        <v>-3.582237516578657E-7</v>
      </c>
      <c r="AE146" s="164">
        <f>('C'!AA52/2)/(D!AE$94)</f>
        <v>-3.9393287537016026E-7</v>
      </c>
      <c r="AF146" s="164">
        <f>('C'!AB52/2)/(D!AF$94)</f>
        <v>-4.6636027794953013E-7</v>
      </c>
      <c r="AG146" s="164">
        <f>('C'!AC52/2)/(D!AG$94)</f>
        <v>-4.7735000810159112E-7</v>
      </c>
      <c r="AH146" s="164">
        <f>('C'!AD52/2)/(D!AH$94)</f>
        <v>-5.5905128496444142E-7</v>
      </c>
    </row>
    <row r="147" spans="6:34" x14ac:dyDescent="0.25">
      <c r="F147" s="225" t="s">
        <v>22</v>
      </c>
      <c r="G147" s="226"/>
      <c r="H147" s="164">
        <f>('C'!D53/2)/(D!H$94)</f>
        <v>-1.4313347109879149E-7</v>
      </c>
      <c r="I147" s="164">
        <f>('C'!E53/2)/(D!I$94)</f>
        <v>-2.5565555848621648E-7</v>
      </c>
      <c r="J147" s="164">
        <f>('C'!F53/2)/(D!J$94)</f>
        <v>-2.6397699048447637E-7</v>
      </c>
      <c r="K147" s="164">
        <f>('C'!G53/2)/(D!K$94)</f>
        <v>-2.2953266519033346E-7</v>
      </c>
      <c r="L147" s="164">
        <f>('C'!H53/2)/(D!L$94)</f>
        <v>-7.6298104015188405E-8</v>
      </c>
      <c r="M147" s="164">
        <f>('C'!I53/2)/(D!M$94)</f>
        <v>-5.4203053550164019E-8</v>
      </c>
      <c r="N147" s="164">
        <f>('C'!J53/2)/(D!N$94)</f>
        <v>-2.7125011630185474E-7</v>
      </c>
      <c r="O147" s="164">
        <f>('C'!K53/2)/(D!O$94)</f>
        <v>-8.212642209330678E-8</v>
      </c>
      <c r="P147" s="164">
        <f>('C'!L53/2)/(D!P$94)</f>
        <v>-6.3025275860939245E-8</v>
      </c>
      <c r="Q147" s="164">
        <f>('C'!M53/2)/(D!Q$94)</f>
        <v>1.0356254135290921E-8</v>
      </c>
      <c r="R147" s="164">
        <f>('C'!N53/2)/(D!R$94)</f>
        <v>1.6444765624006655E-8</v>
      </c>
      <c r="S147" s="164">
        <f>('C'!O53/2)/(D!S$94)</f>
        <v>2.144915197157378E-7</v>
      </c>
      <c r="T147" s="164">
        <f>('C'!P53/2)/(D!T$94)</f>
        <v>2.3028218135786824E-7</v>
      </c>
      <c r="U147" s="164">
        <f>('C'!Q53/2)/(D!U$94)</f>
        <v>2.0391685037688576E-8</v>
      </c>
      <c r="V147" s="164">
        <f>('C'!R53/2)/(D!V$94)</f>
        <v>-1.1372018573010835E-7</v>
      </c>
      <c r="W147" s="164">
        <f>('C'!S53/2)/(D!W$94)</f>
        <v>-7.3519340130776713E-8</v>
      </c>
      <c r="X147" s="164">
        <f>('C'!T53/2)/(D!X$94)</f>
        <v>-1.3514986556683575E-7</v>
      </c>
      <c r="Y147" s="164">
        <f>('C'!U53/2)/(D!Y$94)</f>
        <v>-1.8531143041674284E-7</v>
      </c>
      <c r="Z147" s="164">
        <f>('C'!V53/2)/(D!Z$94)</f>
        <v>-1.9802917453455847E-7</v>
      </c>
      <c r="AA147" s="164">
        <f>('C'!W53/2)/(D!AA$94)</f>
        <v>-2.6045437095551601E-7</v>
      </c>
      <c r="AB147" s="164">
        <f>('C'!X53/2)/(D!AB$94)</f>
        <v>-3.2918371921418205E-7</v>
      </c>
      <c r="AC147" s="164">
        <f>('C'!Y53/2)/(D!AC$94)</f>
        <v>-3.3072092604811868E-7</v>
      </c>
      <c r="AD147" s="164">
        <f>('C'!Z53/2)/(D!AD$94)</f>
        <v>-3.1560634746957679E-7</v>
      </c>
      <c r="AE147" s="164">
        <f>('C'!AA53/2)/(D!AE$94)</f>
        <v>-3.0723346038025817E-7</v>
      </c>
      <c r="AF147" s="164">
        <f>('C'!AB53/2)/(D!AF$94)</f>
        <v>-3.3751197013556435E-7</v>
      </c>
      <c r="AG147" s="164">
        <f>('C'!AC53/2)/(D!AG$94)</f>
        <v>-2.8888127025948317E-7</v>
      </c>
      <c r="AH147" s="164">
        <f>('C'!AD53/2)/(D!AH$94)</f>
        <v>-3.9212763522654992E-7</v>
      </c>
    </row>
    <row r="148" spans="6:34" x14ac:dyDescent="0.25">
      <c r="F148" s="229" t="s">
        <v>23</v>
      </c>
      <c r="G148" s="230"/>
      <c r="H148" s="164">
        <f>('C'!D54/2)/(D!H$94)</f>
        <v>-6.6357670887524887E-7</v>
      </c>
      <c r="I148" s="164">
        <f>('C'!E54/2)/(D!I$94)</f>
        <v>-6.6792797972719256E-7</v>
      </c>
      <c r="J148" s="164">
        <f>('C'!F54/2)/(D!J$94)</f>
        <v>-6.256741999061423E-7</v>
      </c>
      <c r="K148" s="164">
        <f>('C'!G54/2)/(D!K$94)</f>
        <v>-1.1594969935946905E-6</v>
      </c>
      <c r="L148" s="164">
        <f>('C'!H54/2)/(D!L$94)</f>
        <v>-5.0995781887384913E-7</v>
      </c>
      <c r="M148" s="164">
        <f>('C'!I54/2)/(D!M$94)</f>
        <v>-2.7564134977653638E-7</v>
      </c>
      <c r="N148" s="164">
        <f>('C'!J54/2)/(D!N$94)</f>
        <v>-1.0118533720176046E-7</v>
      </c>
      <c r="O148" s="164">
        <f>('C'!K54/2)/(D!O$94)</f>
        <v>-3.4789470694379921E-7</v>
      </c>
      <c r="P148" s="164">
        <f>('C'!L54/2)/(D!P$94)</f>
        <v>-3.1522388422408155E-7</v>
      </c>
      <c r="Q148" s="164">
        <f>('C'!M54/2)/(D!Q$94)</f>
        <v>-2.2004603273823945E-7</v>
      </c>
      <c r="R148" s="164">
        <f>('C'!N54/2)/(D!R$94)</f>
        <v>-3.2404268635840842E-7</v>
      </c>
      <c r="S148" s="164">
        <f>('C'!O54/2)/(D!S$94)</f>
        <v>-3.4341769208357815E-7</v>
      </c>
      <c r="T148" s="164">
        <f>('C'!P54/2)/(D!T$94)</f>
        <v>-2.7588315070928315E-7</v>
      </c>
      <c r="U148" s="164">
        <f>('C'!Q54/2)/(D!U$94)</f>
        <v>-4.2554298072954354E-7</v>
      </c>
      <c r="V148" s="164">
        <f>('C'!R54/2)/(D!V$94)</f>
        <v>-2.8123652873005267E-7</v>
      </c>
      <c r="W148" s="164">
        <f>('C'!S54/2)/(D!W$94)</f>
        <v>-2.4893826721016091E-7</v>
      </c>
      <c r="X148" s="164">
        <f>('C'!T54/2)/(D!X$94)</f>
        <v>-2.4054929778339998E-7</v>
      </c>
      <c r="Y148" s="164">
        <f>('C'!U54/2)/(D!Y$94)</f>
        <v>-3.3052667525295526E-7</v>
      </c>
      <c r="Z148" s="164">
        <f>('C'!V54/2)/(D!Z$94)</f>
        <v>-4.1615195171987791E-7</v>
      </c>
      <c r="AA148" s="164">
        <f>('C'!W54/2)/(D!AA$94)</f>
        <v>-3.7634277828990779E-7</v>
      </c>
      <c r="AB148" s="164">
        <f>('C'!X54/2)/(D!AB$94)</f>
        <v>-3.7830718889757918E-7</v>
      </c>
      <c r="AC148" s="164">
        <f>('C'!Y54/2)/(D!AC$94)</f>
        <v>-4.8814004760031569E-7</v>
      </c>
      <c r="AD148" s="164">
        <f>('C'!Z54/2)/(D!AD$94)</f>
        <v>-4.7301840750366932E-7</v>
      </c>
      <c r="AE148" s="164">
        <f>('C'!AA54/2)/(D!AE$94)</f>
        <v>-3.6165811172450455E-7</v>
      </c>
      <c r="AF148" s="164">
        <f>('C'!AB54/2)/(D!AF$94)</f>
        <v>-3.6865398003151703E-7</v>
      </c>
      <c r="AG148" s="164">
        <f>('C'!AC54/2)/(D!AG$94)</f>
        <v>-2.6217222511596696E-7</v>
      </c>
      <c r="AH148" s="164">
        <f>('C'!AD54/2)/(D!AH$94)</f>
        <v>-3.8399296994344055E-7</v>
      </c>
    </row>
    <row r="149" spans="6:34" x14ac:dyDescent="0.25">
      <c r="F149" s="225" t="s">
        <v>24</v>
      </c>
      <c r="G149" s="226"/>
      <c r="H149" s="164">
        <f>('C'!D55/2)/(D!H$94)</f>
        <v>-2.0105560474855083E-7</v>
      </c>
      <c r="I149" s="164">
        <f>('C'!E55/2)/(D!I$94)</f>
        <v>-2.505131599883783E-7</v>
      </c>
      <c r="J149" s="164">
        <f>('C'!F55/2)/(D!J$94)</f>
        <v>-3.4782550192947276E-7</v>
      </c>
      <c r="K149" s="164">
        <f>('C'!G55/2)/(D!K$94)</f>
        <v>-3.9382424441787863E-7</v>
      </c>
      <c r="L149" s="164">
        <f>('C'!H55/2)/(D!L$94)</f>
        <v>-2.3477201918242508E-7</v>
      </c>
      <c r="M149" s="164">
        <f>('C'!I55/2)/(D!M$94)</f>
        <v>-1.7311372020233109E-7</v>
      </c>
      <c r="N149" s="164">
        <f>('C'!J55/2)/(D!N$94)</f>
        <v>-2.119454758287331E-7</v>
      </c>
      <c r="O149" s="164">
        <f>('C'!K55/2)/(D!O$94)</f>
        <v>-1.9821320545350134E-7</v>
      </c>
      <c r="P149" s="164">
        <f>('C'!L55/2)/(D!P$94)</f>
        <v>-1.2616366820589235E-7</v>
      </c>
      <c r="Q149" s="164">
        <f>('C'!M55/2)/(D!Q$94)</f>
        <v>-5.9638014264504877E-8</v>
      </c>
      <c r="R149" s="164">
        <f>('C'!N55/2)/(D!R$94)</f>
        <v>-8.0236284486905378E-8</v>
      </c>
      <c r="S149" s="164">
        <f>('C'!O55/2)/(D!S$94)</f>
        <v>-1.0090154810187431E-7</v>
      </c>
      <c r="T149" s="164">
        <f>('C'!P55/2)/(D!T$94)</f>
        <v>-1.8075177250749928E-7</v>
      </c>
      <c r="U149" s="164">
        <f>('C'!Q55/2)/(D!U$94)</f>
        <v>-1.6503226138955618E-7</v>
      </c>
      <c r="V149" s="164">
        <f>('C'!R55/2)/(D!V$94)</f>
        <v>-1.3107994294907615E-7</v>
      </c>
      <c r="W149" s="164">
        <f>('C'!S55/2)/(D!W$94)</f>
        <v>-9.4250882346183315E-8</v>
      </c>
      <c r="X149" s="164">
        <f>('C'!T55/2)/(D!X$94)</f>
        <v>-8.1550423354110261E-8</v>
      </c>
      <c r="Y149" s="164">
        <f>('C'!U55/2)/(D!Y$94)</f>
        <v>-8.9081037949715433E-8</v>
      </c>
      <c r="Z149" s="164">
        <f>('C'!V55/2)/(D!Z$94)</f>
        <v>-1.043804914723183E-7</v>
      </c>
      <c r="AA149" s="164">
        <f>('C'!W55/2)/(D!AA$94)</f>
        <v>-1.0265880806089047E-7</v>
      </c>
      <c r="AB149" s="164">
        <f>('C'!X55/2)/(D!AB$94)</f>
        <v>-1.2962176217400813E-7</v>
      </c>
      <c r="AC149" s="164">
        <f>('C'!Y55/2)/(D!AC$94)</f>
        <v>-1.2407366203633085E-7</v>
      </c>
      <c r="AD149" s="164">
        <f>('C'!Z55/2)/(D!AD$94)</f>
        <v>-1.2233466922408077E-7</v>
      </c>
      <c r="AE149" s="164">
        <f>('C'!AA55/2)/(D!AE$94)</f>
        <v>-1.2245558259579484E-7</v>
      </c>
      <c r="AF149" s="164">
        <f>('C'!AB55/2)/(D!AF$94)</f>
        <v>-1.3629838959775862E-7</v>
      </c>
      <c r="AG149" s="164">
        <f>('C'!AC55/2)/(D!AG$94)</f>
        <v>-1.1046714267058601E-7</v>
      </c>
      <c r="AH149" s="164">
        <f>('C'!AD55/2)/(D!AH$94)</f>
        <v>-1.0403904968944759E-7</v>
      </c>
    </row>
    <row r="150" spans="6:34" ht="15.75" thickBot="1" x14ac:dyDescent="0.3">
      <c r="F150" s="227" t="s">
        <v>25</v>
      </c>
      <c r="G150" s="228"/>
      <c r="H150" s="165">
        <f>('C'!D56/2)/(D!H$94)</f>
        <v>-3.3137932716698851E-11</v>
      </c>
      <c r="I150" s="165">
        <f>('C'!E56/2)/(D!I$94)</f>
        <v>-3.3863074305449209E-9</v>
      </c>
      <c r="J150" s="165">
        <f>('C'!F56/2)/(D!J$94)</f>
        <v>-1.9935494120152875E-9</v>
      </c>
      <c r="K150" s="165">
        <f>('C'!G56/2)/(D!K$94)</f>
        <v>-3.8958393924205472E-9</v>
      </c>
      <c r="L150" s="165">
        <f>('C'!H56/2)/(D!L$94)</f>
        <v>-1.0160918102906077E-8</v>
      </c>
      <c r="M150" s="165">
        <f>('C'!I56/2)/(D!M$94)</f>
        <v>-5.5971184010928835E-9</v>
      </c>
      <c r="N150" s="165">
        <f>('C'!J56/2)/(D!N$94)</f>
        <v>3.4473054537189563E-8</v>
      </c>
      <c r="O150" s="165" t="e">
        <f>('C'!K56/2)/(D!O$94)</f>
        <v>#VALUE!</v>
      </c>
      <c r="P150" s="165">
        <f>('C'!L56/2)/(D!P$94)</f>
        <v>3.6436493715691474E-10</v>
      </c>
      <c r="Q150" s="165">
        <f>('C'!M56/2)/(D!Q$94)</f>
        <v>-2.4957311293519018E-9</v>
      </c>
      <c r="R150" s="165">
        <f>('C'!N56/2)/(D!R$94)</f>
        <v>-2.8960811495948043E-10</v>
      </c>
      <c r="S150" s="165">
        <f>('C'!O56/2)/(D!S$94)</f>
        <v>-4.2547088137789334E-10</v>
      </c>
      <c r="T150" s="165">
        <f>('C'!P56/2)/(D!T$94)</f>
        <v>-3.532149385142964E-10</v>
      </c>
      <c r="U150" s="165">
        <f>('C'!Q56/2)/(D!U$94)</f>
        <v>-9.3422044504257615E-10</v>
      </c>
      <c r="V150" s="165">
        <f>('C'!R56/2)/(D!V$94)</f>
        <v>-1.172999307768913E-9</v>
      </c>
      <c r="W150" s="165">
        <f>('C'!S56/2)/(D!W$94)</f>
        <v>-1.297421057751847E-9</v>
      </c>
      <c r="X150" s="165">
        <f>('C'!T56/2)/(D!X$94)</f>
        <v>-1.2244663291390717E-9</v>
      </c>
      <c r="Y150" s="165">
        <f>('C'!U56/2)/(D!Y$94)</f>
        <v>-1.6365114935076199E-9</v>
      </c>
      <c r="Z150" s="165">
        <f>('C'!V56/2)/(D!Z$94)</f>
        <v>-1.8429463230296581E-9</v>
      </c>
      <c r="AA150" s="165">
        <f>('C'!W56/2)/(D!AA$94)</f>
        <v>-3.4077807140421625E-9</v>
      </c>
      <c r="AB150" s="165">
        <f>('C'!X56/2)/(D!AB$94)</f>
        <v>-1.2353016710465618E-9</v>
      </c>
      <c r="AC150" s="165">
        <f>('C'!Y56/2)/(D!AC$94)</f>
        <v>-7.9553607411157702E-10</v>
      </c>
      <c r="AD150" s="165">
        <f>('C'!Z56/2)/(D!AD$94)</f>
        <v>8.4172072595104986E-10</v>
      </c>
      <c r="AE150" s="165">
        <f>('C'!AA56/2)/(D!AE$94)</f>
        <v>5.6092459458746865E-10</v>
      </c>
      <c r="AF150" s="165">
        <f>('C'!AB56/2)/(D!AF$94)</f>
        <v>8.9602228945122543E-9</v>
      </c>
      <c r="AG150" s="165">
        <f>('C'!AC56/2)/(D!AG$94)</f>
        <v>3.0723727202226032E-8</v>
      </c>
      <c r="AH150" s="165">
        <f>('C'!AD56/2)/(D!AH$94)</f>
        <v>6.6832199640849287E-9</v>
      </c>
    </row>
    <row r="151" spans="6:34" x14ac:dyDescent="0.25">
      <c r="F151" t="s">
        <v>52</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AF113"/>
  <sheetViews>
    <sheetView showGridLines="0" topLeftCell="A109" workbookViewId="0">
      <selection activeCell="AF62" sqref="AF62"/>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5" width="21.28515625" bestFit="1" customWidth="1"/>
    <col min="26" max="26" width="18.7109375" customWidth="1"/>
    <col min="27" max="27" width="16.85546875" customWidth="1"/>
    <col min="28" max="28" width="18.28515625" customWidth="1"/>
    <col min="29" max="29" width="19.28515625" customWidth="1"/>
    <col min="30" max="30" width="18" customWidth="1"/>
    <col min="31" max="31" width="17.140625" customWidth="1"/>
  </cols>
  <sheetData>
    <row r="7" spans="2:11" ht="15" customHeight="1" x14ac:dyDescent="0.25">
      <c r="B7" s="211" t="s">
        <v>10</v>
      </c>
      <c r="C7" s="211"/>
      <c r="D7" s="211"/>
      <c r="E7" s="61"/>
      <c r="J7" s="200" t="s">
        <v>42</v>
      </c>
      <c r="K7" s="200"/>
    </row>
    <row r="8" spans="2:11" x14ac:dyDescent="0.25">
      <c r="B8" s="211"/>
      <c r="C8" s="211"/>
      <c r="D8" s="211"/>
      <c r="E8" s="61"/>
      <c r="J8" s="200"/>
      <c r="K8" s="200"/>
    </row>
    <row r="9" spans="2:11" x14ac:dyDescent="0.25">
      <c r="B9" s="211"/>
      <c r="C9" s="211"/>
      <c r="D9" s="211"/>
      <c r="E9" s="61"/>
      <c r="J9" s="200"/>
      <c r="K9" s="200"/>
    </row>
    <row r="10" spans="2:11" x14ac:dyDescent="0.25">
      <c r="B10" s="211"/>
      <c r="C10" s="211"/>
      <c r="D10" s="211"/>
      <c r="E10" s="61"/>
      <c r="J10" s="200"/>
      <c r="K10" s="200"/>
    </row>
    <row r="11" spans="2:11" x14ac:dyDescent="0.25">
      <c r="B11" s="211"/>
      <c r="C11" s="211"/>
      <c r="D11" s="211"/>
      <c r="E11" s="61"/>
      <c r="J11" s="200"/>
      <c r="K11" s="200"/>
    </row>
    <row r="12" spans="2:11" x14ac:dyDescent="0.25">
      <c r="B12" s="211"/>
      <c r="C12" s="211"/>
      <c r="D12" s="211"/>
      <c r="E12" s="61"/>
      <c r="J12" s="200"/>
      <c r="K12" s="200"/>
    </row>
    <row r="13" spans="2:11" x14ac:dyDescent="0.25">
      <c r="B13" s="211"/>
      <c r="C13" s="211"/>
      <c r="D13" s="211"/>
      <c r="E13" s="61"/>
      <c r="J13" s="200"/>
      <c r="K13" s="200"/>
    </row>
    <row r="14" spans="2:11" x14ac:dyDescent="0.25">
      <c r="B14" s="211"/>
      <c r="C14" s="211"/>
      <c r="D14" s="211"/>
      <c r="E14" s="61"/>
      <c r="J14" s="200"/>
      <c r="K14" s="200"/>
    </row>
    <row r="15" spans="2:11" x14ac:dyDescent="0.25">
      <c r="B15" s="211"/>
      <c r="C15" s="211"/>
      <c r="D15" s="211"/>
      <c r="E15" s="61"/>
      <c r="J15" s="200"/>
      <c r="K15" s="200"/>
    </row>
    <row r="16" spans="2:11" x14ac:dyDescent="0.25">
      <c r="B16" s="211"/>
      <c r="C16" s="211"/>
      <c r="D16" s="211"/>
      <c r="E16" s="61"/>
      <c r="J16" s="200"/>
      <c r="K16" s="200"/>
    </row>
    <row r="17" spans="2:12" x14ac:dyDescent="0.25">
      <c r="B17" s="201" t="s">
        <v>3</v>
      </c>
      <c r="C17" s="201"/>
      <c r="D17" s="201"/>
      <c r="G17" s="54" t="s">
        <v>3</v>
      </c>
      <c r="H17" s="54"/>
      <c r="I17" s="54"/>
      <c r="J17" s="54" t="s">
        <v>3</v>
      </c>
      <c r="K17" s="54"/>
      <c r="L17" s="54"/>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03" t="s">
        <v>26</v>
      </c>
      <c r="E46" s="219"/>
      <c r="F46" s="50">
        <f>+A!D46/E!E60</f>
        <v>3.6452607249827085E-5</v>
      </c>
      <c r="G46" s="50">
        <f>+A!E46/E!F60</f>
        <v>2.9436383011484098E-5</v>
      </c>
      <c r="H46" s="50">
        <f>+A!F46/E!G60</f>
        <v>2.6774237541783303E-5</v>
      </c>
      <c r="I46" s="50">
        <f>+A!G46/E!H60</f>
        <v>2.7595707335138591E-5</v>
      </c>
      <c r="J46" s="50">
        <f>+A!H46/E!I60</f>
        <v>2.7115390817735406E-5</v>
      </c>
      <c r="K46" s="50">
        <f>+A!I46/E!J60</f>
        <v>2.7465030000216177E-5</v>
      </c>
      <c r="L46" s="50">
        <f>+A!J46/E!K60</f>
        <v>2.2872009445551296E-5</v>
      </c>
      <c r="M46" s="50">
        <f>+A!K46/E!L60</f>
        <v>3.1765788718869605E-5</v>
      </c>
      <c r="N46" s="50">
        <f>+A!L46/E!M60</f>
        <v>2.6196436218380297E-5</v>
      </c>
      <c r="O46" s="50">
        <f>+A!M46/E!N60</f>
        <v>2.3071210827832839E-5</v>
      </c>
      <c r="P46" s="50">
        <f>+A!N46/E!O60</f>
        <v>3.3289208984244982E-5</v>
      </c>
      <c r="Q46" s="50">
        <f>+A!O46/E!P60</f>
        <v>4.249139386925804E-5</v>
      </c>
      <c r="R46" s="50">
        <f>+A!P46/E!Q60</f>
        <v>4.1428789997252928E-5</v>
      </c>
      <c r="S46" s="50">
        <f>+A!Q46/E!R60</f>
        <v>3.8540146958116093E-5</v>
      </c>
      <c r="T46" s="50">
        <f>+A!R46/E!S60</f>
        <v>3.8494815655087587E-5</v>
      </c>
      <c r="U46" s="50">
        <f>+A!S46/E!T60</f>
        <v>3.7390302302832391E-5</v>
      </c>
      <c r="V46" s="50">
        <f>+A!T46/E!U60</f>
        <v>9.452393522309389E-5</v>
      </c>
      <c r="W46" s="50">
        <f>+A!U46/E!V60</f>
        <v>1.6036452420310673E-4</v>
      </c>
      <c r="X46" s="50">
        <f>+A!V46/E!W60</f>
        <v>1.5313665758347615E-4</v>
      </c>
      <c r="Y46" s="50">
        <f>+A!W46/E!X60</f>
        <v>1.7361255771868852E-4</v>
      </c>
      <c r="Z46" s="50">
        <f>+A!X46/E!Y60</f>
        <v>9.6494607676112678E-5</v>
      </c>
      <c r="AA46" s="50">
        <f>+A!Y46/E!Z60</f>
        <v>7.2966167917061907E-5</v>
      </c>
      <c r="AB46" s="50">
        <f>+A!Z46/E!AA60</f>
        <v>5.5451470224699613E-5</v>
      </c>
      <c r="AC46" s="50">
        <f>+A!AA46/E!AB60</f>
        <v>6.1411074611049271E-5</v>
      </c>
      <c r="AD46" s="50">
        <f>+A!AB46/E!AC60</f>
        <v>2.6562293114161565E-5</v>
      </c>
      <c r="AE46" s="50">
        <f>+A!AC46/E!AD60</f>
        <v>2.8515524319264747E-5</v>
      </c>
      <c r="AF46" s="50">
        <f>+A!AD46/E!AE60</f>
        <v>3.2071132500462105E-5</v>
      </c>
    </row>
    <row r="47" spans="4:32" x14ac:dyDescent="0.25">
      <c r="D47" s="225" t="s">
        <v>16</v>
      </c>
      <c r="E47" s="226"/>
      <c r="F47" s="51">
        <f>+A!D47/E!E61</f>
        <v>2.7370107525476396E-4</v>
      </c>
      <c r="G47" s="51">
        <f>+A!E47/E!F61</f>
        <v>2.5665026547739981E-4</v>
      </c>
      <c r="H47" s="51">
        <f>+A!F47/E!G61</f>
        <v>2.8501963745476618E-4</v>
      </c>
      <c r="I47" s="51">
        <f>+A!G47/E!H61</f>
        <v>2.3541786331270949E-4</v>
      </c>
      <c r="J47" s="51">
        <f>+A!H47/E!I61</f>
        <v>2.234029484102841E-4</v>
      </c>
      <c r="K47" s="51">
        <f>+A!I47/E!J61</f>
        <v>2.4389483529537023E-4</v>
      </c>
      <c r="L47" s="51" t="e">
        <f>+A!#REF!/E!K61</f>
        <v>#REF!</v>
      </c>
      <c r="M47" s="51">
        <f>+A!K47/E!L61</f>
        <v>1.2656771485997979E-4</v>
      </c>
      <c r="N47" s="51">
        <f>+A!L47/E!M61</f>
        <v>1.2335495130713864E-4</v>
      </c>
      <c r="O47" s="51">
        <f>+A!M47/E!N61</f>
        <v>1.0083770327765821E-4</v>
      </c>
      <c r="P47" s="51">
        <f>+A!N47/E!O61</f>
        <v>1.3302034647042583E-4</v>
      </c>
      <c r="Q47" s="51">
        <f>+A!O47/E!P61</f>
        <v>1.3345425394864125E-4</v>
      </c>
      <c r="R47" s="51">
        <f>+A!P47/E!Q61</f>
        <v>1.4166039823757979E-4</v>
      </c>
      <c r="S47" s="51">
        <f>+A!Q47/E!R61</f>
        <v>1.2695560552062143E-4</v>
      </c>
      <c r="T47" s="51">
        <f>+A!R47/E!S61</f>
        <v>1.1981748468333337E-4</v>
      </c>
      <c r="U47" s="51">
        <f>+A!S47/E!T61</f>
        <v>1.0274892842482382E-4</v>
      </c>
      <c r="V47" s="51">
        <f>+A!T47/E!U61</f>
        <v>1.1525106581229192E-4</v>
      </c>
      <c r="W47" s="51">
        <f>+A!U47/E!V61</f>
        <v>9.8681804562387876E-5</v>
      </c>
      <c r="X47" s="51">
        <f>+A!V47/E!W61</f>
        <v>8.1890563642495636E-5</v>
      </c>
      <c r="Y47" s="51">
        <f>+A!W47/E!X61</f>
        <v>1.0821788027968778E-4</v>
      </c>
      <c r="Z47" s="51">
        <f>+A!X47/E!Y61</f>
        <v>1.0317777466241121E-4</v>
      </c>
      <c r="AA47" s="51">
        <f>+A!Y47/E!Z61</f>
        <v>1.1023073453920239E-4</v>
      </c>
      <c r="AB47" s="51">
        <f>+A!Z47/E!AA61</f>
        <v>1.1079725273500257E-4</v>
      </c>
      <c r="AC47" s="51">
        <f>+A!AA47/E!AB61</f>
        <v>9.5838384519281378E-5</v>
      </c>
      <c r="AD47" s="51">
        <f>+A!AB47/E!AC61</f>
        <v>1.0998960755180043E-4</v>
      </c>
      <c r="AE47" s="51">
        <f>+A!AC47/E!AD61</f>
        <v>1.2817011025596629E-4</v>
      </c>
      <c r="AF47" s="51">
        <f>+A!AD47/E!AE61</f>
        <v>1.1615568882730273E-4</v>
      </c>
    </row>
    <row r="48" spans="4:32" x14ac:dyDescent="0.25">
      <c r="D48" s="41" t="s">
        <v>17</v>
      </c>
      <c r="E48" s="42"/>
      <c r="F48" s="52">
        <f>+A!D48/E!E62</f>
        <v>1.1872876851389538E-4</v>
      </c>
      <c r="G48" s="52">
        <f>+A!E48/E!F62</f>
        <v>8.4075002057443311E-5</v>
      </c>
      <c r="H48" s="52">
        <f>+A!F48/E!G62</f>
        <v>8.376926395467057E-5</v>
      </c>
      <c r="I48" s="52">
        <f>+A!G48/E!H62</f>
        <v>7.1578059785858716E-5</v>
      </c>
      <c r="J48" s="52">
        <f>+A!H48/E!I62</f>
        <v>6.5841870795082562E-5</v>
      </c>
      <c r="K48" s="52">
        <f>+A!I48/E!J62</f>
        <v>1.2034601534223131E-4</v>
      </c>
      <c r="L48" s="52">
        <f>+A!J47/E!K62</f>
        <v>8.7358067092937759E-4</v>
      </c>
      <c r="M48" s="52">
        <f>+A!K48/E!L62</f>
        <v>4.2234569100154184E-5</v>
      </c>
      <c r="N48" s="52">
        <f>+A!L48/E!M62</f>
        <v>2.1243702106878892E-5</v>
      </c>
      <c r="O48" s="52">
        <f>+A!M48/E!N62</f>
        <v>2.8574726459311162E-5</v>
      </c>
      <c r="P48" s="52">
        <f>+A!N48/E!O62</f>
        <v>3.49570423457031E-5</v>
      </c>
      <c r="Q48" s="52">
        <f>+A!O48/E!P62</f>
        <v>4.6291758446607833E-5</v>
      </c>
      <c r="R48" s="52">
        <f>+A!P48/E!Q62</f>
        <v>4.4294619194320078E-5</v>
      </c>
      <c r="S48" s="52">
        <f>+A!Q48/E!R62</f>
        <v>4.893744615836528E-5</v>
      </c>
      <c r="T48" s="52">
        <f>+A!R48/E!S62</f>
        <v>5.2600884963561793E-5</v>
      </c>
      <c r="U48" s="52">
        <f>+A!S48/E!T62</f>
        <v>5.7044328624181881E-5</v>
      </c>
      <c r="V48" s="52">
        <f>+A!T48/E!U62</f>
        <v>4.3228344401414634E-5</v>
      </c>
      <c r="W48" s="52">
        <f>+A!U48/E!V62</f>
        <v>4.8355297332916006E-5</v>
      </c>
      <c r="X48" s="52">
        <f>+A!V48/E!W62</f>
        <v>3.8449556607290041E-5</v>
      </c>
      <c r="Y48" s="52">
        <f>+A!W48/E!X62</f>
        <v>4.2813778921913912E-5</v>
      </c>
      <c r="Z48" s="52">
        <f>+A!X48/E!Y62</f>
        <v>3.8440947200162276E-5</v>
      </c>
      <c r="AA48" s="52">
        <f>+A!Y48/E!Z62</f>
        <v>2.7914419991530643E-5</v>
      </c>
      <c r="AB48" s="52">
        <f>+A!Z48/E!AA62</f>
        <v>3.0858053140754521E-5</v>
      </c>
      <c r="AC48" s="52">
        <f>+A!AA48/E!AB62</f>
        <v>2.4296927214534389E-5</v>
      </c>
      <c r="AD48" s="52">
        <f>+A!AB48/E!AC62</f>
        <v>2.4748872366463864E-5</v>
      </c>
      <c r="AE48" s="52">
        <f>+A!AC48/E!AD62</f>
        <v>2.5244715797258388E-5</v>
      </c>
      <c r="AF48" s="52">
        <f>+A!AD48/E!AE62</f>
        <v>2.8210091101926342E-5</v>
      </c>
    </row>
    <row r="49" spans="4:32" x14ac:dyDescent="0.25">
      <c r="D49" s="39" t="s">
        <v>18</v>
      </c>
      <c r="E49" s="40"/>
      <c r="F49" s="52">
        <f>+A!D49/E!E63</f>
        <v>2.6964209908563453E-5</v>
      </c>
      <c r="G49" s="52">
        <f>+A!E49/E!F63</f>
        <v>3.1387486075972776E-5</v>
      </c>
      <c r="H49" s="52">
        <f>+A!F49/E!G63</f>
        <v>4.3239366088083876E-5</v>
      </c>
      <c r="I49" s="52">
        <f>+A!G49/E!H63</f>
        <v>4.1554795542632186E-5</v>
      </c>
      <c r="J49" s="52">
        <f>+A!H49/E!I63</f>
        <v>6.2055529284276903E-5</v>
      </c>
      <c r="K49" s="52">
        <f>+A!I49/E!J63</f>
        <v>5.4219035211741282E-5</v>
      </c>
      <c r="L49" s="52">
        <f>+A!J48/E!K63</f>
        <v>1.0938714721172263E-5</v>
      </c>
      <c r="M49" s="52">
        <f>+A!K49/E!L63</f>
        <v>5.8529506419125522E-5</v>
      </c>
      <c r="N49" s="52">
        <f>+A!L49/E!M63</f>
        <v>5.7859333108435275E-5</v>
      </c>
      <c r="O49" s="52">
        <f>+A!M49/E!N63</f>
        <v>4.7285984056646233E-5</v>
      </c>
      <c r="P49" s="52">
        <f>+A!N49/E!O63</f>
        <v>5.8267892602740056E-5</v>
      </c>
      <c r="Q49" s="52">
        <f>+A!O49/E!P63</f>
        <v>7.9902901345036309E-5</v>
      </c>
      <c r="R49" s="52">
        <f>+A!P49/E!Q63</f>
        <v>9.1013157963525944E-5</v>
      </c>
      <c r="S49" s="52">
        <f>+A!Q49/E!R63</f>
        <v>8.7623327261582848E-5</v>
      </c>
      <c r="T49" s="52">
        <f>+A!R49/E!S63</f>
        <v>7.507175463866483E-5</v>
      </c>
      <c r="U49" s="52">
        <f>+A!S49/E!T63</f>
        <v>8.4087262262112875E-5</v>
      </c>
      <c r="V49" s="52">
        <f>+A!T49/E!U63</f>
        <v>8.5315640549711328E-5</v>
      </c>
      <c r="W49" s="52">
        <f>+A!U49/E!V63</f>
        <v>5.9166336258728614E-5</v>
      </c>
      <c r="X49" s="52">
        <f>+A!V49/E!W63</f>
        <v>4.8996867406795123E-5</v>
      </c>
      <c r="Y49" s="52">
        <f>+A!W49/E!X63</f>
        <v>5.2611153358042324E-5</v>
      </c>
      <c r="Z49" s="52">
        <f>+A!X49/E!Y63</f>
        <v>4.9234787308851383E-5</v>
      </c>
      <c r="AA49" s="52">
        <f>+A!Y49/E!Z63</f>
        <v>1.0510234267458756E-4</v>
      </c>
      <c r="AB49" s="52">
        <f>+A!Z49/E!AA63</f>
        <v>8.5499151223809763E-5</v>
      </c>
      <c r="AC49" s="52">
        <f>+A!AA49/E!AB63</f>
        <v>1.0949617866613229E-4</v>
      </c>
      <c r="AD49" s="52">
        <f>+A!AB49/E!AC63</f>
        <v>6.5510848636644262E-5</v>
      </c>
      <c r="AE49" s="52">
        <f>+A!AC49/E!AD63</f>
        <v>4.2805114494134985E-5</v>
      </c>
      <c r="AF49" s="52">
        <f>+A!AD49/E!AE63</f>
        <v>4.2371910843230705E-5</v>
      </c>
    </row>
    <row r="50" spans="4:32" x14ac:dyDescent="0.25">
      <c r="D50" s="41" t="s">
        <v>19</v>
      </c>
      <c r="E50" s="42"/>
      <c r="F50" s="52">
        <f>+A!D50/E!E64</f>
        <v>6.7105213536027201E-5</v>
      </c>
      <c r="G50" s="52">
        <f>+A!E50/E!F64</f>
        <v>5.9434195815317276E-5</v>
      </c>
      <c r="H50" s="52">
        <f>+A!F50/E!G64</f>
        <v>1.4459717683725923E-5</v>
      </c>
      <c r="I50" s="52">
        <f>+A!G50/E!H64</f>
        <v>5.9153173424335772E-5</v>
      </c>
      <c r="J50" s="52">
        <f>+A!H50/E!I64</f>
        <v>4.631577368548778E-5</v>
      </c>
      <c r="K50" s="52">
        <f>+A!I50/E!J64</f>
        <v>4.6251250199438765E-5</v>
      </c>
      <c r="L50" s="52">
        <f>+A!J49/E!K64</f>
        <v>1.9036775393520776E-5</v>
      </c>
      <c r="M50" s="52">
        <f>+A!K50/E!L64</f>
        <v>1.4759192348491484E-4</v>
      </c>
      <c r="N50" s="52">
        <f>+A!L50/E!M64</f>
        <v>7.1138240077440372E-5</v>
      </c>
      <c r="O50" s="52">
        <f>+A!M50/E!N64</f>
        <v>3.3897146003098193E-5</v>
      </c>
      <c r="P50" s="52">
        <f>+A!N50/E!O64</f>
        <v>7.203730808759385E-5</v>
      </c>
      <c r="Q50" s="52">
        <f>+A!O50/E!P64</f>
        <v>9.7011535052242865E-5</v>
      </c>
      <c r="R50" s="52">
        <f>+A!P50/E!Q64</f>
        <v>7.0662076601483208E-5</v>
      </c>
      <c r="S50" s="52">
        <f>+A!Q50/E!R64</f>
        <v>9.8216745302217589E-5</v>
      </c>
      <c r="T50" s="52">
        <f>+A!R50/E!S64</f>
        <v>1.4784072336234951E-4</v>
      </c>
      <c r="U50" s="52">
        <f>+A!S50/E!T64</f>
        <v>1.257535830928457E-4</v>
      </c>
      <c r="V50" s="52">
        <f>+A!T50/E!U64</f>
        <v>4.3313282033786722E-4</v>
      </c>
      <c r="W50" s="52">
        <f>+A!U50/E!V64</f>
        <v>7.9279606796993146E-4</v>
      </c>
      <c r="X50" s="52">
        <f>+A!V50/E!W64</f>
        <v>8.0313642758390814E-4</v>
      </c>
      <c r="Y50" s="52">
        <f>+A!W50/E!X64</f>
        <v>9.754575424559236E-4</v>
      </c>
      <c r="Z50" s="52">
        <f>+A!X50/E!Y64</f>
        <v>7.166621211638658E-4</v>
      </c>
      <c r="AA50" s="52">
        <f>+A!Y50/E!Z64</f>
        <v>5.9111513234352895E-4</v>
      </c>
      <c r="AB50" s="52">
        <f>+A!Z50/E!AA64</f>
        <v>3.6086066680428275E-4</v>
      </c>
      <c r="AC50" s="52">
        <f>+A!AA50/E!AB64</f>
        <v>3.47176656598095E-4</v>
      </c>
      <c r="AD50" s="52">
        <f>+A!AB50/E!AC64</f>
        <v>9.7055409919487905E-5</v>
      </c>
      <c r="AE50" s="52">
        <f>+A!AC50/E!AD64</f>
        <v>1.2078371467616665E-4</v>
      </c>
      <c r="AF50" s="52">
        <f>+A!AD50/E!AE64</f>
        <v>1.3837583167206866E-4</v>
      </c>
    </row>
    <row r="51" spans="4:32" x14ac:dyDescent="0.25">
      <c r="D51" s="39" t="s">
        <v>20</v>
      </c>
      <c r="E51" s="40"/>
      <c r="F51" s="52" t="e">
        <f>+A!D51/E!E65</f>
        <v>#VALUE!</v>
      </c>
      <c r="G51" s="52">
        <f>+A!E51/E!F65</f>
        <v>2.2672606025389962E-5</v>
      </c>
      <c r="H51" s="52" t="e">
        <f>+A!F51/E!G65</f>
        <v>#VALUE!</v>
      </c>
      <c r="I51" s="52" t="e">
        <f>+A!G51/E!H65</f>
        <v>#VALUE!</v>
      </c>
      <c r="J51" s="52">
        <f>+A!H51/E!I65</f>
        <v>7.6798398153602576E-7</v>
      </c>
      <c r="K51" s="52">
        <f>+A!I51/E!J65</f>
        <v>4.2724175899840587E-8</v>
      </c>
      <c r="L51" s="52">
        <f>+A!J50/E!K65</f>
        <v>1.181448729858344E-3</v>
      </c>
      <c r="M51" s="52" t="e">
        <f>+A!K51/E!L65</f>
        <v>#VALUE!</v>
      </c>
      <c r="N51" s="52" t="e">
        <f>+A!L51/E!M65</f>
        <v>#VALUE!</v>
      </c>
      <c r="O51" s="52">
        <f>+A!M51/E!N65</f>
        <v>2.1970107525682463E-4</v>
      </c>
      <c r="P51" s="52">
        <f>+A!N51/E!O65</f>
        <v>6.3009842217521888E-4</v>
      </c>
      <c r="Q51" s="52">
        <f>+A!O51/E!P65</f>
        <v>4.1845053882523249E-4</v>
      </c>
      <c r="R51" s="52">
        <f>+A!P51/E!Q65</f>
        <v>7.0477434863479554E-4</v>
      </c>
      <c r="S51" s="52">
        <f>+A!Q51/E!R65</f>
        <v>2.2678388525341364E-5</v>
      </c>
      <c r="T51" s="52">
        <f>+A!R51/E!S65</f>
        <v>9.3239890303916141E-7</v>
      </c>
      <c r="U51" s="52">
        <f>+A!S51/E!T65</f>
        <v>1.8248337518317398E-8</v>
      </c>
      <c r="V51" s="52">
        <f>+A!T51/E!U65</f>
        <v>1.9380201094732571E-7</v>
      </c>
      <c r="W51" s="52">
        <f>+A!U51/E!V65</f>
        <v>1.9793712022984926E-5</v>
      </c>
      <c r="X51" s="52">
        <f>+A!V51/E!W65</f>
        <v>8.3089139852684158E-6</v>
      </c>
      <c r="Y51" s="52">
        <f>+A!W51/E!X65</f>
        <v>3.7106589972994286E-5</v>
      </c>
      <c r="Z51" s="52">
        <f>+A!X51/E!Y65</f>
        <v>2.3241447109887442E-4</v>
      </c>
      <c r="AA51" s="52">
        <f>+A!Y51/E!Z65</f>
        <v>2.2587397062781098E-4</v>
      </c>
      <c r="AB51" s="52">
        <f>+A!Z51/E!AA65</f>
        <v>1.7901894017808E-4</v>
      </c>
      <c r="AC51" s="52">
        <f>+A!AA51/E!AB65</f>
        <v>6.5147374058037325E-4</v>
      </c>
      <c r="AD51" s="52">
        <f>+A!AB51/E!AC65</f>
        <v>4.9374479972515389E-4</v>
      </c>
      <c r="AE51" s="52">
        <f>+A!AC51/E!AD65</f>
        <v>6.1974397793602292E-4</v>
      </c>
      <c r="AF51" s="52">
        <f>+A!AD51/E!AE65</f>
        <v>4.929228993765264E-4</v>
      </c>
    </row>
    <row r="52" spans="4:32" x14ac:dyDescent="0.25">
      <c r="D52" s="41" t="s">
        <v>21</v>
      </c>
      <c r="E52" s="42"/>
      <c r="F52" s="52">
        <f>+A!D52/E!E66</f>
        <v>7.1415861323187864E-6</v>
      </c>
      <c r="G52" s="52">
        <f>+A!E52/E!F66</f>
        <v>5.0970947106693766E-6</v>
      </c>
      <c r="H52" s="52">
        <f>+A!F52/E!G66</f>
        <v>5.5073785800321303E-6</v>
      </c>
      <c r="I52" s="52">
        <f>+A!G52/E!H66</f>
        <v>6.7908028642137493E-6</v>
      </c>
      <c r="J52" s="52">
        <f>+A!H52/E!I66</f>
        <v>8.4478154011283747E-6</v>
      </c>
      <c r="K52" s="52">
        <f>+A!I52/E!J66</f>
        <v>6.4741100894152986E-6</v>
      </c>
      <c r="L52" s="52">
        <f>+A!J51/E!K66</f>
        <v>1.396506636538868E-8</v>
      </c>
      <c r="M52" s="52">
        <f>+A!K52/E!L66</f>
        <v>1.5058523530714318E-5</v>
      </c>
      <c r="N52" s="52">
        <f>+A!L52/E!M66</f>
        <v>2.0651736297485434E-5</v>
      </c>
      <c r="O52" s="52">
        <f>+A!M52/E!N66</f>
        <v>2.3239546120562007E-5</v>
      </c>
      <c r="P52" s="52">
        <f>+A!N52/E!O66</f>
        <v>1.899498128576348E-5</v>
      </c>
      <c r="Q52" s="52">
        <f>+A!O52/E!P66</f>
        <v>2.4350411158035494E-5</v>
      </c>
      <c r="R52" s="52">
        <f>+A!P52/E!Q66</f>
        <v>2.3712582093905652E-5</v>
      </c>
      <c r="S52" s="52">
        <f>+A!Q52/E!R66</f>
        <v>2.1466985325800759E-5</v>
      </c>
      <c r="T52" s="52">
        <f>+A!R52/E!S66</f>
        <v>1.9966502828798176E-5</v>
      </c>
      <c r="U52" s="52">
        <f>+A!S52/E!T66</f>
        <v>1.900077649176075E-5</v>
      </c>
      <c r="V52" s="52">
        <f>+A!T52/E!U66</f>
        <v>1.9018263441414482E-5</v>
      </c>
      <c r="W52" s="52">
        <f>+A!U52/E!V66</f>
        <v>1.4145040473930552E-5</v>
      </c>
      <c r="X52" s="52">
        <f>+A!V52/E!W66</f>
        <v>1.332273953221072E-5</v>
      </c>
      <c r="Y52" s="52">
        <f>+A!W52/E!X66</f>
        <v>1.3334086538456769E-5</v>
      </c>
      <c r="Z52" s="52">
        <f>+A!X52/E!Y66</f>
        <v>1.334408009020812E-5</v>
      </c>
      <c r="AA52" s="52">
        <f>+A!Y52/E!Z66</f>
        <v>1.2395870246027275E-5</v>
      </c>
      <c r="AB52" s="52">
        <f>+A!Z52/E!AA66</f>
        <v>1.5634043863407918E-5</v>
      </c>
      <c r="AC52" s="52">
        <f>+A!AA52/E!AB66</f>
        <v>1.457791940044467E-5</v>
      </c>
      <c r="AD52" s="52">
        <f>+A!AB52/E!AC66</f>
        <v>1.1969608100862178E-5</v>
      </c>
      <c r="AE52" s="52">
        <f>+A!AC52/E!AD66</f>
        <v>1.2561476391181902E-5</v>
      </c>
      <c r="AF52" s="52">
        <f>+A!AD52/E!AE66</f>
        <v>1.262233912798344E-5</v>
      </c>
    </row>
    <row r="53" spans="4:32" x14ac:dyDescent="0.25">
      <c r="D53" s="39" t="s">
        <v>22</v>
      </c>
      <c r="E53" s="40"/>
      <c r="F53" s="52">
        <f>+A!D53/E!E67</f>
        <v>4.5428034756686142E-5</v>
      </c>
      <c r="G53" s="52">
        <f>+A!E53/E!F67</f>
        <v>1.1581636051999267E-5</v>
      </c>
      <c r="H53" s="52">
        <f>+A!F53/E!G67</f>
        <v>1.3371886858948797E-5</v>
      </c>
      <c r="I53" s="52">
        <f>+A!G53/E!H67</f>
        <v>2.8108034669530307E-5</v>
      </c>
      <c r="J53" s="52">
        <f>+A!H53/E!I67</f>
        <v>3.5940426038800713E-5</v>
      </c>
      <c r="K53" s="52">
        <f>+A!I53/E!J67</f>
        <v>4.0840858959873717E-5</v>
      </c>
      <c r="L53" s="52">
        <f>+A!J52/E!K67</f>
        <v>5.3005765173175984E-6</v>
      </c>
      <c r="M53" s="52">
        <f>+A!K53/E!L67</f>
        <v>3.880046712764596E-5</v>
      </c>
      <c r="N53" s="52">
        <f>+A!L53/E!M67</f>
        <v>4.5070786531266062E-5</v>
      </c>
      <c r="O53" s="52">
        <f>+A!M53/E!N67</f>
        <v>4.8303789917388222E-5</v>
      </c>
      <c r="P53" s="52">
        <f>+A!N53/E!O67</f>
        <v>6.0766536566986792E-5</v>
      </c>
      <c r="Q53" s="52">
        <f>+A!O53/E!P67</f>
        <v>9.2388359608612281E-5</v>
      </c>
      <c r="R53" s="52">
        <f>+A!P53/E!Q67</f>
        <v>9.4019774260739529E-5</v>
      </c>
      <c r="S53" s="52">
        <f>+A!Q53/E!R67</f>
        <v>5.5971624172214575E-5</v>
      </c>
      <c r="T53" s="52">
        <f>+A!R53/E!S67</f>
        <v>2.6139063854632314E-5</v>
      </c>
      <c r="U53" s="52">
        <f>+A!S53/E!T67</f>
        <v>3.6600224423447547E-5</v>
      </c>
      <c r="V53" s="52">
        <f>+A!T53/E!U67</f>
        <v>2.499808279669296E-5</v>
      </c>
      <c r="W53" s="52">
        <f>+A!U53/E!V67</f>
        <v>2.4679432842554298E-5</v>
      </c>
      <c r="X53" s="52">
        <f>+A!V53/E!W67</f>
        <v>2.2106373238887616E-5</v>
      </c>
      <c r="Y53" s="52">
        <f>+A!W53/E!X67</f>
        <v>1.9430928365970214E-5</v>
      </c>
      <c r="Z53" s="52">
        <f>+A!X53/E!Y67</f>
        <v>1.790342087538249E-5</v>
      </c>
      <c r="AA53" s="52">
        <f>+A!Y53/E!Z67</f>
        <v>1.0078113616323856E-5</v>
      </c>
      <c r="AB53" s="52">
        <f>+A!Z53/E!AA67</f>
        <v>5.8762653148631165E-6</v>
      </c>
      <c r="AC53" s="52">
        <f>+A!AA53/E!AB67</f>
        <v>7.1523223897430663E-6</v>
      </c>
      <c r="AD53" s="52">
        <f>+A!AB53/E!AC67</f>
        <v>2.0664345149370601E-6</v>
      </c>
      <c r="AE53" s="52">
        <f>+A!AC53/E!AD67</f>
        <v>1.6974581798106051E-6</v>
      </c>
      <c r="AF53" s="52">
        <f>+A!AD53/E!AE67</f>
        <v>3.21701893629042E-6</v>
      </c>
    </row>
    <row r="54" spans="4:32" x14ac:dyDescent="0.25">
      <c r="D54" s="41" t="s">
        <v>23</v>
      </c>
      <c r="E54" s="42"/>
      <c r="F54" s="52">
        <f>+A!D54/E!E68</f>
        <v>3.5546688939278224E-7</v>
      </c>
      <c r="G54" s="52">
        <f>+A!E54/E!F68</f>
        <v>9.710254968545339E-8</v>
      </c>
      <c r="H54" s="52">
        <f>+A!F54/E!G68</f>
        <v>6.2500145548117574E-7</v>
      </c>
      <c r="I54" s="52">
        <f>+A!G54/E!H68</f>
        <v>6.2124082700633586E-7</v>
      </c>
      <c r="J54" s="52">
        <f>+A!H54/E!I68</f>
        <v>2.8363690362984412E-7</v>
      </c>
      <c r="K54" s="52">
        <f>+A!I54/E!J68</f>
        <v>3.2963961431911311E-7</v>
      </c>
      <c r="L54" s="52">
        <f>+A!J53/E!K68</f>
        <v>1.6781189936479282E-5</v>
      </c>
      <c r="M54" s="52">
        <f>+A!K54/E!L68</f>
        <v>4.3054758167276324E-7</v>
      </c>
      <c r="N54" s="52">
        <f>+A!L54/E!M68</f>
        <v>2.3491864283249952E-7</v>
      </c>
      <c r="O54" s="52">
        <f>+A!M54/E!N68</f>
        <v>4.0251848016111993E-7</v>
      </c>
      <c r="P54" s="52">
        <f>+A!N54/E!O68</f>
        <v>4.8441541963897296E-7</v>
      </c>
      <c r="Q54" s="52">
        <f>+A!O54/E!P68</f>
        <v>9.2813590285867908E-7</v>
      </c>
      <c r="R54" s="52">
        <f>+A!P54/E!Q68</f>
        <v>7.0026129799568648E-7</v>
      </c>
      <c r="S54" s="52">
        <f>+A!Q54/E!R68</f>
        <v>2.7148274436016174E-7</v>
      </c>
      <c r="T54" s="52">
        <f>+A!R54/E!S68</f>
        <v>4.3699941369446288E-7</v>
      </c>
      <c r="U54" s="52">
        <f>+A!S54/E!T68</f>
        <v>6.2116491189048178E-7</v>
      </c>
      <c r="V54" s="52">
        <f>+A!T54/E!U68</f>
        <v>5.1795382387126735E-7</v>
      </c>
      <c r="W54" s="52">
        <f>+A!U54/E!V68</f>
        <v>2.814066024838432E-7</v>
      </c>
      <c r="X54" s="52">
        <f>+A!V54/E!W68</f>
        <v>2.6198964641776927E-7</v>
      </c>
      <c r="Y54" s="52">
        <f>+A!W54/E!X68</f>
        <v>3.1437101222495506E-7</v>
      </c>
      <c r="Z54" s="52">
        <f>+A!X54/E!Y68</f>
        <v>3.7139661385712047E-7</v>
      </c>
      <c r="AA54" s="52">
        <f>+A!Y54/E!Z68</f>
        <v>6.006903035916378E-7</v>
      </c>
      <c r="AB54" s="52">
        <f>+A!Z54/E!AA68</f>
        <v>4.9063258366525655E-7</v>
      </c>
      <c r="AC54" s="52">
        <f>+A!AA54/E!AB68</f>
        <v>5.5351627404090304E-7</v>
      </c>
      <c r="AD54" s="52">
        <f>+A!AB54/E!AC68</f>
        <v>4.6537628449547279E-7</v>
      </c>
      <c r="AE54" s="52">
        <f>+A!AC54/E!AD68</f>
        <v>4.9949440348346858E-7</v>
      </c>
      <c r="AF54" s="52">
        <f>+A!AD54/E!AE68</f>
        <v>4.4252278061280059E-7</v>
      </c>
    </row>
    <row r="55" spans="4:32" x14ac:dyDescent="0.25">
      <c r="D55" s="39" t="s">
        <v>24</v>
      </c>
      <c r="E55" s="40"/>
      <c r="F55" s="52">
        <f>+A!D55/E!E69</f>
        <v>1.2973031105525563E-5</v>
      </c>
      <c r="G55" s="52">
        <f>+A!E55/E!F69</f>
        <v>1.0473493257734861E-5</v>
      </c>
      <c r="H55" s="52">
        <f>+A!F55/E!G69</f>
        <v>8.5769733095189363E-6</v>
      </c>
      <c r="I55" s="52">
        <f>+A!G55/E!H69</f>
        <v>8.0085076569472567E-6</v>
      </c>
      <c r="J55" s="52">
        <f>+A!H55/E!I69</f>
        <v>7.9243854839463982E-6</v>
      </c>
      <c r="K55" s="52">
        <f>+A!I55/E!J69</f>
        <v>6.7639835589362584E-6</v>
      </c>
      <c r="L55" s="52">
        <f>+A!J54/E!K69</f>
        <v>1.8652941687994227E-6</v>
      </c>
      <c r="M55" s="52">
        <f>+A!K55/E!L69</f>
        <v>1.0234035182683456E-5</v>
      </c>
      <c r="N55" s="52">
        <f>+A!L55/E!M69</f>
        <v>1.276733307742082E-5</v>
      </c>
      <c r="O55" s="52">
        <f>+A!M55/E!N69</f>
        <v>1.576519646403968E-5</v>
      </c>
      <c r="P55" s="52">
        <f>+A!N55/E!O69</f>
        <v>1.195474278220965E-5</v>
      </c>
      <c r="Q55" s="52">
        <f>+A!O55/E!P69</f>
        <v>1.0847117214288171E-5</v>
      </c>
      <c r="R55" s="52">
        <f>+A!P55/E!Q69</f>
        <v>1.0033212080116586E-5</v>
      </c>
      <c r="S55" s="52">
        <f>+A!Q55/E!R69</f>
        <v>7.2716554181298993E-6</v>
      </c>
      <c r="T55" s="52">
        <f>+A!R55/E!S69</f>
        <v>7.8042514717343782E-6</v>
      </c>
      <c r="U55" s="52">
        <f>+A!S55/E!T69</f>
        <v>8.4068287962609374E-6</v>
      </c>
      <c r="V55" s="52">
        <f>+A!T55/E!U69</f>
        <v>7.6998231697777474E-6</v>
      </c>
      <c r="W55" s="52">
        <f>+A!U55/E!V69</f>
        <v>4.9013633705287757E-6</v>
      </c>
      <c r="X55" s="52">
        <f>+A!V55/E!W69</f>
        <v>4.3122483535239631E-6</v>
      </c>
      <c r="Y55" s="52">
        <f>+A!W55/E!X69</f>
        <v>4.5147560840703299E-6</v>
      </c>
      <c r="Z55" s="52">
        <f>+A!X55/E!Y69</f>
        <v>4.7956796659803033E-6</v>
      </c>
      <c r="AA55" s="52">
        <f>+A!Y55/E!Z69</f>
        <v>5.3428460736034877E-6</v>
      </c>
      <c r="AB55" s="52">
        <f>+A!Z55/E!AA69</f>
        <v>4.7058159160546324E-6</v>
      </c>
      <c r="AC55" s="52">
        <f>+A!AA55/E!AB69</f>
        <v>4.3778641016291051E-6</v>
      </c>
      <c r="AD55" s="52">
        <f>+A!AB55/E!AC69</f>
        <v>4.5964233175438658E-6</v>
      </c>
      <c r="AE55" s="52">
        <f>+A!AC55/E!AD69</f>
        <v>4.3473872616600652E-6</v>
      </c>
      <c r="AF55" s="52">
        <f>+A!AD55/E!AE69</f>
        <v>4.4522149785769677E-6</v>
      </c>
    </row>
    <row r="56" spans="4:32" ht="15.75" thickBot="1" x14ac:dyDescent="0.3">
      <c r="D56" s="43" t="s">
        <v>25</v>
      </c>
      <c r="E56" s="44"/>
      <c r="F56" s="53">
        <f>+A!D56/E!E70</f>
        <v>4.8467881855893189E-11</v>
      </c>
      <c r="G56" s="53">
        <f>+A!E56/E!F70</f>
        <v>6.9451693464949853E-12</v>
      </c>
      <c r="H56" s="53">
        <f>+A!F56/E!G70</f>
        <v>6.3297698484542712E-12</v>
      </c>
      <c r="I56" s="53">
        <f>+A!G56/E!H70</f>
        <v>3.1535623344004502E-11</v>
      </c>
      <c r="J56" s="53">
        <f>+A!H56/E!I70</f>
        <v>4.5499011224587875E-11</v>
      </c>
      <c r="K56" s="53">
        <f>+A!I56/E!J70</f>
        <v>3.8834309264698726E-7</v>
      </c>
      <c r="L56" s="53">
        <f>+A!J55/E!K70</f>
        <v>2.7984369932410519E-5</v>
      </c>
      <c r="M56" s="53" t="e">
        <f>+A!K56/E!L70</f>
        <v>#VALUE!</v>
      </c>
      <c r="N56" s="53">
        <f>+A!L56/E!M70</f>
        <v>1.378611203849946E-6</v>
      </c>
      <c r="O56" s="53">
        <f>+A!M56/E!N70</f>
        <v>2.6727052275856027E-7</v>
      </c>
      <c r="P56" s="53">
        <f>+A!N56/E!O70</f>
        <v>6.0605767406174669E-7</v>
      </c>
      <c r="Q56" s="53">
        <f>+A!O56/E!P70</f>
        <v>5.9753009642390749E-7</v>
      </c>
      <c r="R56" s="53">
        <f>+A!P56/E!Q70</f>
        <v>8.0017689202536092E-7</v>
      </c>
      <c r="S56" s="53">
        <f>+A!Q56/E!R70</f>
        <v>3.5225863874268599E-7</v>
      </c>
      <c r="T56" s="53">
        <f>+A!R56/E!S70</f>
        <v>4.5625516033759748E-7</v>
      </c>
      <c r="U56" s="53">
        <f>+A!S56/E!T70</f>
        <v>3.9748448727286648E-7</v>
      </c>
      <c r="V56" s="53">
        <f>+A!T56/E!U70</f>
        <v>5.0680014546868001E-7</v>
      </c>
      <c r="W56" s="53">
        <f>+A!U56/E!V70</f>
        <v>2.9743115402919594E-7</v>
      </c>
      <c r="X56" s="53">
        <f>+A!V56/E!W70</f>
        <v>2.8049119706731979E-7</v>
      </c>
      <c r="Y56" s="53">
        <f>+A!W56/E!X70</f>
        <v>6.8712285903314935E-7</v>
      </c>
      <c r="Z56" s="53">
        <f>+A!X56/E!Y70</f>
        <v>6.865554512636229E-7</v>
      </c>
      <c r="AA56" s="53">
        <f>+A!Y56/E!Z70</f>
        <v>6.3733474786533274E-7</v>
      </c>
      <c r="AB56" s="53">
        <f>+A!Z56/E!AA70</f>
        <v>1.6475477167799619E-6</v>
      </c>
      <c r="AC56" s="53">
        <f>+A!AA56/E!AB70</f>
        <v>1.2045130041668346E-6</v>
      </c>
      <c r="AD56" s="53">
        <f>+A!AB56/E!AC70</f>
        <v>6.5329795013319023E-6</v>
      </c>
      <c r="AE56" s="53">
        <f>+A!AC56/E!AD70</f>
        <v>1.7820467971579635E-5</v>
      </c>
      <c r="AF56" s="53">
        <f>+A!AD56/E!AE70</f>
        <v>4.9374248226448911E-6</v>
      </c>
    </row>
    <row r="57" spans="4:32" x14ac:dyDescent="0.25">
      <c r="D57" t="s">
        <v>52</v>
      </c>
    </row>
    <row r="58" spans="4:32" ht="16.5" thickBot="1" x14ac:dyDescent="0.3">
      <c r="E58" s="237" t="s">
        <v>55</v>
      </c>
      <c r="F58" s="237"/>
      <c r="G58" s="237"/>
      <c r="H58" s="237"/>
      <c r="I58" s="237"/>
      <c r="J58" s="237"/>
      <c r="K58" s="237"/>
      <c r="L58" s="237"/>
      <c r="M58" s="237"/>
      <c r="N58" s="237"/>
      <c r="O58" s="237"/>
      <c r="P58" s="237"/>
      <c r="Q58" s="237"/>
      <c r="R58" s="237"/>
      <c r="S58" s="237"/>
      <c r="T58" s="237"/>
      <c r="U58" s="237"/>
      <c r="V58" s="237"/>
      <c r="W58" s="237"/>
      <c r="X58" s="237"/>
      <c r="Y58" s="237"/>
      <c r="Z58" s="237"/>
    </row>
    <row r="59" spans="4:32" ht="15.75" thickBot="1" x14ac:dyDescent="0.3">
      <c r="D59" s="56" t="s">
        <v>14</v>
      </c>
      <c r="E59" s="11">
        <v>1995</v>
      </c>
      <c r="F59" s="7">
        <v>1996</v>
      </c>
      <c r="G59" s="11">
        <v>1997</v>
      </c>
      <c r="H59" s="7">
        <v>1998</v>
      </c>
      <c r="I59" s="11">
        <v>1999</v>
      </c>
      <c r="J59" s="7">
        <v>2000</v>
      </c>
      <c r="K59" s="11">
        <v>2001</v>
      </c>
      <c r="L59" s="7">
        <v>2002</v>
      </c>
      <c r="M59" s="11">
        <v>2003</v>
      </c>
      <c r="N59" s="7">
        <v>2004</v>
      </c>
      <c r="O59" s="11">
        <v>2005</v>
      </c>
      <c r="P59" s="7">
        <v>2006</v>
      </c>
      <c r="Q59" s="11">
        <v>2007</v>
      </c>
      <c r="R59" s="7">
        <v>2008</v>
      </c>
      <c r="S59" s="11">
        <v>2009</v>
      </c>
      <c r="T59" s="7">
        <v>2010</v>
      </c>
      <c r="U59" s="11">
        <v>2011</v>
      </c>
      <c r="V59" s="7">
        <v>2012</v>
      </c>
      <c r="W59" s="11">
        <v>2013</v>
      </c>
      <c r="X59" s="7">
        <v>2014</v>
      </c>
      <c r="Y59" s="11">
        <v>2015</v>
      </c>
      <c r="Z59" s="8">
        <v>2016</v>
      </c>
      <c r="AA59" s="8">
        <v>2017</v>
      </c>
      <c r="AB59" s="8">
        <v>2018</v>
      </c>
      <c r="AC59" s="8">
        <v>2019</v>
      </c>
      <c r="AD59" s="8">
        <v>2020</v>
      </c>
      <c r="AE59" s="8">
        <v>2021</v>
      </c>
    </row>
    <row r="60" spans="4:32" ht="15.75" thickBot="1" x14ac:dyDescent="0.3">
      <c r="D60" s="57" t="s">
        <v>15</v>
      </c>
      <c r="E60" s="168">
        <v>5120703897</v>
      </c>
      <c r="F60" s="168">
        <v>5355750397</v>
      </c>
      <c r="G60" s="168">
        <v>5568892999</v>
      </c>
      <c r="H60" s="168">
        <v>5463027643</v>
      </c>
      <c r="I60" s="168">
        <v>5652106327</v>
      </c>
      <c r="J60" s="168">
        <v>6392986099</v>
      </c>
      <c r="K60" s="168">
        <v>6144536637</v>
      </c>
      <c r="L60" s="168">
        <v>6443000733</v>
      </c>
      <c r="M60" s="168">
        <v>7515938365</v>
      </c>
      <c r="N60" s="168">
        <v>9185616723</v>
      </c>
      <c r="O60" s="168">
        <v>10472465722</v>
      </c>
      <c r="P60" s="168">
        <v>12136403470</v>
      </c>
      <c r="Q60" s="168">
        <v>14032195969</v>
      </c>
      <c r="R60" s="168">
        <v>16170262679</v>
      </c>
      <c r="S60" s="168">
        <v>12547770181</v>
      </c>
      <c r="T60" s="168">
        <v>15114346908</v>
      </c>
      <c r="U60" s="168">
        <v>18198152626</v>
      </c>
      <c r="V60" s="168">
        <v>18331934788</v>
      </c>
      <c r="W60" s="168">
        <v>18800429926</v>
      </c>
      <c r="X60" s="168">
        <v>18797090734</v>
      </c>
      <c r="Y60" s="168">
        <v>16384355956</v>
      </c>
      <c r="Z60" s="168">
        <v>15889295451.528</v>
      </c>
      <c r="AA60" s="168">
        <v>17582949488.068001</v>
      </c>
      <c r="AB60" s="168">
        <v>19383083711.514</v>
      </c>
      <c r="AC60" s="168">
        <v>18825509448.708</v>
      </c>
      <c r="AD60" s="168">
        <v>17509907740.418999</v>
      </c>
      <c r="AE60" s="168">
        <v>22139882337.792999</v>
      </c>
    </row>
    <row r="61" spans="4:32" x14ac:dyDescent="0.25">
      <c r="D61" s="58" t="s">
        <v>16</v>
      </c>
      <c r="E61" s="169">
        <v>362614417.60000002</v>
      </c>
      <c r="F61" s="169">
        <v>385237368.89999998</v>
      </c>
      <c r="G61" s="169">
        <v>374396101.10000002</v>
      </c>
      <c r="H61" s="169">
        <v>360498901</v>
      </c>
      <c r="I61" s="169">
        <v>350846551.30000001</v>
      </c>
      <c r="J61" s="169">
        <v>335814048.30000001</v>
      </c>
      <c r="K61" s="169">
        <v>351726053.60000002</v>
      </c>
      <c r="L61" s="169">
        <v>370630457</v>
      </c>
      <c r="M61" s="169">
        <v>426781409.60000002</v>
      </c>
      <c r="N61" s="169">
        <v>488273020.89999998</v>
      </c>
      <c r="O61" s="169">
        <v>541014528.29999995</v>
      </c>
      <c r="P61" s="169">
        <v>596256752</v>
      </c>
      <c r="Q61" s="169">
        <v>713216970</v>
      </c>
      <c r="R61" s="169">
        <v>862906364.39999998</v>
      </c>
      <c r="S61" s="169">
        <v>783382494.20000005</v>
      </c>
      <c r="T61" s="169">
        <v>873135334.60000002</v>
      </c>
      <c r="U61" s="169">
        <v>1052998505</v>
      </c>
      <c r="V61" s="169">
        <v>1052496967</v>
      </c>
      <c r="W61" s="169">
        <v>1127326958</v>
      </c>
      <c r="X61" s="169">
        <v>1168070375</v>
      </c>
      <c r="Y61" s="169">
        <v>1059950172</v>
      </c>
      <c r="Z61" s="169">
        <v>1077371029.9260001</v>
      </c>
      <c r="AA61" s="169">
        <v>1164384466.3599999</v>
      </c>
      <c r="AB61" s="169">
        <v>1215464978.717</v>
      </c>
      <c r="AC61" s="169">
        <v>1223292845.523</v>
      </c>
      <c r="AD61" s="169">
        <v>1245374601.6229999</v>
      </c>
      <c r="AE61" s="169">
        <v>1447513261.7049999</v>
      </c>
    </row>
    <row r="62" spans="4:32" x14ac:dyDescent="0.25">
      <c r="D62" s="59" t="s">
        <v>17</v>
      </c>
      <c r="E62" s="170">
        <v>57583339.619999997</v>
      </c>
      <c r="F62" s="170">
        <v>61898303.57</v>
      </c>
      <c r="G62" s="170">
        <v>61598655.119999997</v>
      </c>
      <c r="H62" s="170">
        <v>60437989.140000001</v>
      </c>
      <c r="I62" s="170">
        <v>59497580.380000003</v>
      </c>
      <c r="J62" s="170">
        <v>56333614.210000001</v>
      </c>
      <c r="K62" s="170">
        <v>57229127.960000001</v>
      </c>
      <c r="L62" s="170">
        <v>61098835.740000002</v>
      </c>
      <c r="M62" s="170">
        <v>69283733.719999999</v>
      </c>
      <c r="N62" s="170">
        <v>78085821.859999999</v>
      </c>
      <c r="O62" s="170">
        <v>83737919.560000002</v>
      </c>
      <c r="P62" s="170">
        <v>92504349.450000003</v>
      </c>
      <c r="Q62" s="170">
        <v>109098240.09999999</v>
      </c>
      <c r="R62" s="170">
        <v>121922259.3</v>
      </c>
      <c r="S62" s="170">
        <v>113792572.2</v>
      </c>
      <c r="T62" s="170">
        <v>120118724.59999999</v>
      </c>
      <c r="U62" s="170">
        <v>139222866</v>
      </c>
      <c r="V62" s="170">
        <v>142457463.40000001</v>
      </c>
      <c r="W62" s="170">
        <v>147563522.19999999</v>
      </c>
      <c r="X62" s="170">
        <v>147211929.40000001</v>
      </c>
      <c r="Y62" s="170">
        <v>136370208.90000001</v>
      </c>
      <c r="Z62" s="170">
        <v>139444702.81600001</v>
      </c>
      <c r="AA62" s="170">
        <v>147142043.579</v>
      </c>
      <c r="AB62" s="170">
        <v>161660648.086</v>
      </c>
      <c r="AC62" s="170">
        <v>161199829.266</v>
      </c>
      <c r="AD62" s="170">
        <v>150599437.54300001</v>
      </c>
      <c r="AE62" s="170">
        <v>171889483.88999999</v>
      </c>
    </row>
    <row r="63" spans="4:32" x14ac:dyDescent="0.25">
      <c r="D63" s="59" t="s">
        <v>18</v>
      </c>
      <c r="E63" s="170">
        <v>213519736.69999999</v>
      </c>
      <c r="F63" s="170">
        <v>204919342.19999999</v>
      </c>
      <c r="G63" s="170">
        <v>207579615.80000001</v>
      </c>
      <c r="H63" s="170">
        <v>185774034</v>
      </c>
      <c r="I63" s="170">
        <v>178845078.40000001</v>
      </c>
      <c r="J63" s="170">
        <v>197203158.59999999</v>
      </c>
      <c r="K63" s="170">
        <v>186656389.90000001</v>
      </c>
      <c r="L63" s="170">
        <v>194937915.90000001</v>
      </c>
      <c r="M63" s="170">
        <v>230547420.5</v>
      </c>
      <c r="N63" s="170">
        <v>293968927.10000002</v>
      </c>
      <c r="O63" s="170">
        <v>340191126.10000002</v>
      </c>
      <c r="P63" s="170">
        <v>414953142.39999998</v>
      </c>
      <c r="Q63" s="170">
        <v>504497712.5</v>
      </c>
      <c r="R63" s="170">
        <v>583434932.20000005</v>
      </c>
      <c r="S63" s="170">
        <v>439558794.89999998</v>
      </c>
      <c r="T63" s="170">
        <v>629643998.10000002</v>
      </c>
      <c r="U63" s="170">
        <v>798855867</v>
      </c>
      <c r="V63" s="170">
        <v>746289576</v>
      </c>
      <c r="W63" s="170">
        <v>750351847.89999998</v>
      </c>
      <c r="X63" s="170">
        <v>717781261</v>
      </c>
      <c r="Y63" s="170">
        <v>580483263.20000005</v>
      </c>
      <c r="Z63" s="170">
        <v>567519319.57099998</v>
      </c>
      <c r="AA63" s="170">
        <v>667565574.42999995</v>
      </c>
      <c r="AB63" s="170">
        <v>714710878.07200003</v>
      </c>
      <c r="AC63" s="170">
        <v>701358186.56299996</v>
      </c>
      <c r="AD63" s="170">
        <v>710020060.90100002</v>
      </c>
      <c r="AE63" s="170">
        <v>1014762826.229</v>
      </c>
    </row>
    <row r="64" spans="4:32" x14ac:dyDescent="0.25">
      <c r="D64" s="59" t="s">
        <v>19</v>
      </c>
      <c r="E64" s="170">
        <v>374985886.69999999</v>
      </c>
      <c r="F64" s="170">
        <v>458914428.39999998</v>
      </c>
      <c r="G64" s="170">
        <v>462092355.19999999</v>
      </c>
      <c r="H64" s="170">
        <v>338024519.10000002</v>
      </c>
      <c r="I64" s="170">
        <v>422220821.19999999</v>
      </c>
      <c r="J64" s="170">
        <v>662910232</v>
      </c>
      <c r="K64" s="170">
        <v>599473900.60000002</v>
      </c>
      <c r="L64" s="170">
        <v>608796049.79999995</v>
      </c>
      <c r="M64" s="170">
        <v>755271566.20000005</v>
      </c>
      <c r="N64" s="170">
        <v>1023253108</v>
      </c>
      <c r="O64" s="170">
        <v>1445510705</v>
      </c>
      <c r="P64" s="170">
        <v>1782493184</v>
      </c>
      <c r="Q64" s="170">
        <v>2025223527</v>
      </c>
      <c r="R64" s="170">
        <v>2863876207</v>
      </c>
      <c r="S64" s="170">
        <v>1802221972</v>
      </c>
      <c r="T64" s="170">
        <v>2348371257</v>
      </c>
      <c r="U64" s="170">
        <v>3257194869</v>
      </c>
      <c r="V64" s="170">
        <v>3391539273</v>
      </c>
      <c r="W64" s="170">
        <v>3307101893</v>
      </c>
      <c r="X64" s="170">
        <v>3080548224</v>
      </c>
      <c r="Y64" s="170">
        <v>1874589099</v>
      </c>
      <c r="Z64" s="170">
        <v>1522128179.0450001</v>
      </c>
      <c r="AA64" s="170">
        <v>1960082838.243</v>
      </c>
      <c r="AB64" s="170">
        <v>2486776065.1300001</v>
      </c>
      <c r="AC64" s="170">
        <v>2258355306.3330002</v>
      </c>
      <c r="AD64" s="170">
        <v>1485032154.2179999</v>
      </c>
      <c r="AE64" s="170">
        <v>2558349212.592</v>
      </c>
    </row>
    <row r="65" spans="4:31" x14ac:dyDescent="0.25">
      <c r="D65" s="59" t="s">
        <v>20</v>
      </c>
      <c r="E65" s="170">
        <v>27181893.030000001</v>
      </c>
      <c r="F65" s="170">
        <v>25375689.030000001</v>
      </c>
      <c r="G65" s="170">
        <v>27518094.43</v>
      </c>
      <c r="H65" s="170">
        <v>28573596.940000001</v>
      </c>
      <c r="I65" s="170">
        <v>24960156.02</v>
      </c>
      <c r="J65" s="170">
        <v>19707811.379999999</v>
      </c>
      <c r="K65" s="170">
        <v>19265110.219999999</v>
      </c>
      <c r="L65" s="170">
        <v>24848368.16</v>
      </c>
      <c r="M65" s="170">
        <v>31370150.09</v>
      </c>
      <c r="N65" s="170">
        <v>37553694.219999999</v>
      </c>
      <c r="O65" s="170">
        <v>39055723.890000001</v>
      </c>
      <c r="P65" s="170">
        <v>45468647.390000001</v>
      </c>
      <c r="Q65" s="170">
        <v>62099408.25</v>
      </c>
      <c r="R65" s="170">
        <v>90995971.680000007</v>
      </c>
      <c r="S65" s="170">
        <v>66065071.289999999</v>
      </c>
      <c r="T65" s="170">
        <v>82308867.780000001</v>
      </c>
      <c r="U65" s="170">
        <v>112382734.8</v>
      </c>
      <c r="V65" s="170">
        <v>108900442.59999999</v>
      </c>
      <c r="W65" s="170">
        <v>101394598.8</v>
      </c>
      <c r="X65" s="170">
        <v>98981528.689999998</v>
      </c>
      <c r="Y65" s="170">
        <v>87861654.670000002</v>
      </c>
      <c r="Z65" s="170">
        <v>90188125.454999998</v>
      </c>
      <c r="AA65" s="170">
        <v>105657702.92900001</v>
      </c>
      <c r="AB65" s="170">
        <v>98605447.922999993</v>
      </c>
      <c r="AC65" s="170">
        <v>93174793.994000003</v>
      </c>
      <c r="AD65" s="170">
        <v>105972485.95900001</v>
      </c>
      <c r="AE65" s="170">
        <v>155474375.60100001</v>
      </c>
    </row>
    <row r="66" spans="4:31" x14ac:dyDescent="0.25">
      <c r="D66" s="59" t="s">
        <v>21</v>
      </c>
      <c r="E66" s="170">
        <v>475360226.30000001</v>
      </c>
      <c r="F66" s="170">
        <v>492549019.10000002</v>
      </c>
      <c r="G66" s="170">
        <v>512596866</v>
      </c>
      <c r="H66" s="170">
        <v>518323690.19999999</v>
      </c>
      <c r="I66" s="170">
        <v>539063507.39999998</v>
      </c>
      <c r="J66" s="170">
        <v>575410511.79999995</v>
      </c>
      <c r="K66" s="170">
        <v>597204465.89999998</v>
      </c>
      <c r="L66" s="170">
        <v>668830511.79999995</v>
      </c>
      <c r="M66" s="170">
        <v>804724588.79999995</v>
      </c>
      <c r="N66" s="170">
        <v>983079440.60000002</v>
      </c>
      <c r="O66" s="170">
        <v>1114018997</v>
      </c>
      <c r="P66" s="170">
        <v>1252260580</v>
      </c>
      <c r="Q66" s="170">
        <v>1479661298</v>
      </c>
      <c r="R66" s="170">
        <v>1681000823</v>
      </c>
      <c r="S66" s="170">
        <v>1448104370</v>
      </c>
      <c r="T66" s="170">
        <v>1646746385</v>
      </c>
      <c r="U66" s="170">
        <v>1937239439</v>
      </c>
      <c r="V66" s="170">
        <v>1910635042</v>
      </c>
      <c r="W66" s="170">
        <v>1952213352</v>
      </c>
      <c r="X66" s="170">
        <v>1995879502</v>
      </c>
      <c r="Y66" s="170">
        <v>1806466226</v>
      </c>
      <c r="Z66" s="170">
        <v>1789689594.977</v>
      </c>
      <c r="AA66" s="170">
        <v>1974132877.562</v>
      </c>
      <c r="AB66" s="170">
        <v>2217955053.244</v>
      </c>
      <c r="AC66" s="170">
        <v>2167171204.0539999</v>
      </c>
      <c r="AD66" s="170">
        <v>2182991803.3559999</v>
      </c>
      <c r="AE66" s="170">
        <v>2741032359.3109999</v>
      </c>
    </row>
    <row r="67" spans="4:31" x14ac:dyDescent="0.25">
      <c r="D67" s="59" t="s">
        <v>22</v>
      </c>
      <c r="E67" s="170">
        <v>821351445.20000005</v>
      </c>
      <c r="F67" s="170">
        <v>822390719</v>
      </c>
      <c r="G67" s="170">
        <v>844441335.70000005</v>
      </c>
      <c r="H67" s="170">
        <v>825859483.70000005</v>
      </c>
      <c r="I67" s="170">
        <v>813002772.10000002</v>
      </c>
      <c r="J67" s="170">
        <v>870400253.70000005</v>
      </c>
      <c r="K67" s="170">
        <v>838076195.20000005</v>
      </c>
      <c r="L67" s="170">
        <v>888123585.89999998</v>
      </c>
      <c r="M67" s="170">
        <v>1024573866</v>
      </c>
      <c r="N67" s="170">
        <v>1288432649</v>
      </c>
      <c r="O67" s="170">
        <v>1442957176</v>
      </c>
      <c r="P67" s="170">
        <v>1704301285</v>
      </c>
      <c r="Q67" s="170">
        <v>2004308152</v>
      </c>
      <c r="R67" s="170">
        <v>2205054826</v>
      </c>
      <c r="S67" s="170">
        <v>1583573162</v>
      </c>
      <c r="T67" s="170">
        <v>1962497256</v>
      </c>
      <c r="U67" s="170">
        <v>2359087314</v>
      </c>
      <c r="V67" s="170">
        <v>2241274358</v>
      </c>
      <c r="W67" s="170">
        <v>2289358795</v>
      </c>
      <c r="X67" s="170">
        <v>2334673318</v>
      </c>
      <c r="Y67" s="170">
        <v>2082254015</v>
      </c>
      <c r="Z67" s="170">
        <v>1984865497.8050001</v>
      </c>
      <c r="AA67" s="170">
        <v>2181986229.8540001</v>
      </c>
      <c r="AB67" s="170">
        <v>2374102994.0640001</v>
      </c>
      <c r="AC67" s="170">
        <v>2237634421.3070002</v>
      </c>
      <c r="AD67" s="170">
        <v>2126175503.424</v>
      </c>
      <c r="AE67" s="170">
        <v>2819424809</v>
      </c>
    </row>
    <row r="68" spans="4:31" x14ac:dyDescent="0.25">
      <c r="D68" s="59" t="s">
        <v>23</v>
      </c>
      <c r="E68" s="170">
        <v>1938326805</v>
      </c>
      <c r="F68" s="170">
        <v>2054405375</v>
      </c>
      <c r="G68" s="170">
        <v>2179262125</v>
      </c>
      <c r="H68" s="170">
        <v>2244139373</v>
      </c>
      <c r="I68" s="170">
        <v>2353604173</v>
      </c>
      <c r="J68" s="170">
        <v>2612152674</v>
      </c>
      <c r="K68" s="170">
        <v>2473366916</v>
      </c>
      <c r="L68" s="170">
        <v>2577863742</v>
      </c>
      <c r="M68" s="170">
        <v>2947565130</v>
      </c>
      <c r="N68" s="170">
        <v>3499302689</v>
      </c>
      <c r="O68" s="170">
        <v>3817021352</v>
      </c>
      <c r="P68" s="170">
        <v>4436570105</v>
      </c>
      <c r="Q68" s="170">
        <v>5053996287</v>
      </c>
      <c r="R68" s="170">
        <v>5443760352</v>
      </c>
      <c r="S68" s="170">
        <v>4225586905</v>
      </c>
      <c r="T68" s="170">
        <v>5129486452</v>
      </c>
      <c r="U68" s="170">
        <v>5802584828</v>
      </c>
      <c r="V68" s="170">
        <v>5848903279</v>
      </c>
      <c r="W68" s="170">
        <v>6020699755</v>
      </c>
      <c r="X68" s="170">
        <v>6219781481</v>
      </c>
      <c r="Y68" s="170">
        <v>5896892751</v>
      </c>
      <c r="Z68" s="170">
        <v>5845557983.8809996</v>
      </c>
      <c r="AA68" s="170">
        <v>6403995789.533</v>
      </c>
      <c r="AB68" s="170">
        <v>6911462552.0790014</v>
      </c>
      <c r="AC68" s="170">
        <v>6755960939.0249996</v>
      </c>
      <c r="AD68" s="170">
        <v>6443521644.1949997</v>
      </c>
      <c r="AE68" s="170">
        <v>7652632018.8769999</v>
      </c>
    </row>
    <row r="69" spans="4:31" x14ac:dyDescent="0.25">
      <c r="D69" s="59" t="s">
        <v>24</v>
      </c>
      <c r="E69" s="170">
        <v>636792584</v>
      </c>
      <c r="F69" s="170">
        <v>674217648.89999998</v>
      </c>
      <c r="G69" s="170">
        <v>711012122.79999995</v>
      </c>
      <c r="H69" s="170">
        <v>714227200</v>
      </c>
      <c r="I69" s="170">
        <v>737894189</v>
      </c>
      <c r="J69" s="170">
        <v>784269351.60000002</v>
      </c>
      <c r="K69" s="170">
        <v>773943876.60000002</v>
      </c>
      <c r="L69" s="170">
        <v>808341172.60000002</v>
      </c>
      <c r="M69" s="170">
        <v>924272119.20000005</v>
      </c>
      <c r="N69" s="170">
        <v>1079451819</v>
      </c>
      <c r="O69" s="170">
        <v>1187215004</v>
      </c>
      <c r="P69" s="170">
        <v>1325206478</v>
      </c>
      <c r="Q69" s="170">
        <v>1510661778</v>
      </c>
      <c r="R69" s="170">
        <v>1650522379</v>
      </c>
      <c r="S69" s="170">
        <v>1438505671</v>
      </c>
      <c r="T69" s="170">
        <v>1632535922</v>
      </c>
      <c r="U69" s="170">
        <v>1890853813</v>
      </c>
      <c r="V69" s="170">
        <v>1973711653</v>
      </c>
      <c r="W69" s="170">
        <v>2062861939</v>
      </c>
      <c r="X69" s="170">
        <v>2170130527</v>
      </c>
      <c r="Y69" s="170">
        <v>2047452433</v>
      </c>
      <c r="Z69" s="170">
        <v>2003772867.9649999</v>
      </c>
      <c r="AA69" s="170">
        <v>2099105484.832</v>
      </c>
      <c r="AB69" s="170">
        <v>2232397985.21</v>
      </c>
      <c r="AC69" s="170">
        <v>2258808487.1059999</v>
      </c>
      <c r="AD69" s="170">
        <v>2094832011.0139999</v>
      </c>
      <c r="AE69" s="170">
        <v>2561556451.0869999</v>
      </c>
    </row>
    <row r="70" spans="4:31" ht="15.75" thickBot="1" x14ac:dyDescent="0.3">
      <c r="D70" s="60" t="s">
        <v>25</v>
      </c>
      <c r="E70" s="171">
        <v>144425539.80000001</v>
      </c>
      <c r="F70" s="171">
        <v>143984970</v>
      </c>
      <c r="G70" s="171">
        <v>157983627.19999999</v>
      </c>
      <c r="H70" s="171">
        <v>158550853.59999999</v>
      </c>
      <c r="I70" s="171">
        <v>153849497.19999999</v>
      </c>
      <c r="J70" s="171">
        <v>278784410.10000002</v>
      </c>
      <c r="K70" s="171">
        <v>247594604.30000001</v>
      </c>
      <c r="L70" s="171">
        <v>239200411.90000001</v>
      </c>
      <c r="M70" s="171">
        <v>301084162.69999999</v>
      </c>
      <c r="N70" s="171">
        <v>412802724.60000002</v>
      </c>
      <c r="O70" s="171">
        <v>460271376.69999999</v>
      </c>
      <c r="P70" s="171">
        <v>484812399.80000001</v>
      </c>
      <c r="Q70" s="171">
        <v>567688225.60000002</v>
      </c>
      <c r="R70" s="171">
        <v>663475566.79999995</v>
      </c>
      <c r="S70" s="171">
        <v>644363123</v>
      </c>
      <c r="T70" s="171">
        <v>688114904.5</v>
      </c>
      <c r="U70" s="171">
        <v>845684445.5</v>
      </c>
      <c r="V70" s="171">
        <v>913438274.10000002</v>
      </c>
      <c r="W70" s="171">
        <v>1039166302</v>
      </c>
      <c r="X70" s="171">
        <v>860531697.10000002</v>
      </c>
      <c r="Y70" s="171">
        <v>808097873.20000005</v>
      </c>
      <c r="Z70" s="171">
        <v>864861051.19200003</v>
      </c>
      <c r="AA70" s="171">
        <v>871423622.74399996</v>
      </c>
      <c r="AB70" s="171">
        <v>962693633.01900005</v>
      </c>
      <c r="AC70" s="171">
        <v>961623406.09200001</v>
      </c>
      <c r="AD70" s="171">
        <v>959022514.29400003</v>
      </c>
      <c r="AE70" s="171">
        <v>1004104604.745</v>
      </c>
    </row>
    <row r="71" spans="4:31" x14ac:dyDescent="0.25">
      <c r="D71" t="s">
        <v>51</v>
      </c>
    </row>
    <row r="72" spans="4:31" ht="15.75" thickBot="1" x14ac:dyDescent="0.3"/>
    <row r="73" spans="4:31" ht="15.75" thickBot="1" x14ac:dyDescent="0.3">
      <c r="D73" s="56" t="s">
        <v>14</v>
      </c>
      <c r="E73" s="11">
        <v>1995</v>
      </c>
      <c r="F73" s="7">
        <v>1996</v>
      </c>
      <c r="G73" s="11">
        <v>1997</v>
      </c>
      <c r="H73" s="7">
        <v>1998</v>
      </c>
      <c r="I73" s="11">
        <v>1999</v>
      </c>
      <c r="J73" s="7">
        <v>2000</v>
      </c>
      <c r="K73" s="11">
        <v>2001</v>
      </c>
      <c r="L73" s="7">
        <v>2002</v>
      </c>
      <c r="M73" s="11">
        <v>2003</v>
      </c>
      <c r="N73" s="7">
        <v>2004</v>
      </c>
      <c r="O73" s="11">
        <v>2005</v>
      </c>
      <c r="P73" s="7">
        <v>2006</v>
      </c>
      <c r="Q73" s="11">
        <v>2007</v>
      </c>
      <c r="R73" s="7">
        <v>2008</v>
      </c>
      <c r="S73" s="11">
        <v>2009</v>
      </c>
      <c r="T73" s="7">
        <v>2010</v>
      </c>
      <c r="U73" s="11">
        <v>2011</v>
      </c>
      <c r="V73" s="7">
        <v>2012</v>
      </c>
      <c r="W73" s="11">
        <v>2013</v>
      </c>
      <c r="X73" s="7">
        <v>2014</v>
      </c>
      <c r="Y73" s="11">
        <v>2015</v>
      </c>
      <c r="Z73" s="8">
        <v>2016</v>
      </c>
      <c r="AA73" s="8">
        <v>2017</v>
      </c>
      <c r="AB73" s="8">
        <v>2018</v>
      </c>
      <c r="AC73" s="8">
        <v>2019</v>
      </c>
      <c r="AD73" s="8">
        <v>2020</v>
      </c>
      <c r="AE73" s="8">
        <v>2021</v>
      </c>
    </row>
    <row r="74" spans="4:31" ht="15.75" thickBot="1" x14ac:dyDescent="0.3">
      <c r="D74" s="57" t="s">
        <v>15</v>
      </c>
      <c r="E74" s="50">
        <f>+B!E46/E!E88</f>
        <v>5.4517115542376509E-5</v>
      </c>
      <c r="F74" s="50">
        <f>+B!F46/E!F88</f>
        <v>6.3333195851299993E-5</v>
      </c>
      <c r="G74" s="50">
        <f>+B!G46/E!G88</f>
        <v>6.2159210989634725E-5</v>
      </c>
      <c r="H74" s="50">
        <f>+B!H46/E!H88</f>
        <v>8.0690300434952295E-5</v>
      </c>
      <c r="I74" s="50">
        <f>+B!I46/E!I88</f>
        <v>4.1244577990155676E-5</v>
      </c>
      <c r="J74" s="50">
        <f>+B!J46/E!J88</f>
        <v>3.2042494816354912E-5</v>
      </c>
      <c r="K74" s="50">
        <f>+B!K46/E!K88</f>
        <v>3.9058861641710419E-5</v>
      </c>
      <c r="L74" s="50">
        <f>+B!L46/E!L88</f>
        <v>3.9228665336494291E-5</v>
      </c>
      <c r="M74" s="50">
        <f>+B!M46/E!M88</f>
        <v>3.2981503150275453E-5</v>
      </c>
      <c r="N74" s="50">
        <f>+B!N46/E!N88</f>
        <v>2.8444904475360684E-5</v>
      </c>
      <c r="O74" s="50">
        <f>+B!O46/E!O88</f>
        <v>3.1065730591164587E-5</v>
      </c>
      <c r="P74" s="50">
        <f>+B!P46/E!P88</f>
        <v>3.1329460896837186E-5</v>
      </c>
      <c r="Q74" s="50">
        <f>+B!Q46/E!Q88</f>
        <v>3.2063158941141418E-5</v>
      </c>
      <c r="R74" s="50">
        <f>+B!R46/E!R88</f>
        <v>3.4416636681277182E-5</v>
      </c>
      <c r="S74" s="50">
        <f>+B!S46/E!S88</f>
        <v>3.4718351732431824E-5</v>
      </c>
      <c r="T74" s="50">
        <f>+B!T46/E!T88</f>
        <v>3.2855942821219123E-5</v>
      </c>
      <c r="U74" s="50">
        <f>+B!U46/E!U88</f>
        <v>3.3604229416689427E-5</v>
      </c>
      <c r="V74" s="50">
        <f>+B!V46/E!V88</f>
        <v>4.2090673265468182E-5</v>
      </c>
      <c r="W74" s="50">
        <f>+B!W46/E!W88</f>
        <v>5.1345619305730271E-5</v>
      </c>
      <c r="X74" s="50">
        <f>+B!X46/E!X88</f>
        <v>5.1351741335079285E-5</v>
      </c>
      <c r="Y74" s="50">
        <f>+B!Y46/E!Y88</f>
        <v>5.5386693516897218E-5</v>
      </c>
      <c r="Z74" s="50">
        <f>+B!Z46/E!Z88</f>
        <v>5.7235463777096889E-5</v>
      </c>
      <c r="AA74" s="50">
        <f>+B!AA46/E!AA88</f>
        <v>5.4338208249359211E-5</v>
      </c>
      <c r="AB74" s="50">
        <f>+B!AB46/E!AB88</f>
        <v>5.0552206227644777E-5</v>
      </c>
      <c r="AC74" s="50">
        <f>+B!AC46/E!AC88</f>
        <v>5.3902689816257087E-5</v>
      </c>
      <c r="AD74" s="50">
        <f>+B!AD46/E!AD88</f>
        <v>4.508515519503413E-5</v>
      </c>
      <c r="AE74" s="50">
        <f>+B!AE46/E!AE88</f>
        <v>5.7690705256812536E-5</v>
      </c>
    </row>
    <row r="75" spans="4:31" x14ac:dyDescent="0.25">
      <c r="D75" s="58" t="s">
        <v>16</v>
      </c>
      <c r="E75" s="51">
        <f>+B!E47/E!E89</f>
        <v>2.4615332680849998E-5</v>
      </c>
      <c r="F75" s="51">
        <f>+B!F47/E!F89</f>
        <v>1.7917268369322243E-5</v>
      </c>
      <c r="G75" s="51">
        <f>+B!G47/E!G89</f>
        <v>1.9592290180323568E-5</v>
      </c>
      <c r="H75" s="51">
        <f>+B!H47/E!H89</f>
        <v>2.6448871624263141E-5</v>
      </c>
      <c r="I75" s="51">
        <f>+B!I47/E!I89</f>
        <v>2.9169001075946279E-5</v>
      </c>
      <c r="J75" s="51">
        <f>+B!J47/E!J89</f>
        <v>2.7880057829056004E-5</v>
      </c>
      <c r="K75" s="51">
        <f>+B!K47/E!K89</f>
        <v>3.2996474507380051E-5</v>
      </c>
      <c r="L75" s="51">
        <f>+B!L47/E!L89</f>
        <v>2.7578130020928905E-5</v>
      </c>
      <c r="M75" s="51">
        <f>+B!M47/E!M89</f>
        <v>1.884857679788144E-5</v>
      </c>
      <c r="N75" s="51">
        <f>+B!N47/E!N89</f>
        <v>2.0447322535619661E-5</v>
      </c>
      <c r="O75" s="51">
        <f>+B!O47/E!O89</f>
        <v>1.7609069023256156E-5</v>
      </c>
      <c r="P75" s="51">
        <f>+B!P47/E!P89</f>
        <v>2.0204867540385096E-5</v>
      </c>
      <c r="Q75" s="51">
        <f>+B!Q47/E!Q89</f>
        <v>1.8085062186513362E-5</v>
      </c>
      <c r="R75" s="51">
        <f>+B!R47/E!R89</f>
        <v>1.5634081361397911E-5</v>
      </c>
      <c r="S75" s="51">
        <f>+B!S47/E!S89</f>
        <v>1.792982089895312E-5</v>
      </c>
      <c r="T75" s="51">
        <f>+B!T47/E!T89</f>
        <v>1.922058508172372E-5</v>
      </c>
      <c r="U75" s="51">
        <f>+B!U47/E!U89</f>
        <v>2.3861479751319591E-5</v>
      </c>
      <c r="V75" s="51">
        <f>+B!V47/E!V89</f>
        <v>2.7092939848654849E-5</v>
      </c>
      <c r="W75" s="51">
        <f>+B!W47/E!W89</f>
        <v>2.8657941705291065E-5</v>
      </c>
      <c r="X75" s="51">
        <f>+B!X47/E!X89</f>
        <v>4.191227429434707E-5</v>
      </c>
      <c r="Y75" s="51">
        <f>+B!Y47/E!Y89</f>
        <v>4.4118305417044933E-5</v>
      </c>
      <c r="Z75" s="51">
        <f>+B!Z47/E!Z89</f>
        <v>4.9356092072814074E-5</v>
      </c>
      <c r="AA75" s="51">
        <f>+B!AA47/E!AA89</f>
        <v>5.3411614608963868E-5</v>
      </c>
      <c r="AB75" s="51">
        <f>+B!AB47/E!AB89</f>
        <v>5.8673415478166254E-5</v>
      </c>
      <c r="AC75" s="51">
        <f>+B!AC47/E!AC89</f>
        <v>6.0370359637287025E-5</v>
      </c>
      <c r="AD75" s="51">
        <f>+B!AD47/E!AD89</f>
        <v>6.0589723183512259E-5</v>
      </c>
      <c r="AE75" s="51">
        <f>+B!AE47/E!AE89</f>
        <v>6.828037766914634E-5</v>
      </c>
    </row>
    <row r="76" spans="4:31" x14ac:dyDescent="0.25">
      <c r="D76" s="59" t="s">
        <v>17</v>
      </c>
      <c r="E76" s="52">
        <f>+B!E48/E!E90</f>
        <v>2.1835355196477364E-5</v>
      </c>
      <c r="F76" s="52">
        <f>+B!F48/E!F90</f>
        <v>1.8426438684150569E-5</v>
      </c>
      <c r="G76" s="52">
        <f>+B!G48/E!G90</f>
        <v>2.3253409465919615E-5</v>
      </c>
      <c r="H76" s="52">
        <f>+B!H48/E!H90</f>
        <v>2.4845739599031314E-5</v>
      </c>
      <c r="I76" s="52">
        <f>+B!I48/E!I90</f>
        <v>2.9422524688882427E-5</v>
      </c>
      <c r="J76" s="52">
        <f>+B!J48/E!J90</f>
        <v>2.3667299895724247E-5</v>
      </c>
      <c r="K76" s="52">
        <f>+B!K48/E!K90</f>
        <v>3.2264113149813122E-5</v>
      </c>
      <c r="L76" s="52">
        <f>+B!L48/E!L90</f>
        <v>2.8562395553941264E-5</v>
      </c>
      <c r="M76" s="52">
        <f>+B!M48/E!M90</f>
        <v>4.220567050583638E-5</v>
      </c>
      <c r="N76" s="52">
        <f>+B!N48/E!N90</f>
        <v>4.1982760978706094E-5</v>
      </c>
      <c r="O76" s="52">
        <f>+B!O48/E!O90</f>
        <v>4.029817251057245E-5</v>
      </c>
      <c r="P76" s="52">
        <f>+B!P48/E!P90</f>
        <v>4.257310404215981E-5</v>
      </c>
      <c r="Q76" s="52">
        <f>+B!Q48/E!Q90</f>
        <v>4.3526283487493147E-5</v>
      </c>
      <c r="R76" s="52">
        <f>+B!R48/E!R90</f>
        <v>3.5956978179603309E-5</v>
      </c>
      <c r="S76" s="52">
        <f>+B!S48/E!S90</f>
        <v>4.1170206438858752E-5</v>
      </c>
      <c r="T76" s="52">
        <f>+B!T48/E!T90</f>
        <v>2.8969790593608575E-5</v>
      </c>
      <c r="U76" s="52">
        <f>+B!U48/E!U90</f>
        <v>3.4768432688814414E-5</v>
      </c>
      <c r="V76" s="52">
        <f>+B!V48/E!V90</f>
        <v>3.7823961343580256E-5</v>
      </c>
      <c r="W76" s="52">
        <f>+B!W48/E!W90</f>
        <v>3.9664448332552335E-5</v>
      </c>
      <c r="X76" s="52">
        <f>+B!X48/E!X90</f>
        <v>5.0239520697223821E-5</v>
      </c>
      <c r="Y76" s="52">
        <f>+B!Y48/E!Y90</f>
        <v>4.8866841997623835E-5</v>
      </c>
      <c r="Z76" s="52">
        <f>+B!Z48/E!Z90</f>
        <v>7.2332086540118792E-5</v>
      </c>
      <c r="AA76" s="52">
        <f>+B!AA48/E!AA90</f>
        <v>6.945395298020682E-5</v>
      </c>
      <c r="AB76" s="52">
        <f>+B!AB48/E!AB90</f>
        <v>7.6189923739824065E-5</v>
      </c>
      <c r="AC76" s="52">
        <f>+B!AC48/E!AC90</f>
        <v>8.8707797703032376E-5</v>
      </c>
      <c r="AD76" s="52">
        <f>+B!AD48/E!AD90</f>
        <v>7.9339628691553834E-5</v>
      </c>
      <c r="AE76" s="52">
        <f>+B!AE48/E!AE90</f>
        <v>1.0878501689700587E-4</v>
      </c>
    </row>
    <row r="77" spans="4:31" x14ac:dyDescent="0.25">
      <c r="D77" s="59" t="s">
        <v>18</v>
      </c>
      <c r="E77" s="52">
        <f>+B!E49/E!E91</f>
        <v>1.7688196637289883E-5</v>
      </c>
      <c r="F77" s="52">
        <f>+B!F49/E!F91</f>
        <v>5.8851468299158711E-5</v>
      </c>
      <c r="G77" s="52">
        <f>+B!G49/E!G91</f>
        <v>3.8535399010321301E-5</v>
      </c>
      <c r="H77" s="52">
        <f>+B!H49/E!H91</f>
        <v>2.2517609599989775E-5</v>
      </c>
      <c r="I77" s="52">
        <f>+B!I49/E!I91</f>
        <v>2.3803220779746592E-5</v>
      </c>
      <c r="J77" s="52">
        <f>+B!J49/E!J91</f>
        <v>2.560880596600989E-5</v>
      </c>
      <c r="K77" s="52">
        <f>+B!K49/E!K91</f>
        <v>3.0186967197737423E-5</v>
      </c>
      <c r="L77" s="52">
        <f>+B!L49/E!L91</f>
        <v>3.641910403105156E-5</v>
      </c>
      <c r="M77" s="52">
        <f>+B!M49/E!M91</f>
        <v>4.8728721999386504E-5</v>
      </c>
      <c r="N77" s="52">
        <f>+B!N49/E!N91</f>
        <v>3.5350487788320409E-5</v>
      </c>
      <c r="O77" s="52">
        <f>+B!O49/E!O91</f>
        <v>3.6276698636085361E-5</v>
      </c>
      <c r="P77" s="52">
        <f>+B!P49/E!P91</f>
        <v>4.182563908275735E-5</v>
      </c>
      <c r="Q77" s="52">
        <f>+B!Q49/E!Q91</f>
        <v>2.8860361390883905E-5</v>
      </c>
      <c r="R77" s="52">
        <f>+B!R49/E!R91</f>
        <v>2.6361464057986822E-5</v>
      </c>
      <c r="S77" s="52">
        <f>+B!S49/E!S91</f>
        <v>2.9315955486572221E-5</v>
      </c>
      <c r="T77" s="52">
        <f>+B!T49/E!T91</f>
        <v>2.4315465084996848E-5</v>
      </c>
      <c r="U77" s="52">
        <f>+B!U49/E!U91</f>
        <v>1.9917501952552347E-5</v>
      </c>
      <c r="V77" s="52">
        <f>+B!V49/E!V91</f>
        <v>2.7013522013500362E-5</v>
      </c>
      <c r="W77" s="52">
        <f>+B!W49/E!W91</f>
        <v>2.8240399842526866E-5</v>
      </c>
      <c r="X77" s="52">
        <f>+B!X49/E!X91</f>
        <v>2.9976342350333533E-5</v>
      </c>
      <c r="Y77" s="52">
        <f>+B!Y49/E!Y91</f>
        <v>2.8314179657491114E-5</v>
      </c>
      <c r="Z77" s="52">
        <f>+B!Z49/E!Z91</f>
        <v>3.7357061609211319E-5</v>
      </c>
      <c r="AA77" s="52">
        <f>+B!AA49/E!AA91</f>
        <v>3.2769003597176286E-5</v>
      </c>
      <c r="AB77" s="52">
        <f>+B!AB49/E!AB91</f>
        <v>3.2560315923279799E-5</v>
      </c>
      <c r="AC77" s="52">
        <f>+B!AC49/E!AC91</f>
        <v>3.179745591285135E-5</v>
      </c>
      <c r="AD77" s="52">
        <f>+B!AD49/E!AD91</f>
        <v>2.7606623950276953E-5</v>
      </c>
      <c r="AE77" s="52">
        <f>+B!AE49/E!AE91</f>
        <v>2.7900184209751457E-5</v>
      </c>
    </row>
    <row r="78" spans="4:31" x14ac:dyDescent="0.25">
      <c r="D78" s="59" t="s">
        <v>19</v>
      </c>
      <c r="E78" s="52">
        <f>+B!E50/E!E92</f>
        <v>1.9920593732606435E-7</v>
      </c>
      <c r="F78" s="52">
        <f>+B!F50/E!F92</f>
        <v>7.7798724030069233E-5</v>
      </c>
      <c r="G78" s="52">
        <f>+B!G50/E!G92</f>
        <v>1.2542062958530615E-7</v>
      </c>
      <c r="H78" s="52">
        <f>+B!H50/E!H92</f>
        <v>4.3357877136598577E-7</v>
      </c>
      <c r="I78" s="52">
        <f>+B!I50/E!I92</f>
        <v>6.1706742298964352E-7</v>
      </c>
      <c r="J78" s="52">
        <f>+B!J50/E!J92</f>
        <v>4.3255347593482436E-7</v>
      </c>
      <c r="K78" s="52">
        <f>+B!K50/E!K92</f>
        <v>7.259410287647496E-7</v>
      </c>
      <c r="L78" s="52">
        <f>+B!L50/E!L92</f>
        <v>1.2368140771439199E-6</v>
      </c>
      <c r="M78" s="52">
        <f>+B!M50/E!M92</f>
        <v>4.7493756649562704E-7</v>
      </c>
      <c r="N78" s="52">
        <f>+B!N50/E!N92</f>
        <v>3.8057272635120917E-6</v>
      </c>
      <c r="O78" s="52">
        <f>+B!O50/E!O92</f>
        <v>1.0622492497396467E-7</v>
      </c>
      <c r="P78" s="52">
        <f>+B!P50/E!P92</f>
        <v>1.6321176511830736E-7</v>
      </c>
      <c r="Q78" s="52">
        <f>+B!Q50/E!Q92</f>
        <v>1.7814050132186629E-6</v>
      </c>
      <c r="R78" s="52">
        <f>+B!R50/E!R92</f>
        <v>2.5842146009224894E-7</v>
      </c>
      <c r="S78" s="52">
        <f>+B!S50/E!S92</f>
        <v>1.1276325095914665E-6</v>
      </c>
      <c r="T78" s="52">
        <f>+B!T50/E!T92</f>
        <v>1.0205488727868742E-6</v>
      </c>
      <c r="U78" s="52">
        <f>+B!U50/E!U92</f>
        <v>2.2085050897993304E-6</v>
      </c>
      <c r="V78" s="52">
        <f>+B!V50/E!V92</f>
        <v>3.0806062929484708E-6</v>
      </c>
      <c r="W78" s="52">
        <f>+B!W50/E!W92</f>
        <v>2.3995674576234668E-5</v>
      </c>
      <c r="X78" s="52">
        <f>+B!X50/E!X92</f>
        <v>9.1355346554932384E-7</v>
      </c>
      <c r="Y78" s="52">
        <f>+B!Y50/E!Y92</f>
        <v>1.447611774576601E-5</v>
      </c>
      <c r="Z78" s="52">
        <f>+B!Z50/E!Z92</f>
        <v>1.8363918519996394E-6</v>
      </c>
      <c r="AA78" s="52">
        <f>+B!AA50/E!AA92</f>
        <v>1.6315537583995856E-6</v>
      </c>
      <c r="AB78" s="52">
        <f>+B!AB50/E!AB92</f>
        <v>1.4431566397178148E-6</v>
      </c>
      <c r="AC78" s="52">
        <f>+B!AC50/E!AC92</f>
        <v>3.0533678940727128E-6</v>
      </c>
      <c r="AD78" s="52">
        <f>+B!AD50/E!AD92</f>
        <v>4.337372881750702E-6</v>
      </c>
      <c r="AE78" s="52">
        <f>+B!AE50/E!AE92</f>
        <v>5.5294173970145401E-5</v>
      </c>
    </row>
    <row r="79" spans="4:31" x14ac:dyDescent="0.25">
      <c r="D79" s="59" t="s">
        <v>20</v>
      </c>
      <c r="E79" s="52">
        <f>+B!E51/E!E93</f>
        <v>2.5034383143209065E-5</v>
      </c>
      <c r="F79" s="52">
        <f>+B!F51/E!F93</f>
        <v>6.8209232835640522E-5</v>
      </c>
      <c r="G79" s="52">
        <f>+B!G51/E!G93</f>
        <v>6.2974465605599158E-5</v>
      </c>
      <c r="H79" s="52">
        <f>+B!H51/E!H93</f>
        <v>6.459604745774676E-5</v>
      </c>
      <c r="I79" s="52">
        <f>+B!I51/E!I93</f>
        <v>4.6856236354270648E-5</v>
      </c>
      <c r="J79" s="52">
        <f>+B!J51/E!J93</f>
        <v>1.0125738934903376E-4</v>
      </c>
      <c r="K79" s="52">
        <f>+B!K51/E!K93</f>
        <v>1.1770500045086204E-4</v>
      </c>
      <c r="L79" s="52">
        <f>+B!L51/E!L93</f>
        <v>9.7954566656295296E-5</v>
      </c>
      <c r="M79" s="52">
        <f>+B!M51/E!M93</f>
        <v>7.5447659269827015E-5</v>
      </c>
      <c r="N79" s="52">
        <f>+B!N51/E!N93</f>
        <v>1.0339564123129036E-4</v>
      </c>
      <c r="O79" s="52">
        <f>+B!O51/E!O93</f>
        <v>1.0395999917297766E-4</v>
      </c>
      <c r="P79" s="52">
        <f>+B!P51/E!P93</f>
        <v>1.6036145414076252E-4</v>
      </c>
      <c r="Q79" s="52">
        <f>+B!Q51/E!Q93</f>
        <v>1.0221400256247406E-4</v>
      </c>
      <c r="R79" s="52">
        <f>+B!R51/E!R93</f>
        <v>8.1742618912473495E-5</v>
      </c>
      <c r="S79" s="52">
        <f>+B!S51/E!S93</f>
        <v>9.7347736525392407E-5</v>
      </c>
      <c r="T79" s="52">
        <f>+B!T51/E!T93</f>
        <v>9.8583120329423727E-5</v>
      </c>
      <c r="U79" s="52">
        <f>+B!U51/E!U93</f>
        <v>8.4129118594347633E-5</v>
      </c>
      <c r="V79" s="52">
        <f>+B!V51/E!V93</f>
        <v>1.0691361941055094E-4</v>
      </c>
      <c r="W79" s="52">
        <f>+B!W51/E!W93</f>
        <v>1.0581779887047862E-4</v>
      </c>
      <c r="X79" s="52">
        <f>+B!X51/E!X93</f>
        <v>1.3894670732379787E-4</v>
      </c>
      <c r="Y79" s="52">
        <f>+B!Y51/E!Y93</f>
        <v>1.5487685112137894E-4</v>
      </c>
      <c r="Z79" s="52">
        <f>+B!Z51/E!Z93</f>
        <v>1.9231856375703416E-4</v>
      </c>
      <c r="AA79" s="52">
        <f>+B!AA51/E!AA93</f>
        <v>1.7711779319986659E-4</v>
      </c>
      <c r="AB79" s="52">
        <f>+B!AB51/E!AB93</f>
        <v>2.2076751197783596E-4</v>
      </c>
      <c r="AC79" s="52">
        <f>+B!AC51/E!AC93</f>
        <v>1.9890131118589685E-4</v>
      </c>
      <c r="AD79" s="52">
        <f>+B!AD51/E!AD93</f>
        <v>2.0702825841984929E-4</v>
      </c>
      <c r="AE79" s="52">
        <f>+B!AE51/E!AE93</f>
        <v>2.2299435813342015E-4</v>
      </c>
    </row>
    <row r="80" spans="4:31" x14ac:dyDescent="0.25">
      <c r="D80" s="59" t="s">
        <v>21</v>
      </c>
      <c r="E80" s="52">
        <f>+B!E52/E!E94</f>
        <v>6.8268431369837085E-5</v>
      </c>
      <c r="F80" s="52">
        <f>+B!F52/E!F94</f>
        <v>7.6387086263906973E-5</v>
      </c>
      <c r="G80" s="52">
        <f>+B!G52/E!G94</f>
        <v>8.8674097882130839E-5</v>
      </c>
      <c r="H80" s="52">
        <f>+B!H52/E!H94</f>
        <v>9.0256126790738076E-5</v>
      </c>
      <c r="I80" s="52">
        <f>+B!I52/E!I94</f>
        <v>7.190271737700058E-5</v>
      </c>
      <c r="J80" s="52">
        <f>+B!J52/E!J94</f>
        <v>7.7237105610458441E-5</v>
      </c>
      <c r="K80" s="52">
        <f>+B!K52/E!K94</f>
        <v>9.5686009490904026E-5</v>
      </c>
      <c r="L80" s="52">
        <f>+B!L52/E!L94</f>
        <v>9.7501062527937526E-5</v>
      </c>
      <c r="M80" s="52">
        <f>+B!M52/E!M94</f>
        <v>8.6856979767945984E-5</v>
      </c>
      <c r="N80" s="52">
        <f>+B!N52/E!N94</f>
        <v>8.7974572551824008E-5</v>
      </c>
      <c r="O80" s="52">
        <f>+B!O52/E!O94</f>
        <v>7.2267245671514359E-5</v>
      </c>
      <c r="P80" s="52">
        <f>+B!P52/E!P94</f>
        <v>7.1374182997724597E-5</v>
      </c>
      <c r="Q80" s="52">
        <f>+B!Q52/E!Q94</f>
        <v>7.2428154580674844E-5</v>
      </c>
      <c r="R80" s="52">
        <f>+B!R52/E!R94</f>
        <v>6.2149944118411682E-5</v>
      </c>
      <c r="S80" s="52">
        <f>+B!S52/E!S94</f>
        <v>6.6635059450014466E-5</v>
      </c>
      <c r="T80" s="52">
        <f>+B!T52/E!T94</f>
        <v>7.33730433557803E-5</v>
      </c>
      <c r="U80" s="52">
        <f>+B!U52/E!U94</f>
        <v>8.1923392152795271E-5</v>
      </c>
      <c r="V80" s="52">
        <f>+B!V52/E!V94</f>
        <v>9.1331422334605232E-5</v>
      </c>
      <c r="W80" s="52">
        <f>+B!W52/E!W94</f>
        <v>9.9876370731249157E-5</v>
      </c>
      <c r="X80" s="52">
        <f>+B!X52/E!X94</f>
        <v>1.1865835415677192E-4</v>
      </c>
      <c r="Y80" s="52">
        <f>+B!Y52/E!Y94</f>
        <v>1.3798634612576535E-4</v>
      </c>
      <c r="Z80" s="52">
        <f>+B!Z52/E!Z94</f>
        <v>1.3013493282138731E-4</v>
      </c>
      <c r="AA80" s="52">
        <f>+B!AA52/E!AA94</f>
        <v>1.2344815593370252E-4</v>
      </c>
      <c r="AB80" s="52">
        <f>+B!AB52/E!AB94</f>
        <v>1.2841844160925106E-4</v>
      </c>
      <c r="AC80" s="52">
        <f>+B!AC52/E!AC94</f>
        <v>1.4490773542052103E-4</v>
      </c>
      <c r="AD80" s="52">
        <f>+B!AD52/E!AD94</f>
        <v>1.2648847735081601E-4</v>
      </c>
      <c r="AE80" s="52">
        <f>+B!AE52/E!AE94</f>
        <v>1.363367728161449E-4</v>
      </c>
    </row>
    <row r="81" spans="4:31" x14ac:dyDescent="0.25">
      <c r="D81" s="59" t="s">
        <v>22</v>
      </c>
      <c r="E81" s="52">
        <f>+B!E53/E!E95</f>
        <v>7.7191520600248064E-5</v>
      </c>
      <c r="F81" s="52">
        <f>+B!F53/E!F95</f>
        <v>7.1688079864731848E-5</v>
      </c>
      <c r="G81" s="52">
        <f>+B!G53/E!G95</f>
        <v>7.9796095617667084E-5</v>
      </c>
      <c r="H81" s="52">
        <f>+B!H53/E!H95</f>
        <v>8.1203775557815426E-5</v>
      </c>
      <c r="I81" s="52">
        <f>+B!I53/E!I95</f>
        <v>5.0832134091410668E-5</v>
      </c>
      <c r="J81" s="52">
        <f>+B!J53/E!J95</f>
        <v>5.1614461011501784E-5</v>
      </c>
      <c r="K81" s="52">
        <f>+B!K53/E!K95</f>
        <v>6.7388848014567909E-5</v>
      </c>
      <c r="L81" s="52">
        <f>+B!L53/E!L95</f>
        <v>5.5479036869573755E-5</v>
      </c>
      <c r="M81" s="52">
        <f>+B!M53/E!M95</f>
        <v>5.5352979295711487E-5</v>
      </c>
      <c r="N81" s="52">
        <f>+B!N53/E!N95</f>
        <v>4.5627872097271753E-5</v>
      </c>
      <c r="O81" s="52">
        <f>+B!O53/E!O95</f>
        <v>5.6296879654836952E-5</v>
      </c>
      <c r="P81" s="52">
        <f>+B!P53/E!P95</f>
        <v>5.1501198861662171E-5</v>
      </c>
      <c r="Q81" s="52">
        <f>+B!Q53/E!Q95</f>
        <v>4.6408158889181794E-5</v>
      </c>
      <c r="R81" s="52">
        <f>+B!R53/E!R95</f>
        <v>5.0676387009623493E-5</v>
      </c>
      <c r="S81" s="52">
        <f>+B!S53/E!S95</f>
        <v>5.9233766008339062E-5</v>
      </c>
      <c r="T81" s="52">
        <f>+B!T53/E!T95</f>
        <v>5.818234654554855E-5</v>
      </c>
      <c r="U81" s="52">
        <f>+B!U53/E!U95</f>
        <v>6.3902506317017744E-5</v>
      </c>
      <c r="V81" s="52">
        <f>+B!V53/E!V95</f>
        <v>8.701872127971682E-5</v>
      </c>
      <c r="W81" s="52">
        <f>+B!W53/E!W95</f>
        <v>9.031460558437578E-5</v>
      </c>
      <c r="X81" s="52">
        <f>+B!X53/E!X95</f>
        <v>1.0512824351916768E-4</v>
      </c>
      <c r="Y81" s="52">
        <f>+B!Y53/E!Y95</f>
        <v>1.1229101900811255E-4</v>
      </c>
      <c r="Z81" s="52">
        <f>+B!Z53/E!Z95</f>
        <v>1.0600690433485078E-4</v>
      </c>
      <c r="AA81" s="52">
        <f>+B!AA53/E!AA95</f>
        <v>9.7024074479769626E-5</v>
      </c>
      <c r="AB81" s="52">
        <f>+B!AB53/E!AB95</f>
        <v>9.430426723426683E-5</v>
      </c>
      <c r="AC81" s="52">
        <f>+B!AC53/E!AC95</f>
        <v>1.0012485680737083E-4</v>
      </c>
      <c r="AD81" s="52">
        <f>+B!AD53/E!AD95</f>
        <v>7.6313474249383917E-5</v>
      </c>
      <c r="AE81" s="52">
        <f>+B!AE53/E!AE95</f>
        <v>9.250276223924506E-5</v>
      </c>
    </row>
    <row r="82" spans="4:31" x14ac:dyDescent="0.25">
      <c r="D82" s="59" t="s">
        <v>23</v>
      </c>
      <c r="E82" s="52">
        <f>+B!E54/E!E96</f>
        <v>6.4389795835567717E-5</v>
      </c>
      <c r="F82" s="52">
        <f>+B!F54/E!F96</f>
        <v>6.3285301114894237E-5</v>
      </c>
      <c r="G82" s="52">
        <f>+B!G54/E!G96</f>
        <v>6.2151483532496996E-5</v>
      </c>
      <c r="H82" s="52">
        <f>+B!H54/E!H96</f>
        <v>1.0268314422732857E-4</v>
      </c>
      <c r="I82" s="52">
        <f>+B!I54/E!I96</f>
        <v>3.7280277448950339E-5</v>
      </c>
      <c r="J82" s="52">
        <f>+B!J54/E!J96</f>
        <v>2.113907225981958E-5</v>
      </c>
      <c r="K82" s="52">
        <f>+B!K54/E!K96</f>
        <v>2.4432643889409424E-5</v>
      </c>
      <c r="L82" s="52">
        <f>+B!L54/E!L96</f>
        <v>2.6481967618126513E-5</v>
      </c>
      <c r="M82" s="52">
        <f>+B!M54/E!M96</f>
        <v>2.0140266046148321E-5</v>
      </c>
      <c r="N82" s="52">
        <f>+B!N54/E!N96</f>
        <v>1.4629119257637035E-5</v>
      </c>
      <c r="O82" s="52">
        <f>+B!O54/E!O96</f>
        <v>2.427836701452089E-5</v>
      </c>
      <c r="P82" s="52">
        <f>+B!P54/E!P96</f>
        <v>2.555621333012732E-5</v>
      </c>
      <c r="Q82" s="52">
        <f>+B!Q54/E!Q96</f>
        <v>2.2927247911217799E-5</v>
      </c>
      <c r="R82" s="52">
        <f>+B!R54/E!R96</f>
        <v>3.7645232493374538E-5</v>
      </c>
      <c r="S82" s="52">
        <f>+B!S54/E!S96</f>
        <v>3.0589599120850731E-5</v>
      </c>
      <c r="T82" s="52">
        <f>+B!T54/E!T96</f>
        <v>2.755804765053524E-5</v>
      </c>
      <c r="U82" s="52">
        <f>+B!U54/E!U96</f>
        <v>2.7478085314841949E-5</v>
      </c>
      <c r="V82" s="52">
        <f>+B!V54/E!V96</f>
        <v>4.0827691303662095E-5</v>
      </c>
      <c r="W82" s="52">
        <f>+B!W54/E!W96</f>
        <v>5.1335457323522939E-5</v>
      </c>
      <c r="X82" s="52">
        <f>+B!X54/E!X96</f>
        <v>4.4955773282462611E-5</v>
      </c>
      <c r="Y82" s="52">
        <f>+B!Y54/E!Y96</f>
        <v>3.6504449624222458E-5</v>
      </c>
      <c r="Z82" s="52">
        <f>+B!Z54/E!Z96</f>
        <v>4.5696963310780283E-5</v>
      </c>
      <c r="AA82" s="52">
        <f>+B!AA54/E!AA96</f>
        <v>4.4627184969679416E-5</v>
      </c>
      <c r="AB82" s="52">
        <f>+B!AB54/E!AB96</f>
        <v>3.4092424107395529E-5</v>
      </c>
      <c r="AC82" s="52">
        <f>+B!AC54/E!AC96</f>
        <v>3.4115652474861447E-5</v>
      </c>
      <c r="AD82" s="52">
        <f>+B!AD54/E!AD96</f>
        <v>2.1710860705920565E-5</v>
      </c>
      <c r="AE82" s="52">
        <f>+B!AE54/E!AE96</f>
        <v>3.0799964465618949E-5</v>
      </c>
    </row>
    <row r="83" spans="4:31" x14ac:dyDescent="0.25">
      <c r="D83" s="59" t="s">
        <v>24</v>
      </c>
      <c r="E83" s="52">
        <f>+B!E55/E!E97</f>
        <v>6.9859027510150228E-5</v>
      </c>
      <c r="F83" s="52">
        <f>+B!F55/E!F97</f>
        <v>8.0039411727998575E-5</v>
      </c>
      <c r="G83" s="52">
        <f>+B!G55/E!G97</f>
        <v>1.1016208059911852E-4</v>
      </c>
      <c r="H83" s="52">
        <f>+B!H55/E!H97</f>
        <v>1.1264850266677563E-4</v>
      </c>
      <c r="I83" s="52">
        <f>+B!I55/E!I97</f>
        <v>6.0117734723663413E-5</v>
      </c>
      <c r="J83" s="52">
        <f>+B!J55/E!J97</f>
        <v>4.8874899749180244E-5</v>
      </c>
      <c r="K83" s="52">
        <f>+B!K55/E!K97</f>
        <v>5.291776397029111E-5</v>
      </c>
      <c r="L83" s="52">
        <f>+B!L55/E!L97</f>
        <v>5.4468602657046853E-5</v>
      </c>
      <c r="M83" s="52">
        <f>+B!M55/E!M97</f>
        <v>3.6004912861797339E-5</v>
      </c>
      <c r="N83" s="52">
        <f>+B!N55/E!N97</f>
        <v>2.6933160351890834E-5</v>
      </c>
      <c r="O83" s="52">
        <f>+B!O55/E!O97</f>
        <v>2.9756273901257667E-5</v>
      </c>
      <c r="P83" s="52">
        <f>+B!P55/E!P97</f>
        <v>3.3739644171151062E-5</v>
      </c>
      <c r="Q83" s="52">
        <f>+B!Q55/E!Q97</f>
        <v>5.6816463665575897E-5</v>
      </c>
      <c r="R83" s="52">
        <f>+B!R55/E!R97</f>
        <v>5.3609544831192404E-5</v>
      </c>
      <c r="S83" s="52">
        <f>+B!S55/E!S97</f>
        <v>4.8931322125492326E-5</v>
      </c>
      <c r="T83" s="52">
        <f>+B!T55/E!T97</f>
        <v>4.0641978842993679E-5</v>
      </c>
      <c r="U83" s="52">
        <f>+B!U55/E!U97</f>
        <v>3.67064681151405E-5</v>
      </c>
      <c r="V83" s="52">
        <f>+B!V55/E!V97</f>
        <v>3.995326042757307E-5</v>
      </c>
      <c r="W83" s="52">
        <f>+B!W55/E!W97</f>
        <v>4.5268386767553308E-5</v>
      </c>
      <c r="X83" s="52">
        <f>+B!X55/E!X97</f>
        <v>4.3009426825439773E-5</v>
      </c>
      <c r="Y83" s="52">
        <f>+B!Y55/E!Y97</f>
        <v>4.3738828073115158E-5</v>
      </c>
      <c r="Z83" s="52">
        <f>+B!Z55/E!Z97</f>
        <v>4.1545810409607547E-5</v>
      </c>
      <c r="AA83" s="52">
        <f>+B!AA55/E!AA97</f>
        <v>4.2397895523234717E-5</v>
      </c>
      <c r="AB83" s="52">
        <f>+B!AB55/E!AB97</f>
        <v>4.217134183832021E-5</v>
      </c>
      <c r="AC83" s="52">
        <f>+B!AC55/E!AC97</f>
        <v>4.4963497365201619E-5</v>
      </c>
      <c r="AD83" s="52">
        <f>+B!AD55/E!AD97</f>
        <v>3.3734784140462996E-5</v>
      </c>
      <c r="AE83" s="52">
        <f>+B!AE55/E!AE97</f>
        <v>3.1686267935075264E-5</v>
      </c>
    </row>
    <row r="84" spans="4:31" ht="15.75" thickBot="1" x14ac:dyDescent="0.3">
      <c r="D84" s="60" t="s">
        <v>25</v>
      </c>
      <c r="E84" s="53">
        <f>+B!E56/E!E98</f>
        <v>3.6366371506025316E-8</v>
      </c>
      <c r="F84" s="53">
        <f>+B!F56/E!F98</f>
        <v>4.3478866972848096E-6</v>
      </c>
      <c r="G84" s="53">
        <f>+B!G56/E!G98</f>
        <v>2.5020210446337789E-6</v>
      </c>
      <c r="H84" s="53">
        <f>+B!H56/E!H98</f>
        <v>4.5454196313149593E-6</v>
      </c>
      <c r="I84" s="53">
        <f>+B!I56/E!I98</f>
        <v>1.0570870868285602E-5</v>
      </c>
      <c r="J84" s="53">
        <f>+B!J56/E!J98</f>
        <v>4.5426879640265279E-6</v>
      </c>
      <c r="K84" s="53">
        <f>+B!K56/E!K98</f>
        <v>6.9936331733262026E-7</v>
      </c>
      <c r="L84" s="53">
        <f>+B!L56/E!L98</f>
        <v>1.1725908063456215E-6</v>
      </c>
      <c r="M84" s="53">
        <f>+B!M56/E!M98</f>
        <v>1.2639503904726788E-6</v>
      </c>
      <c r="N84" s="53">
        <f>+B!N56/E!N98</f>
        <v>2.0741219171942742E-6</v>
      </c>
      <c r="O84" s="53">
        <f>+B!O56/E!O98</f>
        <v>1.0279852711331116E-6</v>
      </c>
      <c r="P84" s="53">
        <f>+B!P56/E!P98</f>
        <v>9.6098890748223606E-7</v>
      </c>
      <c r="Q84" s="53">
        <f>+B!Q56/E!Q98</f>
        <v>1.1627623246634549E-6</v>
      </c>
      <c r="R84" s="53">
        <f>+B!R56/E!R98</f>
        <v>1.1217669905419089E-6</v>
      </c>
      <c r="S84" s="53">
        <f>+B!S56/E!S98</f>
        <v>1.5186580897600588E-6</v>
      </c>
      <c r="T84" s="53">
        <f>+B!T56/E!T98</f>
        <v>1.9759442385579446E-6</v>
      </c>
      <c r="U84" s="53">
        <f>+B!U56/E!U98</f>
        <v>1.9473345142024498E-6</v>
      </c>
      <c r="V84" s="53">
        <f>+B!V56/E!V98</f>
        <v>1.8215729835731326E-6</v>
      </c>
      <c r="W84" s="53">
        <f>+B!W56/E!W98</f>
        <v>1.8753921180855072E-6</v>
      </c>
      <c r="X84" s="53">
        <f>+B!X56/E!X98</f>
        <v>4.346653737905903E-6</v>
      </c>
      <c r="Y84" s="53">
        <f>+B!Y56/E!Y98</f>
        <v>1.8323055529004299E-6</v>
      </c>
      <c r="Z84" s="53">
        <f>+B!Z56/E!Z98</f>
        <v>1.3919954704819838E-6</v>
      </c>
      <c r="AA84" s="53">
        <f>+B!AA56/E!AA98</f>
        <v>1.2371184217841837E-6</v>
      </c>
      <c r="AB84" s="53">
        <f>+B!AB56/E!AB98</f>
        <v>1.0315057001113653E-6</v>
      </c>
      <c r="AC84" s="53">
        <f>+B!AC56/E!AC98</f>
        <v>6.2986632016788098E-7</v>
      </c>
      <c r="AD84" s="53">
        <f>+B!AD56/E!AD98</f>
        <v>6.0396965972515338E-7</v>
      </c>
      <c r="AE84" s="53">
        <f>+B!AE56/E!AE98</f>
        <v>8.1197117098809701E-7</v>
      </c>
    </row>
    <row r="85" spans="4:31" x14ac:dyDescent="0.25">
      <c r="D85" t="s">
        <v>52</v>
      </c>
      <c r="E85" s="142"/>
      <c r="F85" s="142"/>
      <c r="G85" s="142"/>
      <c r="H85" s="142"/>
      <c r="I85" s="142"/>
      <c r="J85" s="142"/>
      <c r="K85" s="142"/>
      <c r="L85" s="142"/>
      <c r="M85" s="142"/>
      <c r="N85" s="142"/>
      <c r="O85" s="142"/>
      <c r="P85" s="142"/>
      <c r="Q85" s="142"/>
      <c r="R85" s="142"/>
      <c r="S85" s="142"/>
      <c r="T85" s="142"/>
      <c r="U85" s="142"/>
      <c r="V85" s="142"/>
      <c r="W85" s="142"/>
      <c r="X85" s="142"/>
      <c r="Y85" s="142"/>
      <c r="Z85" s="142"/>
    </row>
    <row r="86" spans="4:31" ht="15.75" thickBot="1" x14ac:dyDescent="0.3"/>
    <row r="87" spans="4:31" ht="15.75" thickBot="1" x14ac:dyDescent="0.3">
      <c r="D87" s="56" t="s">
        <v>14</v>
      </c>
      <c r="E87" s="11">
        <v>1995</v>
      </c>
      <c r="F87" s="7">
        <v>1996</v>
      </c>
      <c r="G87" s="11">
        <v>1997</v>
      </c>
      <c r="H87" s="7">
        <v>1998</v>
      </c>
      <c r="I87" s="11">
        <v>1999</v>
      </c>
      <c r="J87" s="7">
        <v>2000</v>
      </c>
      <c r="K87" s="11">
        <v>2001</v>
      </c>
      <c r="L87" s="7">
        <v>2002</v>
      </c>
      <c r="M87" s="11">
        <v>2003</v>
      </c>
      <c r="N87" s="7">
        <v>2004</v>
      </c>
      <c r="O87" s="11">
        <v>2005</v>
      </c>
      <c r="P87" s="7">
        <v>2006</v>
      </c>
      <c r="Q87" s="11">
        <v>2007</v>
      </c>
      <c r="R87" s="7">
        <v>2008</v>
      </c>
      <c r="S87" s="11">
        <v>2009</v>
      </c>
      <c r="T87" s="7">
        <v>2010</v>
      </c>
      <c r="U87" s="11">
        <v>2011</v>
      </c>
      <c r="V87" s="7">
        <v>2012</v>
      </c>
      <c r="W87" s="11">
        <v>2013</v>
      </c>
      <c r="X87" s="7">
        <v>2014</v>
      </c>
      <c r="Y87" s="11">
        <v>2015</v>
      </c>
      <c r="Z87" s="8">
        <v>2016</v>
      </c>
      <c r="AA87" s="8">
        <v>2017</v>
      </c>
      <c r="AB87" s="8">
        <v>2018</v>
      </c>
      <c r="AC87" s="8">
        <v>2019</v>
      </c>
      <c r="AD87" s="8">
        <v>2020</v>
      </c>
      <c r="AE87" s="8">
        <v>2021</v>
      </c>
    </row>
    <row r="88" spans="4:31" ht="15.75" thickBot="1" x14ac:dyDescent="0.3">
      <c r="D88" s="57" t="s">
        <v>15</v>
      </c>
      <c r="E88" s="168">
        <v>5184323000</v>
      </c>
      <c r="F88" s="168">
        <v>5436080011</v>
      </c>
      <c r="G88" s="168">
        <v>5643427103</v>
      </c>
      <c r="H88" s="168">
        <v>5575508699</v>
      </c>
      <c r="I88" s="168">
        <v>5798688983</v>
      </c>
      <c r="J88" s="168">
        <v>6565966015</v>
      </c>
      <c r="K88" s="168">
        <v>6316454183</v>
      </c>
      <c r="L88" s="168">
        <v>6637444526</v>
      </c>
      <c r="M88" s="168">
        <v>7745599339</v>
      </c>
      <c r="N88" s="168">
        <v>9450255677</v>
      </c>
      <c r="O88" s="168">
        <v>10729316860</v>
      </c>
      <c r="P88" s="168">
        <v>12360247796</v>
      </c>
      <c r="Q88" s="168">
        <v>14214226391</v>
      </c>
      <c r="R88" s="168">
        <v>16492395967</v>
      </c>
      <c r="S88" s="168">
        <v>12718818088</v>
      </c>
      <c r="T88" s="168">
        <v>15265500148</v>
      </c>
      <c r="U88" s="168">
        <v>18262772593</v>
      </c>
      <c r="V88" s="168">
        <v>18432838912</v>
      </c>
      <c r="W88" s="168">
        <v>18761292843</v>
      </c>
      <c r="X88" s="168">
        <v>18828152169</v>
      </c>
      <c r="Y88" s="168">
        <v>16524752461</v>
      </c>
      <c r="Z88" s="168">
        <v>16047634445.264</v>
      </c>
      <c r="AA88" s="168">
        <v>17804041229.339001</v>
      </c>
      <c r="AB88" s="168">
        <v>19615713615.634998</v>
      </c>
      <c r="AC88" s="168">
        <v>19114649074.326</v>
      </c>
      <c r="AD88" s="168">
        <v>17701227744.424</v>
      </c>
      <c r="AE88" s="168">
        <v>22348851418.275002</v>
      </c>
    </row>
    <row r="89" spans="4:31" x14ac:dyDescent="0.25">
      <c r="D89" s="58" t="s">
        <v>16</v>
      </c>
      <c r="E89" s="169">
        <v>375561570.5</v>
      </c>
      <c r="F89" s="169">
        <v>401991467.19999999</v>
      </c>
      <c r="G89" s="169">
        <v>389738510.89999998</v>
      </c>
      <c r="H89" s="169">
        <v>380664557</v>
      </c>
      <c r="I89" s="169">
        <v>374061798.39999998</v>
      </c>
      <c r="J89" s="169">
        <v>359224470.10000002</v>
      </c>
      <c r="K89" s="169">
        <v>369725862.60000002</v>
      </c>
      <c r="L89" s="169">
        <v>393076542.60000002</v>
      </c>
      <c r="M89" s="169">
        <v>452941624.80000001</v>
      </c>
      <c r="N89" s="169">
        <v>514885456.60000002</v>
      </c>
      <c r="O89" s="169">
        <v>566047074.20000005</v>
      </c>
      <c r="P89" s="169">
        <v>618287151.60000002</v>
      </c>
      <c r="Q89" s="169">
        <v>734260123.79999995</v>
      </c>
      <c r="R89" s="169">
        <v>891396154.20000005</v>
      </c>
      <c r="S89" s="169">
        <v>799271229.79999995</v>
      </c>
      <c r="T89" s="169">
        <v>885148913.39999998</v>
      </c>
      <c r="U89" s="169">
        <v>1061503321</v>
      </c>
      <c r="V89" s="169">
        <v>1060237470</v>
      </c>
      <c r="W89" s="169">
        <v>1120971992</v>
      </c>
      <c r="X89" s="169">
        <v>1158294815</v>
      </c>
      <c r="Y89" s="169">
        <v>1064189106</v>
      </c>
      <c r="Z89" s="169">
        <v>1067624639.3710001</v>
      </c>
      <c r="AA89" s="169">
        <v>1147190558.619</v>
      </c>
      <c r="AB89" s="169">
        <v>1209743278.477</v>
      </c>
      <c r="AC89" s="169">
        <v>1225844113.645</v>
      </c>
      <c r="AD89" s="169">
        <v>1243218751.336</v>
      </c>
      <c r="AE89" s="169">
        <v>1432764189.941</v>
      </c>
    </row>
    <row r="90" spans="4:31" x14ac:dyDescent="0.25">
      <c r="D90" s="59" t="s">
        <v>17</v>
      </c>
      <c r="E90" s="170">
        <v>51627692.329999998</v>
      </c>
      <c r="F90" s="170">
        <v>56288684.850000001</v>
      </c>
      <c r="G90" s="170">
        <v>57680229.729999997</v>
      </c>
      <c r="H90" s="170">
        <v>57140299.420000002</v>
      </c>
      <c r="I90" s="170">
        <v>58140863.780000001</v>
      </c>
      <c r="J90" s="170">
        <v>57028347.380000003</v>
      </c>
      <c r="K90" s="170">
        <v>59638955.240000002</v>
      </c>
      <c r="L90" s="170">
        <v>64598853.289999999</v>
      </c>
      <c r="M90" s="170">
        <v>72796924.280000001</v>
      </c>
      <c r="N90" s="170">
        <v>82432668.060000002</v>
      </c>
      <c r="O90" s="170">
        <v>89277497.609999999</v>
      </c>
      <c r="P90" s="170">
        <v>96156601.5</v>
      </c>
      <c r="Q90" s="170">
        <v>111988081.90000001</v>
      </c>
      <c r="R90" s="170">
        <v>125575430.09999999</v>
      </c>
      <c r="S90" s="170">
        <v>117328826.3</v>
      </c>
      <c r="T90" s="170">
        <v>122216900</v>
      </c>
      <c r="U90" s="170">
        <v>143582716.09999999</v>
      </c>
      <c r="V90" s="170">
        <v>146482515.40000001</v>
      </c>
      <c r="W90" s="170">
        <v>151035303.69999999</v>
      </c>
      <c r="X90" s="170">
        <v>147118163.09999999</v>
      </c>
      <c r="Y90" s="170">
        <v>140690613.90000001</v>
      </c>
      <c r="Z90" s="170">
        <v>142991312.63499999</v>
      </c>
      <c r="AA90" s="170">
        <v>150496401.59400001</v>
      </c>
      <c r="AB90" s="170">
        <v>163210164.67300001</v>
      </c>
      <c r="AC90" s="170">
        <v>164599622.33399999</v>
      </c>
      <c r="AD90" s="170">
        <v>154746501.87400001</v>
      </c>
      <c r="AE90" s="170">
        <v>176196507.081</v>
      </c>
    </row>
    <row r="91" spans="4:31" x14ac:dyDescent="0.25">
      <c r="D91" s="59" t="s">
        <v>18</v>
      </c>
      <c r="E91" s="170">
        <v>239292907.40000001</v>
      </c>
      <c r="F91" s="170">
        <v>228836431.59999999</v>
      </c>
      <c r="G91" s="170">
        <v>231969000.69999999</v>
      </c>
      <c r="H91" s="170">
        <v>209245922.80000001</v>
      </c>
      <c r="I91" s="170">
        <v>204032262.90000001</v>
      </c>
      <c r="J91" s="170">
        <v>226017097.69999999</v>
      </c>
      <c r="K91" s="170">
        <v>213677278.59999999</v>
      </c>
      <c r="L91" s="170">
        <v>217910797.40000001</v>
      </c>
      <c r="M91" s="170">
        <v>258967165.19999999</v>
      </c>
      <c r="N91" s="170">
        <v>338753119.10000002</v>
      </c>
      <c r="O91" s="170">
        <v>383630664.39999998</v>
      </c>
      <c r="P91" s="170">
        <v>454994840.89999998</v>
      </c>
      <c r="Q91" s="170">
        <v>561446884.89999998</v>
      </c>
      <c r="R91" s="170">
        <v>678681197.70000005</v>
      </c>
      <c r="S91" s="170">
        <v>478800017.5</v>
      </c>
      <c r="T91" s="170">
        <v>684790932.10000002</v>
      </c>
      <c r="U91" s="170">
        <v>878766325.29999995</v>
      </c>
      <c r="V91" s="170">
        <v>815073280.29999995</v>
      </c>
      <c r="W91" s="170">
        <v>813792656.20000005</v>
      </c>
      <c r="X91" s="170">
        <v>792834887</v>
      </c>
      <c r="Y91" s="170">
        <v>640955175.79999995</v>
      </c>
      <c r="Z91" s="170">
        <v>607794591.48899996</v>
      </c>
      <c r="AA91" s="170">
        <v>732095497.773</v>
      </c>
      <c r="AB91" s="170">
        <v>796361744.80299997</v>
      </c>
      <c r="AC91" s="170">
        <v>779070503.87600005</v>
      </c>
      <c r="AD91" s="170">
        <v>775124116.53600001</v>
      </c>
      <c r="AE91" s="170">
        <v>1102042186.132</v>
      </c>
    </row>
    <row r="92" spans="4:31" x14ac:dyDescent="0.25">
      <c r="D92" s="59" t="s">
        <v>19</v>
      </c>
      <c r="E92" s="170">
        <v>377664446.19999999</v>
      </c>
      <c r="F92" s="170">
        <v>456352227.39999998</v>
      </c>
      <c r="G92" s="170">
        <v>470321351.39999998</v>
      </c>
      <c r="H92" s="170">
        <v>353241464.10000002</v>
      </c>
      <c r="I92" s="170">
        <v>416358067.89999998</v>
      </c>
      <c r="J92" s="170">
        <v>658760166.89999998</v>
      </c>
      <c r="K92" s="170">
        <v>608031482.60000002</v>
      </c>
      <c r="L92" s="170">
        <v>612159106.20000005</v>
      </c>
      <c r="M92" s="170">
        <v>765553255.10000002</v>
      </c>
      <c r="N92" s="170">
        <v>1031558682</v>
      </c>
      <c r="O92" s="170">
        <v>1429655046</v>
      </c>
      <c r="P92" s="170">
        <v>1785336981</v>
      </c>
      <c r="Q92" s="170">
        <v>1993519707</v>
      </c>
      <c r="R92" s="170">
        <v>2861058829</v>
      </c>
      <c r="S92" s="170">
        <v>1800872166</v>
      </c>
      <c r="T92" s="170">
        <v>2348034537</v>
      </c>
      <c r="U92" s="170">
        <v>3207013664</v>
      </c>
      <c r="V92" s="170">
        <v>3344176120</v>
      </c>
      <c r="W92" s="170">
        <v>3218429628</v>
      </c>
      <c r="X92" s="170">
        <v>3023365467</v>
      </c>
      <c r="Y92" s="170">
        <v>1836501365</v>
      </c>
      <c r="Z92" s="170">
        <v>1520007833.2739999</v>
      </c>
      <c r="AA92" s="170">
        <v>1983549106.6960001</v>
      </c>
      <c r="AB92" s="170">
        <v>2536884007.7649999</v>
      </c>
      <c r="AC92" s="170">
        <v>2307791672.8210001</v>
      </c>
      <c r="AD92" s="170">
        <v>1545681956.0539999</v>
      </c>
      <c r="AE92" s="170">
        <v>2554518674.54</v>
      </c>
    </row>
    <row r="93" spans="4:31" x14ac:dyDescent="0.25">
      <c r="D93" s="59" t="s">
        <v>20</v>
      </c>
      <c r="E93" s="170">
        <v>27495544.670000002</v>
      </c>
      <c r="F93" s="170">
        <v>26082011.57</v>
      </c>
      <c r="G93" s="170">
        <v>27244740.920000002</v>
      </c>
      <c r="H93" s="170">
        <v>29239064.530000001</v>
      </c>
      <c r="I93" s="170">
        <v>26890038.510000002</v>
      </c>
      <c r="J93" s="170">
        <v>21461949.73</v>
      </c>
      <c r="K93" s="170">
        <v>20729178.800000001</v>
      </c>
      <c r="L93" s="170">
        <v>26184588.300000001</v>
      </c>
      <c r="M93" s="170">
        <v>33621904.57</v>
      </c>
      <c r="N93" s="170">
        <v>40144187.420000002</v>
      </c>
      <c r="O93" s="170">
        <v>41811687.520000003</v>
      </c>
      <c r="P93" s="170">
        <v>47345093.25</v>
      </c>
      <c r="Q93" s="170">
        <v>61744172.439999998</v>
      </c>
      <c r="R93" s="170">
        <v>92058538.129999995</v>
      </c>
      <c r="S93" s="170">
        <v>68929481.459999993</v>
      </c>
      <c r="T93" s="170">
        <v>82469554.349999994</v>
      </c>
      <c r="U93" s="170">
        <v>114871451.90000001</v>
      </c>
      <c r="V93" s="170">
        <v>110852387.8</v>
      </c>
      <c r="W93" s="170">
        <v>103868348.40000001</v>
      </c>
      <c r="X93" s="170">
        <v>101865098.3</v>
      </c>
      <c r="Y93" s="170">
        <v>90304005.400000006</v>
      </c>
      <c r="Z93" s="170">
        <v>91511186.731999993</v>
      </c>
      <c r="AA93" s="170">
        <v>108379737.875</v>
      </c>
      <c r="AB93" s="170">
        <v>102723311.94400001</v>
      </c>
      <c r="AC93" s="170">
        <v>98219111.194000006</v>
      </c>
      <c r="AD93" s="170">
        <v>110349090.382</v>
      </c>
      <c r="AE93" s="170">
        <v>161225289.73800001</v>
      </c>
    </row>
    <row r="94" spans="4:31" x14ac:dyDescent="0.25">
      <c r="D94" s="59" t="s">
        <v>21</v>
      </c>
      <c r="E94" s="170">
        <v>506035078.10000002</v>
      </c>
      <c r="F94" s="170">
        <v>519724327</v>
      </c>
      <c r="G94" s="170">
        <v>540692221.79999995</v>
      </c>
      <c r="H94" s="170">
        <v>548794167.89999998</v>
      </c>
      <c r="I94" s="170">
        <v>572450576.29999995</v>
      </c>
      <c r="J94" s="170">
        <v>613191944.79999995</v>
      </c>
      <c r="K94" s="170">
        <v>636691845.79999995</v>
      </c>
      <c r="L94" s="170">
        <v>710200855.29999995</v>
      </c>
      <c r="M94" s="170">
        <v>850113591.29999995</v>
      </c>
      <c r="N94" s="170">
        <v>1026971162</v>
      </c>
      <c r="O94" s="170">
        <v>1166398985</v>
      </c>
      <c r="P94" s="170">
        <v>1304022072</v>
      </c>
      <c r="Q94" s="170">
        <v>1525006410</v>
      </c>
      <c r="R94" s="170">
        <v>1757637944</v>
      </c>
      <c r="S94" s="170">
        <v>1498204261</v>
      </c>
      <c r="T94" s="170">
        <v>1707017922</v>
      </c>
      <c r="U94" s="170">
        <v>2014607741</v>
      </c>
      <c r="V94" s="170">
        <v>1976754499</v>
      </c>
      <c r="W94" s="170">
        <v>2023134186</v>
      </c>
      <c r="X94" s="170">
        <v>2075712256</v>
      </c>
      <c r="Y94" s="170">
        <v>1889923223</v>
      </c>
      <c r="Z94" s="170">
        <v>1873194957.8410001</v>
      </c>
      <c r="AA94" s="170">
        <v>2060071275.075</v>
      </c>
      <c r="AB94" s="170">
        <v>2302134306.3759999</v>
      </c>
      <c r="AC94" s="170">
        <v>2258755193.7800002</v>
      </c>
      <c r="AD94" s="170">
        <v>2256940758.3920002</v>
      </c>
      <c r="AE94" s="170">
        <v>2832701640.3769999</v>
      </c>
    </row>
    <row r="95" spans="4:31" x14ac:dyDescent="0.25">
      <c r="D95" s="59" t="s">
        <v>22</v>
      </c>
      <c r="E95" s="170">
        <v>826439970.39999998</v>
      </c>
      <c r="F95" s="170">
        <v>825851021.70000005</v>
      </c>
      <c r="G95" s="170">
        <v>847197917.10000002</v>
      </c>
      <c r="H95" s="170">
        <v>842391804.20000005</v>
      </c>
      <c r="I95" s="170">
        <v>833554360</v>
      </c>
      <c r="J95" s="170">
        <v>898511930.39999998</v>
      </c>
      <c r="K95" s="170">
        <v>856553950.70000005</v>
      </c>
      <c r="L95" s="170">
        <v>911160590.60000002</v>
      </c>
      <c r="M95" s="170">
        <v>1049770920</v>
      </c>
      <c r="N95" s="170">
        <v>1310846315</v>
      </c>
      <c r="O95" s="170">
        <v>1472446848</v>
      </c>
      <c r="P95" s="170">
        <v>1711144050</v>
      </c>
      <c r="Q95" s="170">
        <v>2014400102</v>
      </c>
      <c r="R95" s="170">
        <v>2240556336</v>
      </c>
      <c r="S95" s="170">
        <v>1591149379</v>
      </c>
      <c r="T95" s="170">
        <v>1958733306</v>
      </c>
      <c r="U95" s="170">
        <v>2339624979</v>
      </c>
      <c r="V95" s="170">
        <v>2215446253</v>
      </c>
      <c r="W95" s="170">
        <v>2236069113</v>
      </c>
      <c r="X95" s="170">
        <v>2319923665</v>
      </c>
      <c r="Y95" s="170">
        <v>2052686867</v>
      </c>
      <c r="Z95" s="170">
        <v>1953419933.346</v>
      </c>
      <c r="AA95" s="170">
        <v>2161184233.1329999</v>
      </c>
      <c r="AB95" s="170">
        <v>2357625020.803</v>
      </c>
      <c r="AC95" s="170">
        <v>2224528524.7049999</v>
      </c>
      <c r="AD95" s="170">
        <v>2093710207.425</v>
      </c>
      <c r="AE95" s="170">
        <v>2764136916.6760001</v>
      </c>
    </row>
    <row r="96" spans="4:31" x14ac:dyDescent="0.25">
      <c r="D96" s="59" t="s">
        <v>23</v>
      </c>
      <c r="E96" s="170">
        <v>1917390192</v>
      </c>
      <c r="F96" s="170">
        <v>2054053575</v>
      </c>
      <c r="G96" s="170">
        <v>2169380992</v>
      </c>
      <c r="H96" s="170">
        <v>2236828583</v>
      </c>
      <c r="I96" s="170">
        <v>2375791868</v>
      </c>
      <c r="J96" s="170">
        <v>2645660619</v>
      </c>
      <c r="K96" s="170">
        <v>2512262622</v>
      </c>
      <c r="L96" s="170">
        <v>2615799362</v>
      </c>
      <c r="M96" s="170">
        <v>2996925853</v>
      </c>
      <c r="N96" s="170">
        <v>3618480516</v>
      </c>
      <c r="O96" s="170">
        <v>3963309927</v>
      </c>
      <c r="P96" s="170">
        <v>4504701010</v>
      </c>
      <c r="Q96" s="170">
        <v>5116327108</v>
      </c>
      <c r="R96" s="170">
        <v>5514637213</v>
      </c>
      <c r="S96" s="170">
        <v>4333633124</v>
      </c>
      <c r="T96" s="170">
        <v>5292802373</v>
      </c>
      <c r="U96" s="170">
        <v>5973724083</v>
      </c>
      <c r="V96" s="170">
        <v>6046011717</v>
      </c>
      <c r="W96" s="170">
        <v>6225991092</v>
      </c>
      <c r="X96" s="170">
        <v>6424378426</v>
      </c>
      <c r="Y96" s="170">
        <v>6142884013</v>
      </c>
      <c r="Z96" s="170">
        <v>6119176849.8549995</v>
      </c>
      <c r="AA96" s="170">
        <v>6681924934.3780003</v>
      </c>
      <c r="AB96" s="170">
        <v>7202673509.7060003</v>
      </c>
      <c r="AC96" s="170">
        <v>7075206906.21</v>
      </c>
      <c r="AD96" s="170">
        <v>6676326745.5570002</v>
      </c>
      <c r="AE96" s="170">
        <v>7950999432.9169998</v>
      </c>
    </row>
    <row r="97" spans="4:31" x14ac:dyDescent="0.25">
      <c r="D97" s="59" t="s">
        <v>24</v>
      </c>
      <c r="E97" s="170">
        <v>650729699.79999995</v>
      </c>
      <c r="F97" s="170">
        <v>696421735.20000005</v>
      </c>
      <c r="G97" s="170">
        <v>728890790.39999998</v>
      </c>
      <c r="H97" s="170">
        <v>739103983</v>
      </c>
      <c r="I97" s="170">
        <v>770414175</v>
      </c>
      <c r="J97" s="170">
        <v>816129735.39999998</v>
      </c>
      <c r="K97" s="170">
        <v>813993293.89999998</v>
      </c>
      <c r="L97" s="170">
        <v>864859968.89999998</v>
      </c>
      <c r="M97" s="170">
        <v>991006342.29999995</v>
      </c>
      <c r="N97" s="170">
        <v>1150358465</v>
      </c>
      <c r="O97" s="170">
        <v>1262279549</v>
      </c>
      <c r="P97" s="170">
        <v>1392717711</v>
      </c>
      <c r="Q97" s="170">
        <v>1578631337</v>
      </c>
      <c r="R97" s="170">
        <v>1714980985</v>
      </c>
      <c r="S97" s="170">
        <v>1474553453</v>
      </c>
      <c r="T97" s="170">
        <v>1666801222</v>
      </c>
      <c r="U97" s="170">
        <v>1884923109</v>
      </c>
      <c r="V97" s="170">
        <v>1896165399</v>
      </c>
      <c r="W97" s="170">
        <v>1958684997</v>
      </c>
      <c r="X97" s="170">
        <v>2047147486</v>
      </c>
      <c r="Y97" s="170">
        <v>1963979690</v>
      </c>
      <c r="Z97" s="170">
        <v>1946962141.369</v>
      </c>
      <c r="AA97" s="170">
        <v>2032798773.0610001</v>
      </c>
      <c r="AB97" s="170">
        <v>2172613106.5799999</v>
      </c>
      <c r="AC97" s="170">
        <v>2189799854.7639999</v>
      </c>
      <c r="AD97" s="170">
        <v>2040196247.0969999</v>
      </c>
      <c r="AE97" s="170">
        <v>2424952669.006</v>
      </c>
    </row>
    <row r="98" spans="4:31" ht="15.75" thickBot="1" x14ac:dyDescent="0.3">
      <c r="D98" s="60" t="s">
        <v>25</v>
      </c>
      <c r="E98" s="171">
        <v>168782304.80000001</v>
      </c>
      <c r="F98" s="171">
        <v>151344560.19999999</v>
      </c>
      <c r="G98" s="171">
        <v>169967795</v>
      </c>
      <c r="H98" s="171">
        <v>168751636.19999999</v>
      </c>
      <c r="I98" s="171">
        <v>165688146.40000001</v>
      </c>
      <c r="J98" s="171">
        <v>269976280.5</v>
      </c>
      <c r="K98" s="171">
        <v>225149069.30000001</v>
      </c>
      <c r="L98" s="171">
        <v>221437008.19999999</v>
      </c>
      <c r="M98" s="171">
        <v>273831949.89999998</v>
      </c>
      <c r="N98" s="171">
        <v>334955237.80000001</v>
      </c>
      <c r="O98" s="171">
        <v>353405841.69999999</v>
      </c>
      <c r="P98" s="171">
        <v>444560802.60000002</v>
      </c>
      <c r="Q98" s="171">
        <v>515930029.10000002</v>
      </c>
      <c r="R98" s="171">
        <v>611737558.5</v>
      </c>
      <c r="S98" s="171">
        <v>552592453.60000002</v>
      </c>
      <c r="T98" s="171">
        <v>514741752.39999998</v>
      </c>
      <c r="U98" s="171">
        <v>641311490.60000002</v>
      </c>
      <c r="V98" s="171">
        <v>815624195.89999998</v>
      </c>
      <c r="W98" s="171">
        <v>906432304.79999995</v>
      </c>
      <c r="X98" s="171">
        <v>733618133</v>
      </c>
      <c r="Y98" s="171">
        <v>698508498.20000005</v>
      </c>
      <c r="Z98" s="171">
        <v>719255932.38699996</v>
      </c>
      <c r="AA98" s="171">
        <v>736125163.09200001</v>
      </c>
      <c r="AB98" s="171">
        <v>760690900.60800004</v>
      </c>
      <c r="AC98" s="171">
        <v>781116538.93299997</v>
      </c>
      <c r="AD98" s="171">
        <v>796371129.33599997</v>
      </c>
      <c r="AE98" s="171">
        <v>929127815.07000005</v>
      </c>
    </row>
    <row r="99" spans="4:31" x14ac:dyDescent="0.25">
      <c r="D99" t="s">
        <v>51</v>
      </c>
      <c r="F99" t="s">
        <v>60</v>
      </c>
    </row>
    <row r="100" spans="4:31" ht="15.75" thickBot="1" x14ac:dyDescent="0.3"/>
    <row r="101" spans="4:31" ht="15.75" thickBot="1" x14ac:dyDescent="0.3">
      <c r="D101" s="56" t="s">
        <v>14</v>
      </c>
      <c r="E101" s="11">
        <v>1995</v>
      </c>
      <c r="F101" s="7">
        <v>1996</v>
      </c>
      <c r="G101" s="11">
        <v>1997</v>
      </c>
      <c r="H101" s="7">
        <v>1998</v>
      </c>
      <c r="I101" s="11">
        <v>1999</v>
      </c>
      <c r="J101" s="7">
        <v>2000</v>
      </c>
      <c r="K101" s="11">
        <v>2001</v>
      </c>
      <c r="L101" s="7">
        <v>2002</v>
      </c>
      <c r="M101" s="11">
        <v>2003</v>
      </c>
      <c r="N101" s="7">
        <v>2004</v>
      </c>
      <c r="O101" s="11">
        <v>2005</v>
      </c>
      <c r="P101" s="7">
        <v>2006</v>
      </c>
      <c r="Q101" s="11">
        <v>2007</v>
      </c>
      <c r="R101" s="7">
        <v>2008</v>
      </c>
      <c r="S101" s="11">
        <v>2009</v>
      </c>
      <c r="T101" s="7">
        <v>2010</v>
      </c>
      <c r="U101" s="11">
        <v>2011</v>
      </c>
      <c r="V101" s="7">
        <v>2012</v>
      </c>
      <c r="W101" s="11">
        <v>2013</v>
      </c>
      <c r="X101" s="7">
        <v>2014</v>
      </c>
      <c r="Y101" s="11">
        <v>2015</v>
      </c>
      <c r="Z101" s="8">
        <v>2016</v>
      </c>
      <c r="AA101" s="8">
        <v>2017</v>
      </c>
      <c r="AB101" s="8">
        <v>2018</v>
      </c>
      <c r="AC101" s="8">
        <v>2019</v>
      </c>
      <c r="AD101" s="8">
        <v>2020</v>
      </c>
      <c r="AE101" s="8">
        <v>2021</v>
      </c>
    </row>
    <row r="102" spans="4:31" ht="15.75" thickBot="1" x14ac:dyDescent="0.3">
      <c r="D102" s="57" t="s">
        <v>15</v>
      </c>
      <c r="E102" s="50">
        <f>+(A!D46+B!E46)/(E!E60+E!E88)</f>
        <v>4.5540622910612869E-5</v>
      </c>
      <c r="F102" s="50">
        <f>+(A!E46+B!F46)/(E!F60+E!F88)</f>
        <v>4.6510945875123506E-5</v>
      </c>
      <c r="G102" s="50">
        <f>+(A!F46+B!G46)/(E!G60+E!G88)</f>
        <v>4.4584335396456558E-5</v>
      </c>
      <c r="H102" s="50">
        <f>+(A!G46+B!H46)/(E!H60+E!H88)</f>
        <v>5.4413516918419008E-5</v>
      </c>
      <c r="I102" s="50">
        <f>+(A!H46+B!I46)/(E!I60+E!I88)</f>
        <v>3.4270418898964672E-5</v>
      </c>
      <c r="J102" s="50">
        <f>+(A!I46+B!J46)/(E!J60+E!J88)</f>
        <v>2.9784313083695987E-5</v>
      </c>
      <c r="K102" s="50">
        <f>+(A!J46+B!K46)/(E!K60+E!K88)</f>
        <v>3.1077096163048133E-5</v>
      </c>
      <c r="L102" s="50">
        <f>+(A!K46+B!L46)/(E!L60+E!L88)</f>
        <v>3.5552695706594982E-5</v>
      </c>
      <c r="M102" s="50">
        <f>+(A!L46+B!M46)/(E!M60+E!M88)</f>
        <v>2.9640021718220434E-5</v>
      </c>
      <c r="N102" s="50">
        <f>+(A!M46+B!N46)/(E!N60+E!N88)</f>
        <v>2.5796212255670951E-5</v>
      </c>
      <c r="O102" s="50">
        <f>+(A!N46+B!O46)/(E!O60+E!O88)</f>
        <v>3.2164001510842394E-5</v>
      </c>
      <c r="P102" s="50">
        <f>+(A!O46+B!P46)/(E!P60+E!P88)</f>
        <v>3.6859429894943259E-5</v>
      </c>
      <c r="Q102" s="50">
        <f>+(A!P46+B!Q46)/(E!Q60+E!Q88)</f>
        <v>3.6715796669125502E-5</v>
      </c>
      <c r="R102" s="50">
        <f>+(A!Q46+B!R46)/(E!R60+E!R88)</f>
        <v>3.6458057897434272E-5</v>
      </c>
      <c r="S102" s="50">
        <f>+(A!R46+B!S46)/(E!S60+E!S88)</f>
        <v>3.6593800878704616E-5</v>
      </c>
      <c r="T102" s="50">
        <f>+(A!S46+B!T46)/(E!T60+E!T88)</f>
        <v>3.5111842335273665E-5</v>
      </c>
      <c r="U102" s="50">
        <f>+(A!T46+B!U46)/(E!U60+E!U88)</f>
        <v>6.4010098097669994E-5</v>
      </c>
      <c r="V102" s="50">
        <f>+(A!U46+B!V46)/(E!V60+E!V88)</f>
        <v>1.0106529229091923E-4</v>
      </c>
      <c r="W102" s="50">
        <f>+(A!V46+B!W46)/(E!W60+E!W88)</f>
        <v>1.0229416855105271E-4</v>
      </c>
      <c r="X102" s="50">
        <f>+(A!W46+B!X46)/(E!X60+E!X88)</f>
        <v>1.1243168345533007E-4</v>
      </c>
      <c r="Y102" s="50">
        <f>+(A!X46+B!Y46)/(E!Y60+E!Y88)</f>
        <v>7.5852963512998111E-5</v>
      </c>
      <c r="Z102" s="50">
        <f>+(A!Y46+B!Z46)/(E!Z60+E!Z88)</f>
        <v>6.5061820491665935E-5</v>
      </c>
      <c r="AA102" s="50">
        <f>+(A!Z46+B!AA46)/(E!AA60+E!AA88)</f>
        <v>5.4891361503777325E-5</v>
      </c>
      <c r="AB102" s="50">
        <f>+(A!AA46+B!AB46)/(E!AB60+E!AB88)</f>
        <v>5.5949253555084212E-5</v>
      </c>
      <c r="AC102" s="50">
        <f>+(A!AB46+B!AC46)/(E!AC60+E!AC88)</f>
        <v>4.0336671210028952E-5</v>
      </c>
      <c r="AD102" s="50">
        <f>+(A!AC46+B!AD46)/(E!AD60+E!AD88)</f>
        <v>3.6845355372264694E-5</v>
      </c>
      <c r="AE102" s="50">
        <f>+(A!AD46+B!AE46)/(E!AE60+E!AE88)</f>
        <v>4.4941088028321275E-5</v>
      </c>
    </row>
    <row r="103" spans="4:31" x14ac:dyDescent="0.25">
      <c r="D103" s="58" t="s">
        <v>16</v>
      </c>
      <c r="E103" s="51">
        <f>+(A!D47+B!E47)/(E!E61+E!E89)</f>
        <v>1.4697379859137687E-4</v>
      </c>
      <c r="F103" s="51">
        <f>+(A!E47+B!F47)/(E!F61+E!F89)</f>
        <v>1.3474336449043091E-4</v>
      </c>
      <c r="G103" s="51">
        <f>+(A!F47+B!G47)/(E!G61+E!G89)</f>
        <v>1.4964131869477467E-4</v>
      </c>
      <c r="H103" s="51">
        <f>+(A!G47+B!H47)/(E!H61+E!H89)</f>
        <v>1.2809054193818606E-4</v>
      </c>
      <c r="I103" s="51">
        <f>+(A!H47+B!I47)/(E!I61+E!I89)</f>
        <v>1.2317579599814617E-4</v>
      </c>
      <c r="J103" s="51">
        <f>+(A!I47+B!J47)/(E!J61+E!J89)</f>
        <v>1.3224952080583853E-4</v>
      </c>
      <c r="K103" s="51" t="e">
        <f>+(A!#REF!+B!K47)/(E!K61+E!K89)</f>
        <v>#REF!</v>
      </c>
      <c r="L103" s="51">
        <f>+(A!K47+B!L47)/(E!L61+E!L89)</f>
        <v>7.5618222734958942E-5</v>
      </c>
      <c r="M103" s="51">
        <f>+(A!L47+B!M47)/(E!M61+E!M89)</f>
        <v>6.9547917478060285E-5</v>
      </c>
      <c r="N103" s="51">
        <f>+(A!M47+B!N47)/(E!N61+E!N89)</f>
        <v>5.9576188947673032E-5</v>
      </c>
      <c r="O103" s="51">
        <f>+(A!N47+B!O47)/(E!O61+E!O89)</f>
        <v>7.4009885100318981E-5</v>
      </c>
      <c r="P103" s="51">
        <f>+(A!O47+B!P47)/(E!P61+E!P89)</f>
        <v>7.5802455330853971E-5</v>
      </c>
      <c r="Q103" s="51">
        <f>+(A!P47+B!Q47)/(E!Q61+E!Q89)</f>
        <v>7.897447254235783E-5</v>
      </c>
      <c r="R103" s="51">
        <f>+(A!Q47+B!R47)/(E!R61+E!R89)</f>
        <v>7.0390915301510998E-5</v>
      </c>
      <c r="S103" s="51">
        <f>+(A!R47+B!S47)/(E!S61+E!S89)</f>
        <v>6.8362212377418312E-5</v>
      </c>
      <c r="T103" s="51">
        <f>+(A!S47+B!T47)/(E!T61+E!T89)</f>
        <v>6.0699400635249283E-5</v>
      </c>
      <c r="U103" s="51">
        <f>+(A!T47+B!U47)/(E!U61+E!U89)</f>
        <v>6.9372482064718722E-5</v>
      </c>
      <c r="V103" s="51">
        <f>+(A!U47+B!V47)/(E!V61+E!V89)</f>
        <v>6.2756230824858746E-5</v>
      </c>
      <c r="W103" s="51">
        <f>+(A!V47+B!W47)/(E!W61+E!W89)</f>
        <v>5.5349485440981949E-5</v>
      </c>
      <c r="X103" s="51">
        <f>+(A!W47+B!X47)/(E!X61+E!X89)</f>
        <v>7.5204387837319721E-5</v>
      </c>
      <c r="Y103" s="51">
        <f>+(A!X47+B!Y47)/(E!Y61+E!Y89)</f>
        <v>7.3589110478281935E-5</v>
      </c>
      <c r="Z103" s="51">
        <f>+(A!Y47+B!Z47)/(E!Z61+E!Z89)</f>
        <v>7.9931713827744924E-5</v>
      </c>
      <c r="AA103" s="51">
        <f>+(A!Z47+B!AA47)/(E!AA61+E!AA89)</f>
        <v>8.2317855982947681E-5</v>
      </c>
      <c r="AB103" s="51">
        <f>+(A!AA47+B!AB47)/(E!AB61+E!AB89)</f>
        <v>7.7299740937259985E-5</v>
      </c>
      <c r="AC103" s="51">
        <f>+(A!AB47+B!AC47)/(E!AC61+E!AC89)</f>
        <v>8.51541393874715E-5</v>
      </c>
      <c r="AD103" s="51">
        <f>+(A!AC47+B!AD47)/(E!AD61+E!AD89)</f>
        <v>9.4409188918166657E-5</v>
      </c>
      <c r="AE103" s="51">
        <f>+(A!AD47+B!AE47)/(E!AE61+E!AE89)</f>
        <v>9.2340611092173541E-5</v>
      </c>
    </row>
    <row r="104" spans="4:31" x14ac:dyDescent="0.25">
      <c r="D104" s="59" t="s">
        <v>17</v>
      </c>
      <c r="E104" s="52">
        <f>+(A!D48+B!E48)/(E!E62+E!E90)</f>
        <v>7.2924024778432664E-5</v>
      </c>
      <c r="F104" s="52">
        <f>+(A!E48+B!F48)/(E!F62+E!F90)</f>
        <v>5.2808689716505426E-5</v>
      </c>
      <c r="G104" s="52">
        <f>+(A!F48+B!G48)/(E!G62+E!G90)</f>
        <v>5.4505338544838011E-5</v>
      </c>
      <c r="H104" s="52">
        <f>+(A!G48+B!H48)/(E!H62+E!H90)</f>
        <v>4.8867244713023403E-5</v>
      </c>
      <c r="I104" s="52">
        <f>+(A!H48+B!I48)/(E!I62+E!I90)</f>
        <v>4.784220872851095E-5</v>
      </c>
      <c r="J104" s="52">
        <f>+(A!I48+B!J48)/(E!J62+E!J90)</f>
        <v>7.1710412258048855E-5</v>
      </c>
      <c r="K104" s="52">
        <f>+(A!J47+B!K48)/(E!K62+E!K90)</f>
        <v>4.4424839167722397E-4</v>
      </c>
      <c r="L104" s="52">
        <f>+(A!K48+B!L48)/(E!L62+E!L90)</f>
        <v>3.52081333726331E-5</v>
      </c>
      <c r="M104" s="52">
        <f>+(A!L48+B!M48)/(E!M62+E!M90)</f>
        <v>3.1983846809042791E-5</v>
      </c>
      <c r="N104" s="52">
        <f>+(A!M48+B!N48)/(E!N62+E!N90)</f>
        <v>3.546028873581369E-5</v>
      </c>
      <c r="O104" s="52">
        <f>+(A!N48+B!O48)/(E!O62+E!O90)</f>
        <v>3.7713113124414631E-5</v>
      </c>
      <c r="P104" s="52">
        <f>+(A!O48+B!P48)/(E!P62+E!P90)</f>
        <v>4.4396436876965715E-5</v>
      </c>
      <c r="Q104" s="52">
        <f>+(A!P48+B!Q48)/(E!Q62+E!Q90)</f>
        <v>4.3905429843823622E-5</v>
      </c>
      <c r="R104" s="52">
        <f>+(A!Q48+B!R48)/(E!R62+E!R90)</f>
        <v>4.2351413564348215E-5</v>
      </c>
      <c r="S104" s="52">
        <f>+(A!R48+B!S48)/(E!S62+E!S90)</f>
        <v>4.6798098619154911E-5</v>
      </c>
      <c r="T104" s="52">
        <f>+(A!S48+B!T48)/(E!T62+E!T90)</f>
        <v>4.2885522989672721E-5</v>
      </c>
      <c r="U104" s="52">
        <f>+(A!T48+B!U48)/(E!U62+E!U90)</f>
        <v>3.893317776205238E-5</v>
      </c>
      <c r="V104" s="52">
        <f>+(A!U48+B!V48)/(E!V62+E!V90)</f>
        <v>4.3016276430902816E-5</v>
      </c>
      <c r="W104" s="52">
        <f>+(A!V48+B!W48)/(E!W62+E!W90)</f>
        <v>3.906406518794018E-5</v>
      </c>
      <c r="X104" s="52">
        <f>+(A!W48+B!X48)/(E!X62+E!X90)</f>
        <v>4.6525466980580655E-5</v>
      </c>
      <c r="Y104" s="52">
        <f>+(A!X48+B!Y48)/(E!Y62+E!Y90)</f>
        <v>4.3735183767742709E-5</v>
      </c>
      <c r="Z104" s="52">
        <f>+(A!Y48+B!Z48)/(E!Z62+E!Z90)</f>
        <v>5.0402134364020957E-5</v>
      </c>
      <c r="AA104" s="52">
        <f>+(A!Z48+B!AA48)/(E!AA62+E!AA90)</f>
        <v>5.0373489188486343E-5</v>
      </c>
      <c r="AB104" s="52">
        <f>+(A!AA48+B!AB48)/(E!AB62+E!AB90)</f>
        <v>5.0367180914274651E-5</v>
      </c>
      <c r="AC104" s="52">
        <f>+(A!AB48+B!AC48)/(E!AC62+E!AC90)</f>
        <v>5.7062048167057132E-5</v>
      </c>
      <c r="AD104" s="52">
        <f>+(A!AC48+B!AD48)/(E!AD62+E!AD90)</f>
        <v>5.2659518023067528E-5</v>
      </c>
      <c r="AE104" s="52">
        <f>+(A!AD48+B!AE48)/(E!AE62+E!AE90)</f>
        <v>6.8996048743601659E-5</v>
      </c>
    </row>
    <row r="105" spans="4:31" x14ac:dyDescent="0.25">
      <c r="D105" s="59" t="s">
        <v>18</v>
      </c>
      <c r="E105" s="52">
        <f>+(A!D49+B!E49)/(E!E63+E!E91)</f>
        <v>2.2062217409710355E-5</v>
      </c>
      <c r="F105" s="52">
        <f>+(A!E49+B!F49)/(E!F63+E!F91)</f>
        <v>4.5876652720190261E-5</v>
      </c>
      <c r="G105" s="52">
        <f>+(A!F49+B!G49)/(E!G63+E!G91)</f>
        <v>4.0756877231576958E-5</v>
      </c>
      <c r="H105" s="52">
        <f>+(A!G49+B!H49)/(E!H63+E!H91)</f>
        <v>3.1470612524759411E-5</v>
      </c>
      <c r="I105" s="52">
        <f>+(A!H49+B!I49)/(E!I63+E!I91)</f>
        <v>4.1671181025827915E-5</v>
      </c>
      <c r="J105" s="52">
        <f>+(A!I49+B!J49)/(E!J63+E!J91)</f>
        <v>3.8939991067719605E-5</v>
      </c>
      <c r="K105" s="52">
        <f>+(A!J48+B!K49)/(E!K63+E!K91)</f>
        <v>2.1212430200584038E-5</v>
      </c>
      <c r="L105" s="52">
        <f>+(A!K49+B!L49)/(E!L63+E!L91)</f>
        <v>4.6859140834822604E-5</v>
      </c>
      <c r="M105" s="52">
        <f>+(A!L49+B!M49)/(E!M63+E!M91)</f>
        <v>5.3028979642924664E-5</v>
      </c>
      <c r="N105" s="52">
        <f>+(A!M49+B!N49)/(E!N63+E!N91)</f>
        <v>4.0895837525188478E-5</v>
      </c>
      <c r="O105" s="52">
        <f>+(A!N49+B!O49)/(E!O63+E!O91)</f>
        <v>4.6612404382981894E-5</v>
      </c>
      <c r="P105" s="52">
        <f>+(A!O49+B!P49)/(E!P63+E!P91)</f>
        <v>5.998796594945794E-5</v>
      </c>
      <c r="Q105" s="52">
        <f>+(A!P49+B!Q49)/(E!Q63+E!Q91)</f>
        <v>5.8276471546006075E-5</v>
      </c>
      <c r="R105" s="52">
        <f>+(A!Q49+B!R49)/(E!R63+E!R91)</f>
        <v>5.4680816103244071E-5</v>
      </c>
      <c r="S105" s="52">
        <f>+(A!R49+B!S49)/(E!S63+E!S91)</f>
        <v>5.1216288628059115E-5</v>
      </c>
      <c r="T105" s="52">
        <f>+(A!S49+B!T49)/(E!T63+E!T91)</f>
        <v>5.2947504970375749E-5</v>
      </c>
      <c r="U105" s="52">
        <f>+(A!T49+B!U49)/(E!U63+E!U91)</f>
        <v>5.1059011017590479E-5</v>
      </c>
      <c r="V105" s="52">
        <f>+(A!U49+B!V49)/(E!V63+E!V91)</f>
        <v>4.2381705016867321E-5</v>
      </c>
      <c r="W105" s="52">
        <f>+(A!V49+B!W49)/(E!W63+E!W91)</f>
        <v>3.8197698386171763E-5</v>
      </c>
      <c r="X105" s="52">
        <f>+(A!W49+B!X49)/(E!X63+E!X91)</f>
        <v>4.0731452580765081E-5</v>
      </c>
      <c r="Y105" s="52">
        <f>+(A!X49+B!Y49)/(E!Y63+E!Y91)</f>
        <v>3.8256606725310368E-5</v>
      </c>
      <c r="Z105" s="52">
        <f>+(A!Y49+B!Z49)/(E!Z63+E!Z91)</f>
        <v>7.0068965597222359E-5</v>
      </c>
      <c r="AA105" s="52">
        <f>+(A!Z49+B!AA49)/(E!AA63+E!AA91)</f>
        <v>5.7918543002989608E-5</v>
      </c>
      <c r="AB105" s="52">
        <f>+(A!AA49+B!AB49)/(E!AB63+E!AB91)</f>
        <v>6.8949631157878965E-5</v>
      </c>
      <c r="AC105" s="52">
        <f>+(A!AB49+B!AC49)/(E!AC63+E!AC91)</f>
        <v>4.7769291730646797E-5</v>
      </c>
      <c r="AD105" s="52">
        <f>+(A!AC49+B!AD49)/(E!AD63+E!AD91)</f>
        <v>3.487274218007496E-5</v>
      </c>
      <c r="AE105" s="52">
        <f>+(A!AD49+B!AE49)/(E!AE63+E!AE91)</f>
        <v>3.4837700954679891E-5</v>
      </c>
    </row>
    <row r="106" spans="4:31" x14ac:dyDescent="0.25">
      <c r="D106" s="59" t="s">
        <v>19</v>
      </c>
      <c r="E106" s="52">
        <f>+(A!D50+B!E50)/(E!E64+E!E92)</f>
        <v>3.3533155964674659E-5</v>
      </c>
      <c r="F106" s="52">
        <f>+(A!E50+B!F50)/(E!F64+E!F92)</f>
        <v>6.859075505719959E-5</v>
      </c>
      <c r="G106" s="52">
        <f>+(A!F50+B!G50)/(E!G64+E!G92)</f>
        <v>7.2293156485007866E-6</v>
      </c>
      <c r="H106" s="52">
        <f>+(A!G50+B!H50)/(E!H64+E!H92)</f>
        <v>2.914707433849032E-5</v>
      </c>
      <c r="I106" s="52">
        <f>+(A!H50+B!I50)/(E!I64+E!I92)</f>
        <v>2.3626167147212053E-5</v>
      </c>
      <c r="J106" s="52">
        <f>+(A!I50+B!J50)/(E!J64+E!J92)</f>
        <v>2.3413837539037887E-5</v>
      </c>
      <c r="K106" s="52">
        <f>+(A!J49+B!K50)/(E!K64+E!K92)</f>
        <v>9.8164738351619459E-6</v>
      </c>
      <c r="L106" s="52">
        <f>+(A!K50+B!L50)/(E!L64+E!L92)</f>
        <v>7.4212805077011364E-5</v>
      </c>
      <c r="M106" s="52">
        <f>+(A!L50+B!M50)/(E!M64+E!M92)</f>
        <v>3.5567725646246325E-5</v>
      </c>
      <c r="N106" s="52">
        <f>+(A!M50+B!N50)/(E!N64+E!N92)</f>
        <v>1.8790621694846321E-5</v>
      </c>
      <c r="O106" s="52">
        <f>+(A!N50+B!O50)/(E!O64+E!O92)</f>
        <v>3.6270105458695694E-5</v>
      </c>
      <c r="P106" s="52">
        <f>+(A!O50+B!P50)/(E!P64+E!P92)</f>
        <v>4.8548776143889125E-5</v>
      </c>
      <c r="Q106" s="52">
        <f>+(A!P50+B!Q50)/(E!Q64+E!Q92)</f>
        <v>3.6493440227587332E-5</v>
      </c>
      <c r="R106" s="52">
        <f>+(A!Q50+B!R50)/(E!R64+E!R92)</f>
        <v>4.9261687202837978E-5</v>
      </c>
      <c r="S106" s="52">
        <f>+(A!R50+B!S50)/(E!S64+E!S92)</f>
        <v>7.4511659067843098E-5</v>
      </c>
      <c r="T106" s="52">
        <f>+(A!S50+B!T50)/(E!T64+E!T92)</f>
        <v>6.3391537498814341E-5</v>
      </c>
      <c r="U106" s="52">
        <f>+(A!T50+B!U50)/(E!U64+E!U92)</f>
        <v>2.1934328058286978E-4</v>
      </c>
      <c r="V106" s="52">
        <f>+(A!U50+B!V50)/(E!V64+E!V92)</f>
        <v>4.0071483614123658E-4</v>
      </c>
      <c r="W106" s="52">
        <f>+(A!V50+B!W50)/(E!W64+E!W92)</f>
        <v>4.18859732912782E-4</v>
      </c>
      <c r="X106" s="52">
        <f>+(A!W50+B!X50)/(E!X64+E!X92)</f>
        <v>4.9275041526795405E-4</v>
      </c>
      <c r="Y106" s="52">
        <f>+(A!X50+B!Y50)/(E!Y64+E!Y92)</f>
        <v>3.6917246380550639E-4</v>
      </c>
      <c r="Z106" s="52">
        <f>+(A!Y50+B!Z50)/(E!Z64+E!Z92)</f>
        <v>2.9668112350834583E-4</v>
      </c>
      <c r="AA106" s="52">
        <f>+(A!Z50+B!AA50)/(E!AA64+E!AA92)</f>
        <v>1.8017732813831104E-4</v>
      </c>
      <c r="AB106" s="52">
        <f>+(A!AA50+B!AB50)/(E!AB64+E!AB92)</f>
        <v>1.7258566631089042E-4</v>
      </c>
      <c r="AC106" s="52">
        <f>+(A!AB50+B!AC50)/(E!AC64+E!AC92)</f>
        <v>4.9545522304215341E-5</v>
      </c>
      <c r="AD106" s="52">
        <f>+(A!AC50+B!AD50)/(E!AD64+E!AD92)</f>
        <v>6.1395397991960532E-5</v>
      </c>
      <c r="AE106" s="52">
        <f>+(A!AD50+B!AE50)/(E!AE64+E!AE92)</f>
        <v>9.6866125026714124E-5</v>
      </c>
    </row>
    <row r="107" spans="4:31" x14ac:dyDescent="0.25">
      <c r="D107" s="59" t="s">
        <v>20</v>
      </c>
      <c r="E107" s="52" t="e">
        <f>+(A!D51+B!E51)/(E!E65+E!E93)</f>
        <v>#VALUE!</v>
      </c>
      <c r="F107" s="52">
        <f>+(A!E51+B!F51)/(E!F65+E!F93)</f>
        <v>4.57534435574838E-5</v>
      </c>
      <c r="G107" s="52" t="e">
        <f>+(A!F51+B!G51)/(E!G65+E!G93)</f>
        <v>#VALUE!</v>
      </c>
      <c r="H107" s="52" t="e">
        <f>+(A!G51+B!H51)/(E!H65+E!H93)</f>
        <v>#VALUE!</v>
      </c>
      <c r="I107" s="52">
        <f>+(A!H51+B!I51)/(E!I65+E!I93)</f>
        <v>2.4669820655347887E-5</v>
      </c>
      <c r="J107" s="52">
        <f>+(A!I51+B!J51)/(E!J65+E!J93)</f>
        <v>5.2806305924178346E-5</v>
      </c>
      <c r="K107" s="52">
        <f>+(A!J50+B!K51)/(E!K65+E!K93)</f>
        <v>6.3010666316377993E-4</v>
      </c>
      <c r="L107" s="52" t="e">
        <f>+(A!K51+B!L51)/(E!L65+E!L93)</f>
        <v>#VALUE!</v>
      </c>
      <c r="M107" s="52" t="e">
        <f>+(A!L51+B!M51)/(E!M65+E!M93)</f>
        <v>#VALUE!</v>
      </c>
      <c r="N107" s="52">
        <f>+(A!M51+B!N51)/(E!N65+E!N93)</f>
        <v>1.5960951236044534E-4</v>
      </c>
      <c r="O107" s="52">
        <f>+(A!N51+B!O51)/(E!O65+E!O93)</f>
        <v>3.5806380462945501E-4</v>
      </c>
      <c r="P107" s="52">
        <f>+(A!O51+B!P51)/(E!P65+E!P93)</f>
        <v>2.8679706061246843E-4</v>
      </c>
      <c r="Q107" s="52">
        <f>+(A!P51+B!Q51)/(E!Q65+E!Q93)</f>
        <v>4.0435837466094507E-4</v>
      </c>
      <c r="R107" s="52">
        <f>+(A!Q51+B!R51)/(E!R65+E!R93)</f>
        <v>5.2381927164496334E-5</v>
      </c>
      <c r="S107" s="52">
        <f>+(A!R51+B!S51)/(E!S65+E!S93)</f>
        <v>5.0162972224077393E-5</v>
      </c>
      <c r="T107" s="52">
        <f>+(A!S51+B!T51)/(E!T65+E!T93)</f>
        <v>4.9348742965779003E-5</v>
      </c>
      <c r="U107" s="52">
        <f>+(A!T51+B!U51)/(E!U65+E!U93)</f>
        <v>4.2621058562878394E-5</v>
      </c>
      <c r="V107" s="52">
        <f>+(A!U51+B!V51)/(E!V65+E!V93)</f>
        <v>6.3740585158806673E-5</v>
      </c>
      <c r="W107" s="52">
        <f>+(A!V51+B!W51)/(E!W65+E!W93)</f>
        <v>5.7650926099535226E-5</v>
      </c>
      <c r="X107" s="52">
        <f>+(A!W51+B!X51)/(E!X65+E!X93)</f>
        <v>8.8757711628821996E-5</v>
      </c>
      <c r="Y107" s="52">
        <f>+(A!X51+B!Y51)/(E!Y65+E!Y93)</f>
        <v>1.9311420610729368E-4</v>
      </c>
      <c r="Z107" s="52">
        <f>+(A!Y51+B!Z51)/(E!Z65+E!Z93)</f>
        <v>2.0897409870721935E-4</v>
      </c>
      <c r="AA107" s="52">
        <f>+(A!Z51+B!AA51)/(E!AA65+E!AA93)</f>
        <v>1.7805627770937061E-4</v>
      </c>
      <c r="AB107" s="52">
        <f>+(A!AA51+B!AB51)/(E!AB65+E!AB93)</f>
        <v>4.3171591608381351E-4</v>
      </c>
      <c r="AC107" s="52">
        <f>+(A!AB51+B!AC51)/(E!AC65+E!AC93)</f>
        <v>3.4243765461403649E-4</v>
      </c>
      <c r="AD107" s="52">
        <f>+(A!AC51+B!AD51)/(E!AD65+E!AD93)</f>
        <v>4.0921109903738407E-4</v>
      </c>
      <c r="AE107" s="52">
        <f>+(A!AD51+B!AE51)/(E!AE65+E!AE93)</f>
        <v>3.5550782751690897E-4</v>
      </c>
    </row>
    <row r="108" spans="4:31" x14ac:dyDescent="0.25">
      <c r="D108" s="59" t="s">
        <v>21</v>
      </c>
      <c r="E108" s="52">
        <f>+(A!D52+B!E52)/(E!E66+E!E94)</f>
        <v>3.866031030502656E-5</v>
      </c>
      <c r="F108" s="52">
        <f>+(A!E52+B!F52)/(E!F66+E!F94)</f>
        <v>4.1699009622871275E-5</v>
      </c>
      <c r="G108" s="52">
        <f>+(A!F52+B!G52)/(E!G66+E!G94)</f>
        <v>4.8199929713541271E-5</v>
      </c>
      <c r="H108" s="52">
        <f>+(A!G52+B!H52)/(E!H66+E!H94)</f>
        <v>4.9715099037381582E-5</v>
      </c>
      <c r="I108" s="52">
        <f>+(A!H52+B!I52)/(E!I66+E!I94)</f>
        <v>4.1128278687954519E-5</v>
      </c>
      <c r="J108" s="52">
        <f>+(A!I52+B!J52)/(E!J66+E!J94)</f>
        <v>4.2980259477279634E-5</v>
      </c>
      <c r="K108" s="52">
        <f>+(A!J51+B!K52)/(E!K66+E!K94)</f>
        <v>4.9380844583328538E-5</v>
      </c>
      <c r="L108" s="52">
        <f>+(A!K52+B!L52)/(E!L66+E!L94)</f>
        <v>5.7516413253744629E-5</v>
      </c>
      <c r="M108" s="52">
        <f>+(A!L52+B!M52)/(E!M66+E!M94)</f>
        <v>5.4662298759951118E-5</v>
      </c>
      <c r="N108" s="52">
        <f>+(A!M52+B!N52)/(E!N66+E!N94)</f>
        <v>5.6313840484206722E-5</v>
      </c>
      <c r="O108" s="52">
        <f>+(A!N52+B!O52)/(E!O66+E!O94)</f>
        <v>4.6242931266273449E-5</v>
      </c>
      <c r="P108" s="52">
        <f>+(A!O52+B!P52)/(E!P66+E!P94)</f>
        <v>4.8338383043566494E-5</v>
      </c>
      <c r="Q108" s="52">
        <f>+(A!P52+B!Q52)/(E!Q66+E!Q94)</f>
        <v>4.8437965240714062E-5</v>
      </c>
      <c r="R108" s="52">
        <f>+(A!Q52+B!R52)/(E!R66+E!R94)</f>
        <v>4.2261816331113331E-5</v>
      </c>
      <c r="S108" s="52">
        <f>+(A!R52+B!S52)/(E!S66+E!S94)</f>
        <v>4.369756401124292E-5</v>
      </c>
      <c r="T108" s="52">
        <f>+(A!S52+B!T52)/(E!T66+E!T94)</f>
        <v>4.6675480347045149E-5</v>
      </c>
      <c r="U108" s="52">
        <f>+(A!T52+B!U52)/(E!U66+E!U94)</f>
        <v>5.1086598444831564E-5</v>
      </c>
      <c r="V108" s="52">
        <f>+(A!U52+B!V52)/(E!V66+E!V94)</f>
        <v>5.3394651554936615E-5</v>
      </c>
      <c r="W108" s="52">
        <f>+(A!V52+B!W52)/(E!W66+E!W94)</f>
        <v>5.7371620423089663E-5</v>
      </c>
      <c r="X108" s="52">
        <f>+(A!W52+B!X52)/(E!X66+E!X94)</f>
        <v>6.7028780442874656E-5</v>
      </c>
      <c r="Y108" s="52">
        <f>+(A!X52+B!Y52)/(E!Y66+E!Y94)</f>
        <v>7.7072298233367238E-5</v>
      </c>
      <c r="Z108" s="52">
        <f>+(A!Y52+B!Z52)/(E!Z66+E!Z94)</f>
        <v>7.2607491763668081E-5</v>
      </c>
      <c r="AA108" s="52">
        <f>+(A!Z52+B!AA52)/(E!AA66+E!AA94)</f>
        <v>7.0689451800200022E-5</v>
      </c>
      <c r="AB108" s="52">
        <f>+(A!AA52+B!AB52)/(E!AB66+E!AB94)</f>
        <v>7.2558227040797288E-5</v>
      </c>
      <c r="AC108" s="52">
        <f>+(A!AB52+B!AC52)/(E!AC66+E!AC94)</f>
        <v>7.9814090485751709E-5</v>
      </c>
      <c r="AD108" s="52">
        <f>+(A!AC52+B!AD52)/(E!AD66+E!AD94)</f>
        <v>7.0473728068701086E-5</v>
      </c>
      <c r="AE108" s="52">
        <f>+(A!AD52+B!AE52)/(E!AE66+E!AE94)</f>
        <v>7.5496900286873233E-5</v>
      </c>
    </row>
    <row r="109" spans="4:31" x14ac:dyDescent="0.25">
      <c r="D109" s="59" t="s">
        <v>22</v>
      </c>
      <c r="E109" s="52">
        <f>+(A!D53+B!E53)/(E!E67+E!E95)</f>
        <v>6.135882190112316E-5</v>
      </c>
      <c r="F109" s="52">
        <f>+(A!E53+B!F53)/(E!F67+E!F95)</f>
        <v>4.1697951400509635E-5</v>
      </c>
      <c r="G109" s="52">
        <f>+(A!F53+B!G53)/(E!G67+E!G95)</f>
        <v>4.6638111446878096E-5</v>
      </c>
      <c r="H109" s="52">
        <f>+(A!G53+B!H53)/(E!H67+E!H95)</f>
        <v>5.4918993717864822E-5</v>
      </c>
      <c r="I109" s="52">
        <f>+(A!H53+B!I53)/(E!I67+E!I95)</f>
        <v>4.3479215876763204E-5</v>
      </c>
      <c r="J109" s="52">
        <f>+(A!I53+B!J53)/(E!J67+E!J95)</f>
        <v>4.6313267406025554E-5</v>
      </c>
      <c r="K109" s="52">
        <f>+(A!J52+B!K53)/(E!K67+E!K95)</f>
        <v>3.6683208516266015E-5</v>
      </c>
      <c r="L109" s="52">
        <f>+(A!K53+B!L53)/(E!L67+E!L95)</f>
        <v>4.7246523428757553E-5</v>
      </c>
      <c r="M109" s="52">
        <f>+(A!L53+B!M53)/(E!M67+E!M95)</f>
        <v>5.0274331781216236E-5</v>
      </c>
      <c r="N109" s="52">
        <f>+(A!M53+B!N53)/(E!N67+E!N95)</f>
        <v>4.6954293744670953E-5</v>
      </c>
      <c r="O109" s="52">
        <f>+(A!N53+B!O53)/(E!O67+E!O95)</f>
        <v>5.8509102544889679E-5</v>
      </c>
      <c r="P109" s="52">
        <f>+(A!O53+B!P53)/(E!P67+E!P95)</f>
        <v>7.1903820999085033E-5</v>
      </c>
      <c r="Q109" s="52">
        <f>+(A!P53+B!Q53)/(E!Q67+E!Q95)</f>
        <v>7.0154184424655173E-5</v>
      </c>
      <c r="R109" s="52">
        <f>+(A!Q53+B!R53)/(E!R67+E!R95)</f>
        <v>5.3302862388305291E-5</v>
      </c>
      <c r="S109" s="52">
        <f>+(A!R53+B!S53)/(E!S67+E!S95)</f>
        <v>4.2725903838284437E-5</v>
      </c>
      <c r="T109" s="52">
        <f>+(A!S53+B!T53)/(E!T67+E!T95)</f>
        <v>4.7380927252907598E-5</v>
      </c>
      <c r="U109" s="52">
        <f>+(A!T53+B!U53)/(E!U67+E!U95)</f>
        <v>4.4369722383425784E-5</v>
      </c>
      <c r="V109" s="52">
        <f>+(A!U53+B!V53)/(E!V67+E!V95)</f>
        <v>5.5668439118137038E-5</v>
      </c>
      <c r="W109" s="52">
        <f>+(A!V53+B!W53)/(E!W67+E!W95)</f>
        <v>5.5808892580860445E-5</v>
      </c>
      <c r="X109" s="52">
        <f>+(A!W53+B!X53)/(E!X67+E!X95)</f>
        <v>6.2143805587561006E-5</v>
      </c>
      <c r="Y109" s="52">
        <f>+(A!X53+B!Y53)/(E!Y67+E!Y95)</f>
        <v>6.4759757791381167E-5</v>
      </c>
      <c r="Z109" s="52">
        <f>+(A!Y53+B!Z53)/(E!Z67+E!Z95)</f>
        <v>5.7659533309558493E-5</v>
      </c>
      <c r="AA109" s="52">
        <f>+(A!Z53+B!AA53)/(E!AA67+E!AA95)</f>
        <v>5.1231889675122342E-5</v>
      </c>
      <c r="AB109" s="52">
        <f>+(A!AA53+B!AB53)/(E!AB67+E!AB95)</f>
        <v>5.0576543970422327E-5</v>
      </c>
      <c r="AC109" s="52">
        <f>+(A!AB53+B!AC53)/(E!AC67+E!AC95)</f>
        <v>5.0951641110102249E-5</v>
      </c>
      <c r="AD109" s="52">
        <f>+(A!AC53+B!AD53)/(E!AD67+E!AD95)</f>
        <v>3.8718440544478167E-5</v>
      </c>
      <c r="AE109" s="52">
        <f>+(A!AD53+B!AE53)/(E!AE67+E!AE95)</f>
        <v>4.7417841157284868E-5</v>
      </c>
    </row>
    <row r="110" spans="4:31" x14ac:dyDescent="0.25">
      <c r="D110" s="59" t="s">
        <v>23</v>
      </c>
      <c r="E110" s="52">
        <f>+(A!D54+B!E54)/(E!E68+E!E96)</f>
        <v>3.2198777580563183E-5</v>
      </c>
      <c r="F110" s="52">
        <f>+(A!E54+B!F54)/(E!F68+E!F96)</f>
        <v>3.1688496486012112E-5</v>
      </c>
      <c r="G110" s="52">
        <f>+(A!F54+B!G54)/(E!G68+E!G96)</f>
        <v>3.131834122409084E-5</v>
      </c>
      <c r="H110" s="52">
        <f>+(A!G54+B!H54)/(E!H68+E!H96)</f>
        <v>5.1568934495634234E-5</v>
      </c>
      <c r="I110" s="52">
        <f>+(A!H54+B!I54)/(E!I68+E!I96)</f>
        <v>1.8868741003371598E-5</v>
      </c>
      <c r="J110" s="52">
        <f>+(A!I54+B!J54)/(E!J68+E!J96)</f>
        <v>1.0800664998052453E-5</v>
      </c>
      <c r="K110" s="52">
        <f>+(A!J53+B!K54)/(E!K68+E!K96)</f>
        <v>2.0636763565323695E-5</v>
      </c>
      <c r="L110" s="52">
        <f>+(A!K54+B!L54)/(E!L68+E!L96)</f>
        <v>1.3551400156431863E-5</v>
      </c>
      <c r="M110" s="52">
        <f>+(A!L54+B!M54)/(E!M68+E!M96)</f>
        <v>1.0270235445657838E-5</v>
      </c>
      <c r="N110" s="52">
        <f>+(A!M54+B!N54)/(E!N68+E!N96)</f>
        <v>7.6349216370941706E-6</v>
      </c>
      <c r="O110" s="52">
        <f>+(A!N54+B!O54)/(E!O68+E!O96)</f>
        <v>1.2605082416568396E-5</v>
      </c>
      <c r="P110" s="52">
        <f>+(A!O54+B!P54)/(E!P68+E!P96)</f>
        <v>1.3336005414259269E-5</v>
      </c>
      <c r="Q110" s="52">
        <f>+(A!P54+B!Q54)/(E!Q68+E!Q96)</f>
        <v>1.1881865827335375E-5</v>
      </c>
      <c r="R110" s="52">
        <f>+(A!Q54+B!R54)/(E!R68+E!R96)</f>
        <v>1.9079220822191439E-5</v>
      </c>
      <c r="S110" s="52">
        <f>+(A!R54+B!S54)/(E!S68+E!S96)</f>
        <v>1.570361300966621E-5</v>
      </c>
      <c r="T110" s="52">
        <f>+(A!S54+B!T54)/(E!T68+E!T96)</f>
        <v>1.4300655019508155E-5</v>
      </c>
      <c r="U110" s="52">
        <f>+(A!T54+B!U54)/(E!U68+E!U96)</f>
        <v>1.4193918677172852E-5</v>
      </c>
      <c r="V110" s="52">
        <f>+(A!U54+B!V54)/(E!V68+E!V96)</f>
        <v>2.0890491448115603E-5</v>
      </c>
      <c r="W110" s="52">
        <f>+(A!V54+B!W54)/(E!W68+E!W96)</f>
        <v>2.6226795875939038E-5</v>
      </c>
      <c r="X110" s="52">
        <f>+(A!W54+B!X54)/(E!X68+E!X96)</f>
        <v>2.2996246578550965E-5</v>
      </c>
      <c r="Y110" s="52">
        <f>+(A!X54+B!Y54)/(E!Y68+E!Y96)</f>
        <v>1.8807050200220806E-5</v>
      </c>
      <c r="Z110" s="52">
        <f>+(A!Y54+B!Z54)/(E!Z68+E!Z96)</f>
        <v>2.3664475137522919E-5</v>
      </c>
      <c r="AA110" s="52">
        <f>+(A!Z54+B!AA54)/(E!AA68+E!AA96)</f>
        <v>2.3027612298566567E-5</v>
      </c>
      <c r="AB110" s="52">
        <f>+(A!AA54+B!AB54)/(E!AB68+E!AB96)</f>
        <v>1.7668967190646513E-5</v>
      </c>
      <c r="AC110" s="52">
        <f>+(A!AB54+B!AC54)/(E!AC68+E!AC96)</f>
        <v>1.7678866075234549E-5</v>
      </c>
      <c r="AD110" s="52">
        <f>+(A!AC54+B!AD54)/(E!AD68+E!AD96)</f>
        <v>1.129337006026186E-5</v>
      </c>
      <c r="AE110" s="52">
        <f>+(A!AD54+B!AE54)/(E!AE68+E!AE96)</f>
        <v>1.5911486038812768E-5</v>
      </c>
    </row>
    <row r="111" spans="4:31" x14ac:dyDescent="0.25">
      <c r="D111" s="59" t="s">
        <v>24</v>
      </c>
      <c r="E111" s="52">
        <f>+(A!D55+B!E55)/(E!E69+E!E97)</f>
        <v>4.1723917850531575E-5</v>
      </c>
      <c r="F111" s="52">
        <f>+(A!E55+B!F55)/(E!F69+E!F97)</f>
        <v>4.5819929536927718E-5</v>
      </c>
      <c r="G111" s="52">
        <f>+(A!F55+B!G55)/(E!G69+E!G97)</f>
        <v>6.000019668548304E-5</v>
      </c>
      <c r="H111" s="52">
        <f>+(A!G55+B!H55)/(E!H69+E!H97)</f>
        <v>6.1224070632220093E-5</v>
      </c>
      <c r="I111" s="52">
        <f>+(A!H55+B!I55)/(E!I69+E!I97)</f>
        <v>3.4583719248009157E-5</v>
      </c>
      <c r="J111" s="52">
        <f>+(A!I55+B!J55)/(E!J69+E!J97)</f>
        <v>2.823860896141588E-5</v>
      </c>
      <c r="K111" s="52">
        <f>+(A!J54+B!K55)/(E!K69+E!K97)</f>
        <v>2.803532710679122E-5</v>
      </c>
      <c r="L111" s="52">
        <f>+(A!K55+B!L55)/(E!L69+E!L97)</f>
        <v>3.3098415143532819E-5</v>
      </c>
      <c r="M111" s="52">
        <f>+(A!L55+B!M55)/(E!M69+E!M97)</f>
        <v>2.4790957531477466E-5</v>
      </c>
      <c r="N111" s="52">
        <f>+(A!M55+B!N55)/(E!N69+E!N97)</f>
        <v>2.1526745725601828E-5</v>
      </c>
      <c r="O111" s="52">
        <f>+(A!N55+B!O55)/(E!O69+E!O97)</f>
        <v>2.1128271518960996E-5</v>
      </c>
      <c r="P111" s="52">
        <f>+(A!O55+B!P55)/(E!P69+E!P97)</f>
        <v>2.2577697438491726E-5</v>
      </c>
      <c r="Q111" s="52">
        <f>+(A!P55+B!Q55)/(E!Q69+E!Q97)</f>
        <v>3.3939492335935239E-5</v>
      </c>
      <c r="R111" s="52">
        <f>+(A!Q55+B!R55)/(E!R69+E!R97)</f>
        <v>3.0884348864968182E-5</v>
      </c>
      <c r="S111" s="52">
        <f>+(A!R55+B!S55)/(E!S69+E!S97)</f>
        <v>2.862225119739794E-5</v>
      </c>
      <c r="T111" s="52">
        <f>+(A!S55+B!T55)/(E!T69+E!T97)</f>
        <v>2.4691793061570188E-5</v>
      </c>
      <c r="U111" s="52">
        <f>+(A!T55+B!U55)/(E!U69+E!U97)</f>
        <v>2.2180364923582208E-5</v>
      </c>
      <c r="V111" s="52">
        <f>+(A!U55+B!V55)/(E!V69+E!V97)</f>
        <v>2.2076119435331352E-5</v>
      </c>
      <c r="W111" s="52">
        <f>+(A!V55+B!W55)/(E!W69+E!W97)</f>
        <v>2.4259839448010858E-5</v>
      </c>
      <c r="X111" s="52">
        <f>+(A!W55+B!X55)/(E!X69+E!X97)</f>
        <v>2.3200806230556659E-5</v>
      </c>
      <c r="Y111" s="52">
        <f>+(A!X55+B!Y55)/(E!Y69+E!Y97)</f>
        <v>2.3862075454591952E-5</v>
      </c>
      <c r="Z111" s="52">
        <f>+(A!Y55+B!Z55)/(E!Z69+E!Z97)</f>
        <v>2.3184032789746782E-5</v>
      </c>
      <c r="AA111" s="52">
        <f>+(A!Z55+B!AA55)/(E!AA69+E!AA97)</f>
        <v>2.3249423995362983E-5</v>
      </c>
      <c r="AB111" s="52">
        <f>+(A!AA55+B!AB55)/(E!AB69+E!AB97)</f>
        <v>2.3018136137949549E-5</v>
      </c>
      <c r="AC111" s="52">
        <f>+(A!AB55+B!AC55)/(E!AC69+E!AC97)</f>
        <v>2.4466865058803303E-5</v>
      </c>
      <c r="AD111" s="52">
        <f>+(A!AC55+B!AD55)/(E!AD69+E!AD97)</f>
        <v>1.8846939158670194E-5</v>
      </c>
      <c r="AE111" s="52">
        <f>+(A!AD55+B!AE55)/(E!AE69+E!AE97)</f>
        <v>1.7696207481989775E-5</v>
      </c>
    </row>
    <row r="112" spans="4:31" ht="15.75" thickBot="1" x14ac:dyDescent="0.3">
      <c r="D112" s="60" t="s">
        <v>25</v>
      </c>
      <c r="E112" s="53">
        <f>+(A!D56+B!E56)/(E!E70+E!E98)</f>
        <v>1.9619559681999097E-8</v>
      </c>
      <c r="F112" s="53">
        <f>+(A!E56+B!F56)/(E!F70+E!F98)</f>
        <v>2.2281212432579152E-6</v>
      </c>
      <c r="G112" s="53">
        <f>+(A!F56+B!G56)/(E!G70+E!G98)</f>
        <v>1.2967286348301129E-6</v>
      </c>
      <c r="H112" s="53">
        <f>+(A!G56+B!H56)/(E!H70+E!H98)</f>
        <v>2.3435568744640821E-6</v>
      </c>
      <c r="I112" s="53">
        <f>+(A!H56+B!I56)/(E!I70+E!I98)</f>
        <v>5.4812790764411833E-6</v>
      </c>
      <c r="J112" s="53">
        <f>+(A!I56+B!J56)/(E!J70+E!J98)</f>
        <v>2.4321749404839746E-6</v>
      </c>
      <c r="K112" s="53">
        <f>+(A!J55+B!K56)/(E!K70+E!K98)</f>
        <v>1.4989603025329624E-5</v>
      </c>
      <c r="L112" s="53" t="e">
        <f>+(A!K56+B!L56)/(E!L70+E!L98)</f>
        <v>#VALUE!</v>
      </c>
      <c r="M112" s="53">
        <f>+(A!L56+B!M56)/(E!M70+E!M98)</f>
        <v>1.3239983770112205E-6</v>
      </c>
      <c r="N112" s="53">
        <f>+(A!M56+B!N56)/(E!N70+E!N98)</f>
        <v>1.0766424972808822E-6</v>
      </c>
      <c r="O112" s="53">
        <f>+(A!N56+B!O56)/(E!O70+E!O98)</f>
        <v>7.8931422126196784E-7</v>
      </c>
      <c r="P112" s="53">
        <f>+(A!O56+B!P56)/(E!P70+E!P98)</f>
        <v>7.7138871461826859E-7</v>
      </c>
      <c r="Q112" s="53">
        <f>+(A!P56+B!Q56)/(E!Q70+E!Q98)</f>
        <v>9.728103005166178E-7</v>
      </c>
      <c r="R112" s="53">
        <f>+(A!Q56+B!R56)/(E!R70+E!R98)</f>
        <v>7.2140254969817635E-7</v>
      </c>
      <c r="S112" s="53">
        <f>+(A!R56+B!S56)/(E!S70+E!S98)</f>
        <v>9.4672937087513305E-7</v>
      </c>
      <c r="T112" s="53">
        <f>+(A!S56+B!T56)/(E!T70+E!T98)</f>
        <v>1.0729591033117555E-6</v>
      </c>
      <c r="U112" s="53">
        <f>+(A!T56+B!U56)/(E!U70+E!U98)</f>
        <v>1.1280736949419562E-6</v>
      </c>
      <c r="V112" s="53">
        <f>+(A!U56+B!V56)/(E!V70+E!V98)</f>
        <v>1.016391270119928E-6</v>
      </c>
      <c r="W112" s="53">
        <f>+(A!V56+B!W56)/(E!W70+E!W98)</f>
        <v>1.0235374311227124E-6</v>
      </c>
      <c r="X112" s="53">
        <f>+(A!W56+B!X56)/(E!X70+E!X98)</f>
        <v>2.3712168885423265E-6</v>
      </c>
      <c r="Y112" s="53">
        <f>+(A!X56+B!Y56)/(E!Y70+E!Y98)</f>
        <v>1.2177600167023957E-6</v>
      </c>
      <c r="Z112" s="53">
        <f>+(A!Y56+B!Z56)/(E!Z70+E!Z98)</f>
        <v>9.7998254932703439E-7</v>
      </c>
      <c r="AA112" s="53">
        <f>+(A!Z56+B!AA56)/(E!AA70+E!AA98)</f>
        <v>1.4596048472518179E-6</v>
      </c>
      <c r="AB112" s="53">
        <f>+(A!AA56+B!AB56)/(E!AB70+E!AB98)</f>
        <v>1.128148687692006E-6</v>
      </c>
      <c r="AC112" s="53">
        <f>+(A!AB56+B!AC56)/(E!AC70+E!AC98)</f>
        <v>3.8871347497017526E-6</v>
      </c>
      <c r="AD112" s="53">
        <f>+(A!AC56+B!AD56)/(E!AD70+E!AD98)</f>
        <v>1.0009842557971368E-5</v>
      </c>
      <c r="AE112" s="53">
        <f>+(A!AD56+B!AE56)/(E!AE70+E!AE98)</f>
        <v>2.9546969838973726E-6</v>
      </c>
    </row>
    <row r="113" spans="4:4" x14ac:dyDescent="0.25">
      <c r="D113"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E72"/>
  <sheetViews>
    <sheetView showGridLines="0" topLeftCell="A66" workbookViewId="0">
      <selection activeCell="AD46" sqref="AD46:AE57"/>
    </sheetView>
  </sheetViews>
  <sheetFormatPr baseColWidth="10" defaultRowHeight="15" x14ac:dyDescent="0.25"/>
  <cols>
    <col min="2" max="2" width="13.42578125" customWidth="1"/>
    <col min="4" max="4" width="31.7109375" customWidth="1"/>
  </cols>
  <sheetData>
    <row r="7" spans="2:16" x14ac:dyDescent="0.25">
      <c r="B7" s="211" t="s">
        <v>50</v>
      </c>
      <c r="C7" s="200"/>
      <c r="D7" s="200"/>
      <c r="E7" s="200"/>
    </row>
    <row r="8" spans="2:16" x14ac:dyDescent="0.25">
      <c r="B8" s="200"/>
      <c r="C8" s="200"/>
      <c r="D8" s="200"/>
      <c r="E8" s="200"/>
      <c r="M8" s="200" t="s">
        <v>11</v>
      </c>
      <c r="N8" s="213"/>
      <c r="O8" s="213"/>
      <c r="P8" s="213"/>
    </row>
    <row r="9" spans="2:16" x14ac:dyDescent="0.25">
      <c r="B9" s="200"/>
      <c r="C9" s="200"/>
      <c r="D9" s="200"/>
      <c r="E9" s="200"/>
      <c r="G9" s="200" t="s">
        <v>2</v>
      </c>
      <c r="H9" s="200"/>
      <c r="I9" s="200"/>
      <c r="J9" s="200"/>
      <c r="M9" s="213"/>
      <c r="N9" s="213"/>
      <c r="O9" s="213"/>
      <c r="P9" s="213"/>
    </row>
    <row r="10" spans="2:16" x14ac:dyDescent="0.25">
      <c r="B10" s="200"/>
      <c r="C10" s="200"/>
      <c r="D10" s="200"/>
      <c r="E10" s="200"/>
      <c r="G10" s="200"/>
      <c r="H10" s="200"/>
      <c r="I10" s="200"/>
      <c r="J10" s="200"/>
      <c r="M10" s="213"/>
      <c r="N10" s="213"/>
      <c r="O10" s="213"/>
      <c r="P10" s="213"/>
    </row>
    <row r="11" spans="2:16" x14ac:dyDescent="0.25">
      <c r="B11" s="200"/>
      <c r="C11" s="200"/>
      <c r="D11" s="200"/>
      <c r="E11" s="200"/>
      <c r="G11" s="200"/>
      <c r="H11" s="200"/>
      <c r="I11" s="200"/>
      <c r="J11" s="200"/>
      <c r="M11" s="213"/>
      <c r="N11" s="213"/>
      <c r="O11" s="213"/>
      <c r="P11" s="213"/>
    </row>
    <row r="12" spans="2:16" x14ac:dyDescent="0.25">
      <c r="B12" s="200"/>
      <c r="C12" s="200"/>
      <c r="D12" s="200"/>
      <c r="E12" s="200"/>
      <c r="G12" s="200"/>
      <c r="H12" s="200"/>
      <c r="I12" s="200"/>
      <c r="J12" s="200"/>
      <c r="M12" s="213"/>
      <c r="N12" s="213"/>
      <c r="O12" s="213"/>
      <c r="P12" s="213"/>
    </row>
    <row r="13" spans="2:16" x14ac:dyDescent="0.25">
      <c r="B13" s="200"/>
      <c r="C13" s="200"/>
      <c r="D13" s="200"/>
      <c r="E13" s="200"/>
      <c r="G13" s="200"/>
      <c r="H13" s="200"/>
      <c r="I13" s="200"/>
      <c r="J13" s="200"/>
      <c r="M13" s="213"/>
      <c r="N13" s="213"/>
      <c r="O13" s="213"/>
      <c r="P13" s="213"/>
    </row>
    <row r="14" spans="2:16" x14ac:dyDescent="0.25">
      <c r="B14" s="200"/>
      <c r="C14" s="200"/>
      <c r="D14" s="200"/>
      <c r="E14" s="200"/>
      <c r="G14" s="200"/>
      <c r="H14" s="200"/>
      <c r="I14" s="200"/>
      <c r="J14" s="200"/>
      <c r="M14" s="213"/>
      <c r="N14" s="213"/>
      <c r="O14" s="213"/>
      <c r="P14" s="213"/>
    </row>
    <row r="15" spans="2:16" x14ac:dyDescent="0.25">
      <c r="B15" s="200"/>
      <c r="C15" s="200"/>
      <c r="D15" s="200"/>
      <c r="E15" s="200"/>
      <c r="G15" s="200"/>
      <c r="H15" s="200"/>
      <c r="I15" s="200"/>
      <c r="J15" s="200"/>
      <c r="M15" s="213"/>
      <c r="N15" s="213"/>
      <c r="O15" s="213"/>
      <c r="P15" s="213"/>
    </row>
    <row r="16" spans="2:16" x14ac:dyDescent="0.25">
      <c r="B16" s="200"/>
      <c r="C16" s="200"/>
      <c r="D16" s="200"/>
      <c r="E16" s="200"/>
      <c r="G16" s="200"/>
      <c r="H16" s="200"/>
      <c r="I16" s="200"/>
      <c r="J16" s="200"/>
      <c r="M16" s="213"/>
      <c r="N16" s="213"/>
      <c r="O16" s="213"/>
      <c r="P16" s="213"/>
    </row>
    <row r="17" spans="3:16" x14ac:dyDescent="0.25">
      <c r="C17" s="201" t="s">
        <v>3</v>
      </c>
      <c r="D17" s="201"/>
      <c r="E17" s="201"/>
      <c r="H17" s="201" t="s">
        <v>3</v>
      </c>
      <c r="I17" s="201"/>
      <c r="J17" s="201"/>
      <c r="N17" s="201" t="s">
        <v>3</v>
      </c>
      <c r="O17" s="201"/>
      <c r="P17" s="201"/>
    </row>
    <row r="45" spans="3:31" ht="15.75" thickBot="1" x14ac:dyDescent="0.3"/>
    <row r="46" spans="3:31" ht="15.75" thickBot="1" x14ac:dyDescent="0.3">
      <c r="C46" s="5" t="s">
        <v>14</v>
      </c>
      <c r="D46" s="6"/>
      <c r="E46" s="11">
        <v>1995</v>
      </c>
      <c r="F46" s="7">
        <v>1996</v>
      </c>
      <c r="G46" s="11">
        <v>1997</v>
      </c>
      <c r="H46" s="7">
        <v>1998</v>
      </c>
      <c r="I46" s="11">
        <v>1999</v>
      </c>
      <c r="J46" s="7">
        <v>2000</v>
      </c>
      <c r="K46" s="11">
        <v>2001</v>
      </c>
      <c r="L46" s="7">
        <v>2002</v>
      </c>
      <c r="M46" s="11">
        <v>2003</v>
      </c>
      <c r="N46" s="7">
        <v>2004</v>
      </c>
      <c r="O46" s="11">
        <v>2005</v>
      </c>
      <c r="P46" s="7">
        <v>2006</v>
      </c>
      <c r="Q46" s="11">
        <v>2007</v>
      </c>
      <c r="R46" s="7">
        <v>2008</v>
      </c>
      <c r="S46" s="11">
        <v>2009</v>
      </c>
      <c r="T46" s="7">
        <v>2010</v>
      </c>
      <c r="U46" s="11">
        <v>2011</v>
      </c>
      <c r="V46" s="7">
        <v>2012</v>
      </c>
      <c r="W46" s="11">
        <v>2013</v>
      </c>
      <c r="X46" s="7">
        <v>2014</v>
      </c>
      <c r="Y46" s="11">
        <v>2015</v>
      </c>
      <c r="Z46" s="8">
        <v>2016</v>
      </c>
      <c r="AA46" s="8">
        <v>2017</v>
      </c>
      <c r="AB46" s="8">
        <v>2018</v>
      </c>
      <c r="AC46" s="8">
        <v>2019</v>
      </c>
      <c r="AD46" s="8">
        <v>2020</v>
      </c>
      <c r="AE46" s="8">
        <v>2021</v>
      </c>
    </row>
    <row r="47" spans="3:31" ht="15.75" thickBot="1" x14ac:dyDescent="0.3">
      <c r="C47" s="203" t="s">
        <v>26</v>
      </c>
      <c r="D47" s="219"/>
      <c r="E47" s="48">
        <f>+A!D46/A!D$46</f>
        <v>1</v>
      </c>
      <c r="F47" s="62">
        <f>+A!E46/A!E$46</f>
        <v>1</v>
      </c>
      <c r="G47" s="48">
        <f>+A!F46/A!F$46</f>
        <v>1</v>
      </c>
      <c r="H47" s="62">
        <f>+A!G46/A!G$46</f>
        <v>1</v>
      </c>
      <c r="I47" s="48">
        <f>+A!H46/A!H$46</f>
        <v>1</v>
      </c>
      <c r="J47" s="62">
        <f>+A!I46/A!I$46</f>
        <v>1</v>
      </c>
      <c r="K47" s="48">
        <f>+A!J46/A!J$46</f>
        <v>1</v>
      </c>
      <c r="L47" s="62">
        <f>+A!K46/A!K$46</f>
        <v>1</v>
      </c>
      <c r="M47" s="48">
        <f>+A!L46/A!L$46</f>
        <v>1</v>
      </c>
      <c r="N47" s="62">
        <f>+A!M46/A!M$46</f>
        <v>1</v>
      </c>
      <c r="O47" s="48">
        <f>+A!N46/A!N$46</f>
        <v>1</v>
      </c>
      <c r="P47" s="62">
        <f>+A!O46/A!O$46</f>
        <v>1</v>
      </c>
      <c r="Q47" s="48">
        <f>+A!P46/A!P$46</f>
        <v>1</v>
      </c>
      <c r="R47" s="62">
        <f>+A!Q46/A!Q$46</f>
        <v>1</v>
      </c>
      <c r="S47" s="48">
        <f>+A!R46/A!R$46</f>
        <v>1</v>
      </c>
      <c r="T47" s="62">
        <f>+A!S46/A!S$46</f>
        <v>1</v>
      </c>
      <c r="U47" s="48">
        <f>+A!T46/A!T$46</f>
        <v>1</v>
      </c>
      <c r="V47" s="62">
        <f>+A!U46/A!U$46</f>
        <v>1</v>
      </c>
      <c r="W47" s="48">
        <f>+A!V46/A!V$46</f>
        <v>1</v>
      </c>
      <c r="X47" s="62">
        <f>+A!W46/A!W$46</f>
        <v>1</v>
      </c>
      <c r="Y47" s="48">
        <f>+A!X46/A!X$46</f>
        <v>1</v>
      </c>
      <c r="Z47" s="63">
        <f>+A!Y46/A!Y$46</f>
        <v>1</v>
      </c>
      <c r="AA47" s="63">
        <f>+A!Z46/A!Z$46</f>
        <v>1</v>
      </c>
      <c r="AB47" s="63">
        <f>+A!AA46/A!AA$46</f>
        <v>1</v>
      </c>
      <c r="AC47" s="63">
        <f>+A!AB46/A!AB$46</f>
        <v>1</v>
      </c>
      <c r="AD47" s="63">
        <f>+A!AC46/A!AC$46</f>
        <v>1</v>
      </c>
      <c r="AE47" s="63">
        <f>+A!AD46/A!AD$46</f>
        <v>1</v>
      </c>
    </row>
    <row r="48" spans="3:31" x14ac:dyDescent="0.25">
      <c r="C48" s="198" t="s">
        <v>16</v>
      </c>
      <c r="D48" s="218"/>
      <c r="E48" s="49">
        <f>+A!D47/A!D$46</f>
        <v>0.53169589981106491</v>
      </c>
      <c r="F48" s="64">
        <f>+A!E47/A!E$46</f>
        <v>0.62714122807729733</v>
      </c>
      <c r="G48" s="49">
        <f>+A!F47/A!F$46</f>
        <v>0.71568203411572295</v>
      </c>
      <c r="H48" s="64">
        <f>+A!G47/A!G$46</f>
        <v>0.56294819410041563</v>
      </c>
      <c r="I48" s="49">
        <f>+A!H47/A!H$46</f>
        <v>0.51142260603013445</v>
      </c>
      <c r="J48" s="64">
        <f>+A!I47/A!I$46</f>
        <v>0.46646345667166844</v>
      </c>
      <c r="K48" s="49" t="e">
        <f>+A!#REF!/A!J$46</f>
        <v>#REF!</v>
      </c>
      <c r="L48" s="64">
        <f>+A!K47/A!K$46</f>
        <v>0.22920084820708761</v>
      </c>
      <c r="M48" s="49">
        <f>+A!L47/A!L$46</f>
        <v>0.26738476353389801</v>
      </c>
      <c r="N48" s="64">
        <f>+A!M47/A!M$46</f>
        <v>0.2323308951870795</v>
      </c>
      <c r="O48" s="49">
        <f>+A!N47/A!N$46</f>
        <v>0.20643083975938281</v>
      </c>
      <c r="P48" s="64">
        <f>+A!O47/A!O$46</f>
        <v>0.15430313440543175</v>
      </c>
      <c r="Q48" s="49">
        <f>+A!P47/A!P$46</f>
        <v>0.17379698415841141</v>
      </c>
      <c r="R48" s="64">
        <f>+A!Q47/A!Q$46</f>
        <v>0.17578633523549178</v>
      </c>
      <c r="S48" s="49">
        <f>+A!R47/A!R$46</f>
        <v>0.19432347164458255</v>
      </c>
      <c r="T48" s="64">
        <f>+A!S47/A!S$46</f>
        <v>0.15874881885583847</v>
      </c>
      <c r="U48" s="49">
        <f>+A!T47/A!T$46</f>
        <v>7.0551070510260369E-2</v>
      </c>
      <c r="V48" s="64">
        <f>+A!U47/A!U$46</f>
        <v>3.5329812449316142E-2</v>
      </c>
      <c r="W48" s="49">
        <f>+A!V47/A!V$46</f>
        <v>3.2065410806051332E-2</v>
      </c>
      <c r="X48" s="64">
        <f>+A!W47/A!W$46</f>
        <v>3.8734348814783062E-2</v>
      </c>
      <c r="Y48" s="49">
        <f>+A!X47/A!X$46</f>
        <v>6.91734102803159E-2</v>
      </c>
      <c r="Z48" s="65">
        <f>+A!Y47/A!Y$46</f>
        <v>0.10243345371366272</v>
      </c>
      <c r="AA48" s="65">
        <f>+A!Z47/A!Z$46</f>
        <v>0.13231850981804727</v>
      </c>
      <c r="AB48" s="65">
        <f>+A!AA47/A!AA$46</f>
        <v>9.7861612183450727E-2</v>
      </c>
      <c r="AC48" s="65">
        <f>+A!AB47/A!AB$46</f>
        <v>0.26907279231002901</v>
      </c>
      <c r="AD48" s="65">
        <f>+A!AC47/A!AC$46</f>
        <v>0.31968447291250501</v>
      </c>
      <c r="AE48" s="65">
        <f>+A!AD47/A!AD$46</f>
        <v>0.23679549260609553</v>
      </c>
    </row>
    <row r="49" spans="3:31" x14ac:dyDescent="0.25">
      <c r="C49" s="207" t="s">
        <v>17</v>
      </c>
      <c r="D49" s="217"/>
      <c r="E49" s="66">
        <f>+A!D48/A!D$46</f>
        <v>3.6626426806536834E-2</v>
      </c>
      <c r="F49" s="67">
        <f>+A!E48/A!E$46</f>
        <v>3.3009645430954082E-2</v>
      </c>
      <c r="G49" s="66">
        <f>+A!F48/A!F$46</f>
        <v>3.4607477425785731E-2</v>
      </c>
      <c r="H49" s="67">
        <f>+A!G48/A!G$46</f>
        <v>2.8695579519853895E-2</v>
      </c>
      <c r="I49" s="66">
        <f>+A!H48/A!H$46</f>
        <v>2.5560849017799092E-2</v>
      </c>
      <c r="J49" s="67">
        <f>+A!I48/A!I$46</f>
        <v>3.861139501361617E-2</v>
      </c>
      <c r="K49" s="66">
        <f>+A!J47/A!J$46</f>
        <v>0.35573507217625994</v>
      </c>
      <c r="L49" s="67">
        <f>+A!K48/A!K$46</f>
        <v>1.2608202592503922E-2</v>
      </c>
      <c r="M49" s="66">
        <f>+A!L48/A!L$46</f>
        <v>7.4754280037462395E-3</v>
      </c>
      <c r="N49" s="67">
        <f>+A!M48/A!M$46</f>
        <v>1.0528719588643628E-2</v>
      </c>
      <c r="O49" s="66">
        <f>+A!N48/A!N$46</f>
        <v>8.3966185541223815E-3</v>
      </c>
      <c r="P49" s="67">
        <f>+A!O48/A!O$46</f>
        <v>8.3037611352652467E-3</v>
      </c>
      <c r="Q49" s="66">
        <f>+A!P48/A!P$46</f>
        <v>8.3126754898923492E-3</v>
      </c>
      <c r="R49" s="67">
        <f>+A!Q48/A!Q$46</f>
        <v>9.5740096786880325E-3</v>
      </c>
      <c r="S49" s="66">
        <f>+A!R48/A!R$46</f>
        <v>1.2391907567344984E-2</v>
      </c>
      <c r="T49" s="67">
        <f>+A!S48/A!S$46</f>
        <v>1.212480668164847E-2</v>
      </c>
      <c r="U49" s="66">
        <f>+A!T48/A!T$46</f>
        <v>3.4987271540280239E-3</v>
      </c>
      <c r="V49" s="67">
        <f>+A!U48/A!U$46</f>
        <v>2.3432178194919915E-3</v>
      </c>
      <c r="W49" s="66">
        <f>+A!V48/A!V$46</f>
        <v>1.9707131035225345E-3</v>
      </c>
      <c r="X49" s="67">
        <f>+A!W48/A!W$46</f>
        <v>1.9313224721005107E-3</v>
      </c>
      <c r="Y49" s="66">
        <f>+A!X48/A!X$46</f>
        <v>3.3157453311254506E-3</v>
      </c>
      <c r="Z49" s="68">
        <f>+A!Y48/A!Y$46</f>
        <v>3.3574105492499878E-3</v>
      </c>
      <c r="AA49" s="68">
        <f>+A!Z48/A!Z$46</f>
        <v>4.6569386022815989E-3</v>
      </c>
      <c r="AB49" s="68">
        <f>+A!AA48/A!AA$46</f>
        <v>3.2997884630894133E-3</v>
      </c>
      <c r="AC49" s="68">
        <f>+A!AB48/A!AB$46</f>
        <v>7.9782509183605518E-3</v>
      </c>
      <c r="AD49" s="68">
        <f>+A!AC48/A!AC$46</f>
        <v>7.6142760265185032E-3</v>
      </c>
      <c r="AE49" s="68">
        <f>+A!AD48/A!AD$46</f>
        <v>6.8291113132561872E-3</v>
      </c>
    </row>
    <row r="50" spans="3:31" x14ac:dyDescent="0.25">
      <c r="C50" s="198" t="s">
        <v>18</v>
      </c>
      <c r="D50" s="218"/>
      <c r="E50" s="49">
        <f>+A!D49/A!D$46</f>
        <v>3.0843770609332511E-2</v>
      </c>
      <c r="F50" s="64">
        <f>+A!E49/A!E$46</f>
        <v>4.0797609092117722E-2</v>
      </c>
      <c r="G50" s="49">
        <f>+A!F49/A!F$46</f>
        <v>6.019744194853293E-2</v>
      </c>
      <c r="H50" s="64">
        <f>+A!G49/A!G$46</f>
        <v>5.1207224022864158E-2</v>
      </c>
      <c r="I50" s="49">
        <f>+A!H49/A!H$46</f>
        <v>7.2415458707723354E-2</v>
      </c>
      <c r="J50" s="64">
        <f>+A!I49/A!I$46</f>
        <v>6.0895025163375929E-2</v>
      </c>
      <c r="K50" s="49">
        <f>+A!J48/A!J$46</f>
        <v>1.4528330080355548E-2</v>
      </c>
      <c r="L50" s="64">
        <f>+A!K49/A!K$46</f>
        <v>5.5747238196680468E-2</v>
      </c>
      <c r="M50" s="49">
        <f>+A!L49/A!L$46</f>
        <v>6.7749838997048117E-2</v>
      </c>
      <c r="N50" s="64">
        <f>+A!M49/A!M$46</f>
        <v>6.5592646018630338E-2</v>
      </c>
      <c r="O50" s="49">
        <f>+A!N49/A!N$46</f>
        <v>5.685908529083665E-2</v>
      </c>
      <c r="P50" s="64">
        <f>+A!O49/A!O$46</f>
        <v>6.4294026267969276E-2</v>
      </c>
      <c r="Q50" s="49">
        <f>+A!P49/A!P$46</f>
        <v>7.898333995313217E-2</v>
      </c>
      <c r="R50" s="64">
        <f>+A!Q49/A!Q$46</f>
        <v>8.2031702926311637E-2</v>
      </c>
      <c r="S50" s="49">
        <f>+A!R49/A!R$46</f>
        <v>6.8316363510640563E-2</v>
      </c>
      <c r="T50" s="64">
        <f>+A!S49/A!S$46</f>
        <v>9.368647921717127E-2</v>
      </c>
      <c r="U50" s="49">
        <f>+A!T49/A!T$46</f>
        <v>3.9621233128759453E-2</v>
      </c>
      <c r="V50" s="64">
        <f>+A!U49/A!U$46</f>
        <v>1.5019844941410822E-2</v>
      </c>
      <c r="W50" s="49">
        <f>+A!V49/A!V$46</f>
        <v>1.2769865597326882E-2</v>
      </c>
      <c r="X50" s="64">
        <f>+A!W49/A!W$46</f>
        <v>1.1571726638170922E-2</v>
      </c>
      <c r="Y50" s="49">
        <f>+A!X49/A!X$46</f>
        <v>1.8077124507116373E-2</v>
      </c>
      <c r="Z50" s="65">
        <f>+A!Y49/A!Y$46</f>
        <v>5.1447807062561836E-2</v>
      </c>
      <c r="AA50" s="65">
        <f>+A!Z49/A!Z$46</f>
        <v>5.8539760599072573E-2</v>
      </c>
      <c r="AB50" s="65">
        <f>+A!AA49/A!AA$46</f>
        <v>6.5744554478735423E-2</v>
      </c>
      <c r="AC50" s="65">
        <f>+A!AB49/A!AB$46</f>
        <v>9.1884190479847264E-2</v>
      </c>
      <c r="AD50" s="65">
        <f>+A!AC49/A!AC$46</f>
        <v>6.0869686255393005E-2</v>
      </c>
      <c r="AE50" s="65">
        <f>+A!AD49/A!AD$46</f>
        <v>6.0555416363695519E-2</v>
      </c>
    </row>
    <row r="51" spans="3:31" x14ac:dyDescent="0.25">
      <c r="C51" s="207" t="s">
        <v>19</v>
      </c>
      <c r="D51" s="217"/>
      <c r="E51" s="66">
        <f>+A!D50/A!D$46</f>
        <v>0.13480714936298466</v>
      </c>
      <c r="F51" s="67">
        <f>+A!E50/A!E$46</f>
        <v>0.17300686211925462</v>
      </c>
      <c r="G51" s="66">
        <f>+A!F50/A!F$46</f>
        <v>4.4812854835571771E-2</v>
      </c>
      <c r="H51" s="67">
        <f>+A!G50/A!G$46</f>
        <v>0.13263291772873528</v>
      </c>
      <c r="I51" s="66">
        <f>+A!H50/A!H$46</f>
        <v>0.12759756238116854</v>
      </c>
      <c r="J51" s="67">
        <f>+A!I50/A!I$46</f>
        <v>0.17462015164233349</v>
      </c>
      <c r="K51" s="66">
        <f>+A!J49/A!J$46</f>
        <v>8.120265067287899E-2</v>
      </c>
      <c r="L51" s="67">
        <f>+A!K50/A!K$46</f>
        <v>0.4390223142959051</v>
      </c>
      <c r="M51" s="66">
        <f>+A!L50/A!L$46</f>
        <v>0.27288573158319235</v>
      </c>
      <c r="N51" s="67">
        <f>+A!M50/A!M$46</f>
        <v>0.16366940303402222</v>
      </c>
      <c r="O51" s="66">
        <f>+A!N50/A!N$46</f>
        <v>0.29869390778099142</v>
      </c>
      <c r="P51" s="67">
        <f>+A!O50/A!O$46</f>
        <v>0.33532062796312606</v>
      </c>
      <c r="Q51" s="66">
        <f>+A!P50/A!P$46</f>
        <v>0.24616792775411298</v>
      </c>
      <c r="R51" s="67">
        <f>+A!Q50/A!Q$46</f>
        <v>0.45134573044505621</v>
      </c>
      <c r="S51" s="66">
        <f>+A!R50/A!R$46</f>
        <v>0.55161181398609305</v>
      </c>
      <c r="T51" s="67">
        <f>+A!S50/A!S$46</f>
        <v>0.52256312706810815</v>
      </c>
      <c r="U51" s="66">
        <f>+A!T50/A!T$46</f>
        <v>0.8201546250612588</v>
      </c>
      <c r="V51" s="67">
        <f>+A!U50/A!U$46</f>
        <v>0.91462219095772768</v>
      </c>
      <c r="W51" s="66">
        <f>+A!V50/A!V$46</f>
        <v>0.9225500905685412</v>
      </c>
      <c r="X51" s="67">
        <f>+A!W50/A!W$46</f>
        <v>0.92079851419266523</v>
      </c>
      <c r="Y51" s="66">
        <f>+A!X50/A!X$46</f>
        <v>0.84974402309421493</v>
      </c>
      <c r="Z51" s="68">
        <f>+A!Y50/A!Y$46</f>
        <v>0.7760632613437688</v>
      </c>
      <c r="AA51" s="68">
        <f>+A!Z50/A!Z$46</f>
        <v>0.72545283058345411</v>
      </c>
      <c r="AB51" s="68">
        <f>+A!AA50/A!AA$46</f>
        <v>0.72529991531802784</v>
      </c>
      <c r="AC51" s="68">
        <f>+A!AB50/A!AB$46</f>
        <v>0.43832850680343732</v>
      </c>
      <c r="AD51" s="68">
        <f>+A!AC50/A!AC$46</f>
        <v>0.35923531185998436</v>
      </c>
      <c r="AE51" s="68">
        <f>+A!AD50/A!AD$46</f>
        <v>0.49857496171754401</v>
      </c>
    </row>
    <row r="52" spans="3:31" x14ac:dyDescent="0.25">
      <c r="C52" s="198" t="s">
        <v>20</v>
      </c>
      <c r="D52" s="218"/>
      <c r="E52" s="49" t="e">
        <f>+A!D51/A!D$46</f>
        <v>#VALUE!</v>
      </c>
      <c r="F52" s="64">
        <f>+A!E51/A!E$46</f>
        <v>3.6493415450754409E-3</v>
      </c>
      <c r="G52" s="49" t="e">
        <f>+A!F51/A!F$46</f>
        <v>#VALUE!</v>
      </c>
      <c r="H52" s="64" t="e">
        <f>+A!G51/A!G$46</f>
        <v>#VALUE!</v>
      </c>
      <c r="I52" s="49">
        <f>+A!H51/A!H$46</f>
        <v>1.2507579322938874E-4</v>
      </c>
      <c r="J52" s="64">
        <f>+A!I51/A!I$46</f>
        <v>4.7954377048579523E-6</v>
      </c>
      <c r="K52" s="49">
        <f>+A!J50/A!J$46</f>
        <v>0.16195446210595152</v>
      </c>
      <c r="L52" s="64" t="e">
        <f>+A!K51/A!K$46</f>
        <v>#VALUE!</v>
      </c>
      <c r="M52" s="49" t="e">
        <f>+A!L51/A!L$46</f>
        <v>#VALUE!</v>
      </c>
      <c r="N52" s="64">
        <f>+A!M51/A!M$46</f>
        <v>3.8931948492685796E-2</v>
      </c>
      <c r="O52" s="49">
        <f>+A!N51/A!N$46</f>
        <v>7.0589590215825199E-2</v>
      </c>
      <c r="P52" s="64">
        <f>+A!O51/A!O$46</f>
        <v>3.6894801884921002E-2</v>
      </c>
      <c r="Q52" s="49">
        <f>+A!P51/A!P$46</f>
        <v>7.5285208972628428E-2</v>
      </c>
      <c r="R52" s="64">
        <f>+A!Q51/A!Q$46</f>
        <v>3.3113410802845869E-3</v>
      </c>
      <c r="S52" s="49">
        <f>+A!R51/A!R$46</f>
        <v>1.2752779830240354E-4</v>
      </c>
      <c r="T52" s="64">
        <f>+A!S51/A!S$46</f>
        <v>2.6577955514660344E-6</v>
      </c>
      <c r="U52" s="49">
        <f>+A!T51/A!T$46</f>
        <v>1.2661605512507261E-5</v>
      </c>
      <c r="V52" s="64">
        <f>+A!U51/A!U$46</f>
        <v>7.3323010607553179E-4</v>
      </c>
      <c r="W52" s="49">
        <f>+A!V51/A!V$46</f>
        <v>2.9262548041270774E-4</v>
      </c>
      <c r="X52" s="64">
        <f>+A!W51/A!W$46</f>
        <v>1.1254687196923709E-3</v>
      </c>
      <c r="Y52" s="49">
        <f>+A!X51/A!X$46</f>
        <v>1.2916062092268067E-2</v>
      </c>
      <c r="Z52" s="65">
        <f>+A!Y51/A!Y$46</f>
        <v>1.7570712302513152E-2</v>
      </c>
      <c r="AA52" s="65">
        <f>+A!Z51/A!Z$46</f>
        <v>1.939971511806559E-2</v>
      </c>
      <c r="AB52" s="65">
        <f>+A!AA51/A!AA$46</f>
        <v>5.3966997553631914E-2</v>
      </c>
      <c r="AC52" s="65">
        <f>+A!AB51/A!AB$46</f>
        <v>9.2000179182547617E-2</v>
      </c>
      <c r="AD52" s="65">
        <f>+A!AC51/A!AC$46</f>
        <v>0.13153466363791852</v>
      </c>
      <c r="AE52" s="65">
        <f>+A!AD51/A!AD$46</f>
        <v>0.10793149957798813</v>
      </c>
    </row>
    <row r="53" spans="3:31" x14ac:dyDescent="0.25">
      <c r="C53" s="207" t="s">
        <v>21</v>
      </c>
      <c r="D53" s="217"/>
      <c r="E53" s="66">
        <f>+A!D52/A!D$46</f>
        <v>1.8186924320859547E-2</v>
      </c>
      <c r="F53" s="67">
        <f>+A!E52/A!E$46</f>
        <v>1.5924558044608086E-2</v>
      </c>
      <c r="G53" s="66">
        <f>+A!F52/A!F$46</f>
        <v>1.8933673869604543E-2</v>
      </c>
      <c r="H53" s="67">
        <f>+A!G52/A!G$46</f>
        <v>2.3347869305623908E-2</v>
      </c>
      <c r="I53" s="66">
        <f>+A!H52/A!H$46</f>
        <v>2.971379730134344E-2</v>
      </c>
      <c r="J53" s="67">
        <f>+A!I52/A!I$46</f>
        <v>2.1216514268662577E-2</v>
      </c>
      <c r="K53" s="66">
        <f>+A!J51/A!J$46</f>
        <v>5.9343422663921973E-5</v>
      </c>
      <c r="L53" s="67">
        <f>+A!K52/A!K$46</f>
        <v>4.9209691840892772E-2</v>
      </c>
      <c r="M53" s="66">
        <f>+A!L52/A!L$46</f>
        <v>8.440699108338226E-2</v>
      </c>
      <c r="N53" s="67">
        <f>+A!M52/A!M$46</f>
        <v>0.10780466329091705</v>
      </c>
      <c r="O53" s="66">
        <f>+A!N52/A!N$46</f>
        <v>6.0698651626799494E-2</v>
      </c>
      <c r="P53" s="67">
        <f>+A!O52/A!O$46</f>
        <v>5.9130292129401872E-2</v>
      </c>
      <c r="Q53" s="66">
        <f>+A!P52/A!P$46</f>
        <v>6.0355002409102181E-2</v>
      </c>
      <c r="R53" s="67">
        <f>+A!Q52/A!Q$46</f>
        <v>5.7903997132240571E-2</v>
      </c>
      <c r="S53" s="66">
        <f>+A!R52/A!R$46</f>
        <v>5.9859497693800376E-2</v>
      </c>
      <c r="T53" s="67">
        <f>+A!S52/A!S$46</f>
        <v>5.5366835949250612E-2</v>
      </c>
      <c r="U53" s="66">
        <f>+A!T52/A!T$46</f>
        <v>2.1418303286727232E-2</v>
      </c>
      <c r="V53" s="67">
        <f>+A!U52/A!U$46</f>
        <v>9.1931708093633824E-3</v>
      </c>
      <c r="W53" s="66">
        <f>+A!V52/A!V$46</f>
        <v>9.0338707240446899E-3</v>
      </c>
      <c r="X53" s="67">
        <f>+A!W52/A!W$46</f>
        <v>8.1550347167426967E-3</v>
      </c>
      <c r="Y53" s="66">
        <f>+A!X52/A!X$46</f>
        <v>1.5247058510994926E-2</v>
      </c>
      <c r="Z53" s="68">
        <f>+A!Y52/A!Y$46</f>
        <v>1.9135003937445928E-2</v>
      </c>
      <c r="AA53" s="68">
        <f>+A!Z52/A!Z$46</f>
        <v>3.1655043423571928E-2</v>
      </c>
      <c r="AB53" s="68">
        <f>+A!AA52/A!AA$46</f>
        <v>2.7163061522124846E-2</v>
      </c>
      <c r="AC53" s="68">
        <f>+A!AB52/A!AB$46</f>
        <v>5.1875327343116777E-2</v>
      </c>
      <c r="AD53" s="68">
        <f>+A!AC52/A!AC$46</f>
        <v>5.4919626151752776E-2</v>
      </c>
      <c r="AE53" s="68">
        <f>+A!AD52/A!AD$46</f>
        <v>4.8726408564116017E-2</v>
      </c>
    </row>
    <row r="54" spans="3:31" x14ac:dyDescent="0.25">
      <c r="C54" s="198" t="s">
        <v>22</v>
      </c>
      <c r="D54" s="218"/>
      <c r="E54" s="49">
        <f>+A!D53/A!D$46</f>
        <v>0.19989167859118609</v>
      </c>
      <c r="F54" s="64">
        <f>+A!E53/A!E$46</f>
        <v>6.0414799708120158E-2</v>
      </c>
      <c r="G54" s="49">
        <f>+A!F53/A!F$46</f>
        <v>7.5731435983684384E-2</v>
      </c>
      <c r="H54" s="64">
        <f>+A!G53/A!G$46</f>
        <v>0.15397907714680253</v>
      </c>
      <c r="I54" s="49">
        <f>+A!H53/A!H$46</f>
        <v>0.19065537601584853</v>
      </c>
      <c r="J54" s="64">
        <f>+A!I53/A!I$46</f>
        <v>0.20245571403312801</v>
      </c>
      <c r="K54" s="49">
        <f>+A!J52/A!J$46</f>
        <v>3.1609174464681769E-2</v>
      </c>
      <c r="L54" s="64">
        <f>+A!K53/A!K$46</f>
        <v>0.16836915575056066</v>
      </c>
      <c r="M54" s="49">
        <f>+A!L53/A!L$46</f>
        <v>0.23453787581745822</v>
      </c>
      <c r="N54" s="64">
        <f>+A!M53/A!M$46</f>
        <v>0.29367313551648166</v>
      </c>
      <c r="O54" s="49">
        <f>+A!N53/A!N$46</f>
        <v>0.25151593382022436</v>
      </c>
      <c r="P54" s="64">
        <f>+A!O53/A!O$46</f>
        <v>0.30533222595549636</v>
      </c>
      <c r="Q54" s="49">
        <f>+A!P53/A!P$46</f>
        <v>0.32415730018170186</v>
      </c>
      <c r="R54" s="64">
        <f>+A!Q53/A!Q$46</f>
        <v>0.19804179785023945</v>
      </c>
      <c r="S54" s="49">
        <f>+A!R53/A!R$46</f>
        <v>8.5695765490790221E-2</v>
      </c>
      <c r="T54" s="64">
        <f>+A!S53/A!S$46</f>
        <v>0.12709967618070178</v>
      </c>
      <c r="U54" s="49">
        <f>+A!T53/A!T$46</f>
        <v>3.4283221163600386E-2</v>
      </c>
      <c r="V54" s="64">
        <f>+A!U53/A!U$46</f>
        <v>1.8815405987906625E-2</v>
      </c>
      <c r="W54" s="49">
        <f>+A!V53/A!V$46</f>
        <v>1.7578605331300245E-2</v>
      </c>
      <c r="X54" s="64">
        <f>+A!W53/A!W$46</f>
        <v>1.3901059351702867E-2</v>
      </c>
      <c r="Y54" s="49">
        <f>+A!X53/A!X$46</f>
        <v>2.3579647590578633E-2</v>
      </c>
      <c r="Z54" s="65">
        <f>+A!Y53/A!Y$46</f>
        <v>1.7253775937332076E-2</v>
      </c>
      <c r="AA54" s="65">
        <f>+A!Z53/A!Z$46</f>
        <v>1.3150692040741726E-2</v>
      </c>
      <c r="AB54" s="65">
        <f>+A!AA53/A!AA$46</f>
        <v>1.4265173866874562E-2</v>
      </c>
      <c r="AC54" s="65">
        <f>+A!AB53/A!AB$46</f>
        <v>9.2469493471335901E-3</v>
      </c>
      <c r="AD54" s="65">
        <f>+A!AC53/A!AC$46</f>
        <v>7.2282468282862432E-3</v>
      </c>
      <c r="AE54" s="65">
        <f>+A!AD53/A!AD$46</f>
        <v>1.277392993264851E-2</v>
      </c>
    </row>
    <row r="55" spans="3:31" x14ac:dyDescent="0.25">
      <c r="C55" s="207" t="s">
        <v>23</v>
      </c>
      <c r="D55" s="217"/>
      <c r="E55" s="66">
        <f>+A!D54/A!D$46</f>
        <v>3.6912027047158692E-3</v>
      </c>
      <c r="F55" s="67">
        <f>+A!E54/A!E$46</f>
        <v>1.2653538840011081E-3</v>
      </c>
      <c r="G55" s="66">
        <f>+A!F54/A!F$46</f>
        <v>9.1349150744683208E-3</v>
      </c>
      <c r="H55" s="67">
        <f>+A!G54/A!G$46</f>
        <v>9.2477245632336287E-3</v>
      </c>
      <c r="I55" s="66">
        <f>+A!H54/A!H$46</f>
        <v>4.3558204502243108E-3</v>
      </c>
      <c r="J55" s="67">
        <f>+A!I54/A!I$46</f>
        <v>4.904041269696356E-3</v>
      </c>
      <c r="K55" s="66">
        <f>+A!J53/A!J$46</f>
        <v>0.29533698738916692</v>
      </c>
      <c r="L55" s="67">
        <f>+A!K54/A!K$46</f>
        <v>5.4229211353075974E-3</v>
      </c>
      <c r="M55" s="66">
        <f>+A!L54/A!L$46</f>
        <v>3.5168631546014339E-3</v>
      </c>
      <c r="N55" s="67">
        <f>+A!M54/A!M$46</f>
        <v>6.6464329311595287E-3</v>
      </c>
      <c r="O55" s="66">
        <f>+A!N54/A!N$46</f>
        <v>5.3038364684078743E-3</v>
      </c>
      <c r="P55" s="67">
        <f>+A!O54/A!O$46</f>
        <v>7.9848716105541135E-3</v>
      </c>
      <c r="Q55" s="66">
        <f>+A!P54/A!P$46</f>
        <v>6.087894988258959E-3</v>
      </c>
      <c r="R55" s="67">
        <f>+A!Q54/A!Q$46</f>
        <v>2.3714326104617698E-3</v>
      </c>
      <c r="S55" s="66">
        <f>+A!R54/A!R$46</f>
        <v>3.8229541755784029E-3</v>
      </c>
      <c r="T55" s="67">
        <f>+A!S54/A!S$46</f>
        <v>5.6380956594058009E-3</v>
      </c>
      <c r="U55" s="66">
        <f>+A!T54/A!T$46</f>
        <v>1.7472033141083887E-3</v>
      </c>
      <c r="V55" s="67">
        <f>+A!U54/A!U$46</f>
        <v>5.5987634499311519E-4</v>
      </c>
      <c r="W55" s="66">
        <f>+A!V54/A!V$46</f>
        <v>5.4787836896737978E-4</v>
      </c>
      <c r="X55" s="67">
        <f>+A!W54/A!W$46</f>
        <v>5.9916418741004431E-4</v>
      </c>
      <c r="Y55" s="66">
        <f>+A!X54/A!X$46</f>
        <v>1.3852518845643457E-3</v>
      </c>
      <c r="Z55" s="68">
        <f>+A!Y54/A!Y$46</f>
        <v>3.0286592586906288E-3</v>
      </c>
      <c r="AA55" s="68">
        <f>+A!Z54/A!Z$46</f>
        <v>3.222572011252508E-3</v>
      </c>
      <c r="AB55" s="68">
        <f>+A!AA54/A!AA$46</f>
        <v>3.2138883474918008E-3</v>
      </c>
      <c r="AC55" s="68">
        <f>+A!AB54/A!AB$46</f>
        <v>6.2875155959809508E-3</v>
      </c>
      <c r="AD55" s="68">
        <f>+A!AC54/A!AC$46</f>
        <v>6.4459762205084595E-3</v>
      </c>
      <c r="AE55" s="68">
        <f>+A!AD54/A!AD$46</f>
        <v>4.7693243486278663E-3</v>
      </c>
    </row>
    <row r="56" spans="3:31" x14ac:dyDescent="0.25">
      <c r="C56" s="198" t="s">
        <v>24</v>
      </c>
      <c r="D56" s="218"/>
      <c r="E56" s="49">
        <f>+A!D55/A!D$46</f>
        <v>4.4256921007080306E-2</v>
      </c>
      <c r="F56" s="64">
        <f>+A!E55/A!E$46</f>
        <v>4.4790602098571344E-2</v>
      </c>
      <c r="G56" s="49">
        <f>+A!F55/A!F$46</f>
        <v>4.0900166746629364E-2</v>
      </c>
      <c r="H56" s="64">
        <f>+A!G55/A!G$46</f>
        <v>3.7941373813089582E-2</v>
      </c>
      <c r="I56" s="49">
        <f>+A!H55/A!H$46</f>
        <v>3.8153421678032873E-2</v>
      </c>
      <c r="J56" s="64">
        <f>+A!I55/A!I$46</f>
        <v>3.0212311170029562E-2</v>
      </c>
      <c r="K56" s="49">
        <f>+A!J54/A!J$46</f>
        <v>1.0272197037240489E-2</v>
      </c>
      <c r="L56" s="64">
        <f>+A!K55/A!K$46</f>
        <v>4.0419764788656699E-2</v>
      </c>
      <c r="M56" s="49">
        <f>+A!L55/A!L$46</f>
        <v>5.9934186869066514E-2</v>
      </c>
      <c r="N56" s="64">
        <f>+A!M55/A!M$46</f>
        <v>8.0301552495643483E-2</v>
      </c>
      <c r="O56" s="49">
        <f>+A!N55/A!N$46</f>
        <v>4.0711508028366698E-2</v>
      </c>
      <c r="P56" s="64">
        <f>+A!O55/A!O$46</f>
        <v>2.787448804297598E-2</v>
      </c>
      <c r="Q56" s="49">
        <f>+A!P55/A!P$46</f>
        <v>2.6072299900453594E-2</v>
      </c>
      <c r="R56" s="64">
        <f>+A!Q55/A!Q$46</f>
        <v>1.925858021197864E-2</v>
      </c>
      <c r="S56" s="49">
        <f>+A!R55/A!R$46</f>
        <v>2.3242028710368696E-2</v>
      </c>
      <c r="T56" s="64">
        <f>+A!S55/A!S$46</f>
        <v>2.4285474138693752E-2</v>
      </c>
      <c r="U56" s="49">
        <f>+A!T55/A!T$46</f>
        <v>8.4638821598675938E-3</v>
      </c>
      <c r="V56" s="64">
        <f>+A!U55/A!U$46</f>
        <v>3.2906675030070155E-3</v>
      </c>
      <c r="W56" s="49">
        <f>+A!V55/A!V$46</f>
        <v>3.0897759144991291E-3</v>
      </c>
      <c r="X56" s="64">
        <f>+A!W55/A!W$46</f>
        <v>3.0022605182123858E-3</v>
      </c>
      <c r="Y56" s="49">
        <f>+A!X55/A!X$46</f>
        <v>6.2105715236286854E-3</v>
      </c>
      <c r="Z56" s="65">
        <f>+A!Y55/A!Y$46</f>
        <v>9.2341085458533482E-3</v>
      </c>
      <c r="AA56" s="65">
        <f>+A!Z55/A!Z$46</f>
        <v>1.013128199742277E-2</v>
      </c>
      <c r="AB56" s="65">
        <f>+A!AA55/A!AA$46</f>
        <v>8.2104002567342325E-3</v>
      </c>
      <c r="AC56" s="65">
        <f>+A!AB55/A!AB$46</f>
        <v>2.0762857697660248E-2</v>
      </c>
      <c r="AD56" s="65">
        <f>+A!AC55/A!AC$46</f>
        <v>1.8239474052090889E-2</v>
      </c>
      <c r="AE56" s="65">
        <f>+A!AD55/A!AD$46</f>
        <v>1.6061660914263778E-2</v>
      </c>
    </row>
    <row r="57" spans="3:31" ht="15.75" thickBot="1" x14ac:dyDescent="0.3">
      <c r="C57" s="209" t="s">
        <v>25</v>
      </c>
      <c r="D57" s="238"/>
      <c r="E57" s="69">
        <f>+A!D56/A!D$46</f>
        <v>3.7500735014406281E-8</v>
      </c>
      <c r="F57" s="70">
        <f>+A!E56/A!E$46</f>
        <v>6.3430075192548332E-9</v>
      </c>
      <c r="G57" s="69">
        <f>+A!F56/A!F$46</f>
        <v>6.7067792876198542E-9</v>
      </c>
      <c r="H57" s="70">
        <f>+A!G56/A!G$46</f>
        <v>3.3166151167390154E-8</v>
      </c>
      <c r="I57" s="69">
        <f>+A!H56/A!H$46</f>
        <v>4.5674294569655237E-8</v>
      </c>
      <c r="J57" s="70">
        <f>+A!I56/A!I$46</f>
        <v>6.1659532978472844E-4</v>
      </c>
      <c r="K57" s="69">
        <f>+A!J55/A!J$46</f>
        <v>4.9301853805984015E-2</v>
      </c>
      <c r="L57" s="70" t="e">
        <f>+A!K56/A!K$46</f>
        <v>#VALUE!</v>
      </c>
      <c r="M57" s="69">
        <f>+A!L56/A!L$46</f>
        <v>2.1081635099252987E-3</v>
      </c>
      <c r="N57" s="70">
        <f>+A!M56/A!M$46</f>
        <v>5.2061288211348159E-4</v>
      </c>
      <c r="O57" s="69">
        <f>+A!N56/A!N$46</f>
        <v>8.001575353802034E-4</v>
      </c>
      <c r="P57" s="70">
        <f>+A!O56/A!O$46</f>
        <v>5.6174927432558184E-4</v>
      </c>
      <c r="Q57" s="69">
        <f>+A!P56/A!P$46</f>
        <v>7.8139027472709879E-4</v>
      </c>
      <c r="R57" s="70">
        <f>+A!Q56/A!Q$46</f>
        <v>3.7502148171955808E-4</v>
      </c>
      <c r="S57" s="69">
        <f>+A!R56/A!R$46</f>
        <v>6.086528601781982E-4</v>
      </c>
      <c r="T57" s="70">
        <f>+A!S56/A!S$46</f>
        <v>4.839859855254543E-4</v>
      </c>
      <c r="U57" s="69">
        <f>+A!T56/A!T$46</f>
        <v>2.4915865433526281E-4</v>
      </c>
      <c r="V57" s="70">
        <f>+A!U56/A!U$46</f>
        <v>9.2416402248866585E-5</v>
      </c>
      <c r="W57" s="69">
        <f>+A!V56/A!V$46</f>
        <v>1.0124121450416545E-4</v>
      </c>
      <c r="X57" s="70">
        <f>+A!W56/A!W$46</f>
        <v>1.811880268835277E-4</v>
      </c>
      <c r="Y57" s="69">
        <f>+A!X56/A!X$46</f>
        <v>3.5091922717365315E-4</v>
      </c>
      <c r="Z57" s="71">
        <f>+A!Y56/A!Y$46</f>
        <v>4.7543128617771034E-4</v>
      </c>
      <c r="AA57" s="71">
        <f>+A!Z56/A!Z$46</f>
        <v>1.4725245240925029E-3</v>
      </c>
      <c r="AB57" s="71">
        <f>+A!AA56/A!AA$46</f>
        <v>9.7415939701059199E-4</v>
      </c>
      <c r="AC57" s="71">
        <f>+A!AB56/A!AB$46</f>
        <v>1.256330833376829E-2</v>
      </c>
      <c r="AD57" s="71">
        <f>+A!AC56/A!AC$46</f>
        <v>3.4228091812566364E-2</v>
      </c>
      <c r="AE57" s="71">
        <f>+A!AD56/A!AD$46</f>
        <v>6.9821608613802582E-3</v>
      </c>
    </row>
    <row r="58" spans="3:31" x14ac:dyDescent="0.25">
      <c r="C58" t="s">
        <v>52</v>
      </c>
    </row>
    <row r="59" spans="3:31" ht="15.75" thickBot="1" x14ac:dyDescent="0.3"/>
    <row r="60" spans="3:31" ht="15.75" thickBot="1" x14ac:dyDescent="0.3">
      <c r="C60" s="5" t="s">
        <v>14</v>
      </c>
      <c r="D60" s="6"/>
      <c r="E60" s="11">
        <v>1995</v>
      </c>
      <c r="F60" s="7">
        <v>1996</v>
      </c>
      <c r="G60" s="11">
        <v>1997</v>
      </c>
      <c r="H60" s="7">
        <v>1998</v>
      </c>
      <c r="I60" s="11">
        <v>1999</v>
      </c>
      <c r="J60" s="7">
        <v>2000</v>
      </c>
      <c r="K60" s="11">
        <v>2001</v>
      </c>
      <c r="L60" s="7">
        <v>2002</v>
      </c>
      <c r="M60" s="11">
        <v>2003</v>
      </c>
      <c r="N60" s="7">
        <v>2004</v>
      </c>
      <c r="O60" s="11">
        <v>2005</v>
      </c>
      <c r="P60" s="7">
        <v>2006</v>
      </c>
      <c r="Q60" s="11">
        <v>2007</v>
      </c>
      <c r="R60" s="7">
        <v>2008</v>
      </c>
      <c r="S60" s="11">
        <v>2009</v>
      </c>
      <c r="T60" s="7">
        <v>2010</v>
      </c>
      <c r="U60" s="11">
        <v>2011</v>
      </c>
      <c r="V60" s="7">
        <v>2012</v>
      </c>
      <c r="W60" s="11">
        <v>2013</v>
      </c>
      <c r="X60" s="7">
        <v>2014</v>
      </c>
      <c r="Y60" s="11">
        <v>2015</v>
      </c>
      <c r="Z60" s="8">
        <v>2016</v>
      </c>
      <c r="AA60" s="8">
        <v>2017</v>
      </c>
      <c r="AB60" s="8">
        <v>2018</v>
      </c>
      <c r="AC60" s="8">
        <v>2019</v>
      </c>
      <c r="AD60" s="8">
        <v>2020</v>
      </c>
      <c r="AE60" s="8">
        <v>2021</v>
      </c>
    </row>
    <row r="61" spans="3:31" ht="15.75" thickBot="1" x14ac:dyDescent="0.3">
      <c r="C61" s="203" t="s">
        <v>26</v>
      </c>
      <c r="D61" s="219"/>
      <c r="E61" s="48">
        <f>+B!E46/B!E$46</f>
        <v>1</v>
      </c>
      <c r="F61" s="62">
        <f>+B!F46/B!F$46</f>
        <v>1</v>
      </c>
      <c r="G61" s="48">
        <f>+B!G46/B!G$46</f>
        <v>1</v>
      </c>
      <c r="H61" s="62">
        <f>+B!H46/B!H$46</f>
        <v>1</v>
      </c>
      <c r="I61" s="48">
        <f>+B!I46/B!I$46</f>
        <v>1</v>
      </c>
      <c r="J61" s="62">
        <f>+B!J46/B!J$46</f>
        <v>1</v>
      </c>
      <c r="K61" s="48">
        <f>+B!K46/B!K$46</f>
        <v>1</v>
      </c>
      <c r="L61" s="62">
        <f>+B!L46/B!L$46</f>
        <v>1</v>
      </c>
      <c r="M61" s="48">
        <f>+B!M46/B!M$46</f>
        <v>1</v>
      </c>
      <c r="N61" s="62">
        <f>+B!N46/B!N$46</f>
        <v>1</v>
      </c>
      <c r="O61" s="48">
        <f>+B!O46/B!O$46</f>
        <v>1</v>
      </c>
      <c r="P61" s="62">
        <f>+B!P46/B!P$46</f>
        <v>1</v>
      </c>
      <c r="Q61" s="48">
        <f>+B!Q46/B!Q$46</f>
        <v>1</v>
      </c>
      <c r="R61" s="62">
        <f>+B!R46/B!R$46</f>
        <v>1</v>
      </c>
      <c r="S61" s="48">
        <f>+B!S46/B!S$46</f>
        <v>1</v>
      </c>
      <c r="T61" s="62">
        <f>+B!T46/B!T$46</f>
        <v>1</v>
      </c>
      <c r="U61" s="48">
        <f>+B!U46/B!U$46</f>
        <v>1</v>
      </c>
      <c r="V61" s="62">
        <f>+B!V46/B!V$46</f>
        <v>1</v>
      </c>
      <c r="W61" s="48">
        <f>+B!W46/B!W$46</f>
        <v>1</v>
      </c>
      <c r="X61" s="62">
        <f>+B!X46/B!X$46</f>
        <v>1</v>
      </c>
      <c r="Y61" s="48">
        <f>+B!Y46/B!Y$46</f>
        <v>1</v>
      </c>
      <c r="Z61" s="63">
        <f>+B!Z46/B!Z$46</f>
        <v>1</v>
      </c>
      <c r="AA61" s="63">
        <f>+B!AA46/B!AA$46</f>
        <v>1</v>
      </c>
      <c r="AB61" s="63">
        <f>+B!AB46/B!AB$46</f>
        <v>1</v>
      </c>
      <c r="AC61" s="63">
        <f>+B!AC46/B!AC$46</f>
        <v>1</v>
      </c>
      <c r="AD61" s="63">
        <f>+B!AD46/B!AD$46</f>
        <v>1</v>
      </c>
      <c r="AE61" s="63">
        <f>+B!AE46/B!AE$46</f>
        <v>1</v>
      </c>
    </row>
    <row r="62" spans="3:31" x14ac:dyDescent="0.25">
      <c r="C62" s="198" t="s">
        <v>16</v>
      </c>
      <c r="D62" s="218"/>
      <c r="E62" s="49">
        <f>+B!E47/B!E$46</f>
        <v>3.2708598434409611E-2</v>
      </c>
      <c r="F62" s="64">
        <f>+B!F47/B!F$46</f>
        <v>2.0920467711105752E-2</v>
      </c>
      <c r="G62" s="49">
        <f>+B!G47/B!G$46</f>
        <v>2.1767578194485823E-2</v>
      </c>
      <c r="H62" s="64">
        <f>+B!H47/B!H$46</f>
        <v>2.237915894150997E-2</v>
      </c>
      <c r="I62" s="49">
        <f>+B!I47/B!I$46</f>
        <v>4.5621360663590176E-2</v>
      </c>
      <c r="J62" s="64">
        <f>+B!J47/B!J$46</f>
        <v>4.7603033590029396E-2</v>
      </c>
      <c r="K62" s="49">
        <f>+B!K47/B!K$46</f>
        <v>4.9448649974620354E-2</v>
      </c>
      <c r="L62" s="64">
        <f>+B!L47/B!L$46</f>
        <v>4.1632980716618674E-2</v>
      </c>
      <c r="M62" s="49">
        <f>+B!M47/B!M$46</f>
        <v>3.3419144173300878E-2</v>
      </c>
      <c r="N62" s="64">
        <f>+B!N47/B!N$46</f>
        <v>3.916508147973663E-2</v>
      </c>
      <c r="O62" s="49">
        <f>+B!O47/B!O$46</f>
        <v>2.9904414445250521E-2</v>
      </c>
      <c r="P62" s="64">
        <f>+B!P47/B!P$46</f>
        <v>3.2260131251970678E-2</v>
      </c>
      <c r="Q62" s="49">
        <f>+B!Q47/B!Q$46</f>
        <v>2.9136703433658144E-2</v>
      </c>
      <c r="R62" s="64">
        <f>+B!R47/B!R$46</f>
        <v>2.4552229970853368E-2</v>
      </c>
      <c r="S62" s="49">
        <f>+B!S47/B!S$46</f>
        <v>3.2453704500512257E-2</v>
      </c>
      <c r="T62" s="64">
        <f>+B!T47/B!T$46</f>
        <v>3.3920166264456826E-2</v>
      </c>
      <c r="U62" s="49">
        <f>+B!U47/B!U$46</f>
        <v>4.127224353534524E-2</v>
      </c>
      <c r="V62" s="64">
        <f>+B!V47/B!V$46</f>
        <v>3.7023816183167226E-2</v>
      </c>
      <c r="W62" s="49">
        <f>+B!W47/B!W$46</f>
        <v>3.3348292170061113E-2</v>
      </c>
      <c r="X62" s="64">
        <f>+B!X47/B!X$46</f>
        <v>5.0210837491818858E-2</v>
      </c>
      <c r="Y62" s="49">
        <f>+B!Y47/B!Y$46</f>
        <v>5.1297621615219599E-2</v>
      </c>
      <c r="Z62" s="65">
        <f>+B!Z47/B!Z$46</f>
        <v>5.7369772120399717E-2</v>
      </c>
      <c r="AA62" s="65">
        <f>+B!AA47/B!AA$46</f>
        <v>6.3335523650724701E-2</v>
      </c>
      <c r="AB62" s="65">
        <f>+B!AB47/B!AB$46</f>
        <v>7.1579780350812652E-2</v>
      </c>
      <c r="AC62" s="65">
        <f>+B!AC47/B!AC$46</f>
        <v>7.1826092779893061E-2</v>
      </c>
      <c r="AD62" s="65">
        <f>+B!AD47/B!AD$46</f>
        <v>9.438643033767026E-2</v>
      </c>
      <c r="AE62" s="65">
        <f>+B!AE47/B!AE$46</f>
        <v>7.5876899546350365E-2</v>
      </c>
    </row>
    <row r="63" spans="3:31" x14ac:dyDescent="0.25">
      <c r="C63" s="207" t="s">
        <v>17</v>
      </c>
      <c r="D63" s="217"/>
      <c r="E63" s="66">
        <f>+B!E48/B!E$46</f>
        <v>3.9885776652416353E-3</v>
      </c>
      <c r="F63" s="67">
        <f>+B!F48/B!F$46</f>
        <v>3.0126263083953401E-3</v>
      </c>
      <c r="G63" s="66">
        <f>+B!G48/B!G$46</f>
        <v>3.8235362132006492E-3</v>
      </c>
      <c r="H63" s="67">
        <f>+B!H48/B!H$46</f>
        <v>3.1556484166848872E-3</v>
      </c>
      <c r="I63" s="66">
        <f>+B!I48/B!I$46</f>
        <v>7.1526131305116878E-3</v>
      </c>
      <c r="J63" s="67">
        <f>+B!J48/B!J$46</f>
        <v>6.4152642057035318E-3</v>
      </c>
      <c r="K63" s="66">
        <f>+B!K48/B!K$46</f>
        <v>7.7993215693781832E-3</v>
      </c>
      <c r="L63" s="67">
        <f>+B!L48/B!L$46</f>
        <v>7.0862260338417872E-3</v>
      </c>
      <c r="M63" s="66">
        <f>+B!M48/B!M$46</f>
        <v>1.202702908953693E-2</v>
      </c>
      <c r="N63" s="67">
        <f>+B!N48/B!N$46</f>
        <v>1.2874261164751733E-2</v>
      </c>
      <c r="O63" s="66">
        <f>+B!O48/B!O$46</f>
        <v>1.0793783869913897E-2</v>
      </c>
      <c r="P63" s="67">
        <f>+B!P48/B!P$46</f>
        <v>1.057144421326418E-2</v>
      </c>
      <c r="Q63" s="66">
        <f>+B!Q48/B!Q$46</f>
        <v>1.0695321808084643E-2</v>
      </c>
      <c r="R63" s="67">
        <f>+B!R48/B!R$46</f>
        <v>7.9549175071457149E-3</v>
      </c>
      <c r="S63" s="66">
        <f>+B!S48/B!S$46</f>
        <v>1.0939108158859939E-2</v>
      </c>
      <c r="T63" s="67">
        <f>+B!T48/B!T$46</f>
        <v>7.0591376068062511E-3</v>
      </c>
      <c r="U63" s="66">
        <f>+B!U48/B!U$46</f>
        <v>8.1344206284959704E-3</v>
      </c>
      <c r="V63" s="67">
        <f>+B!V48/B!V$46</f>
        <v>7.1412576081013538E-3</v>
      </c>
      <c r="W63" s="66">
        <f>+B!W48/B!W$46</f>
        <v>6.2189022809059843E-3</v>
      </c>
      <c r="X63" s="67">
        <f>+B!X48/B!X$46</f>
        <v>7.6444968570371832E-3</v>
      </c>
      <c r="Y63" s="66">
        <f>+B!Y48/B!Y$46</f>
        <v>7.5117131751997312E-3</v>
      </c>
      <c r="Z63" s="68">
        <f>+B!Z48/B!Z$46</f>
        <v>1.1260674813482682E-2</v>
      </c>
      <c r="AA63" s="68">
        <f>+B!AA48/B!AA$46</f>
        <v>1.0804363310705566E-2</v>
      </c>
      <c r="AB63" s="68">
        <f>+B!AB48/B!AB$46</f>
        <v>1.2540086017029144E-2</v>
      </c>
      <c r="AC63" s="68">
        <f>+B!AC48/B!AC$46</f>
        <v>1.4171436169541633E-2</v>
      </c>
      <c r="AD63" s="68">
        <f>+B!AD48/B!AD$46</f>
        <v>1.5384169111545887E-2</v>
      </c>
      <c r="AE63" s="68">
        <f>+B!AE48/B!AE$46</f>
        <v>1.4866383158267027E-2</v>
      </c>
    </row>
    <row r="64" spans="3:31" x14ac:dyDescent="0.25">
      <c r="C64" s="198" t="s">
        <v>18</v>
      </c>
      <c r="D64" s="218"/>
      <c r="E64" s="49">
        <f>+B!E49/B!E$46</f>
        <v>1.4975745905125978E-2</v>
      </c>
      <c r="F64" s="64">
        <f>+B!F49/B!F$46</f>
        <v>3.9116971693628107E-2</v>
      </c>
      <c r="G64" s="49">
        <f>+B!G49/B!G$46</f>
        <v>2.5482462809989729E-2</v>
      </c>
      <c r="H64" s="64">
        <f>+B!H49/B!H$46</f>
        <v>1.0473056813385489E-2</v>
      </c>
      <c r="I64" s="49">
        <f>+B!I49/B!I$46</f>
        <v>2.0306631653663618E-2</v>
      </c>
      <c r="J64" s="64">
        <f>+B!J49/B!J$46</f>
        <v>2.7510955229549675E-2</v>
      </c>
      <c r="K64" s="49">
        <f>+B!K49/B!K$46</f>
        <v>2.6144774155254003E-2</v>
      </c>
      <c r="L64" s="64">
        <f>+B!L49/B!L$46</f>
        <v>3.0479200458072335E-2</v>
      </c>
      <c r="M64" s="49">
        <f>+B!M49/B!M$46</f>
        <v>4.9397418223189153E-2</v>
      </c>
      <c r="N64" s="64">
        <f>+B!N49/B!N$46</f>
        <v>4.4548252787584106E-2</v>
      </c>
      <c r="O64" s="49">
        <f>+B!O49/B!O$46</f>
        <v>4.1752975280218221E-2</v>
      </c>
      <c r="P64" s="64">
        <f>+B!P49/B!P$46</f>
        <v>4.9143825313455562E-2</v>
      </c>
      <c r="Q64" s="49">
        <f>+B!Q49/B!Q$46</f>
        <v>3.5553380888332056E-2</v>
      </c>
      <c r="R64" s="64">
        <f>+B!R49/B!R$46</f>
        <v>3.1519778976090741E-2</v>
      </c>
      <c r="S64" s="49">
        <f>+B!S49/B!S$46</f>
        <v>3.1787206019162254E-2</v>
      </c>
      <c r="T64" s="64">
        <f>+B!T49/B!T$46</f>
        <v>3.3198282008380209E-2</v>
      </c>
      <c r="U64" s="49">
        <f>+B!U49/B!U$46</f>
        <v>2.851987530193591E-2</v>
      </c>
      <c r="V64" s="64">
        <f>+B!V49/B!V$46</f>
        <v>2.8379175062827819E-2</v>
      </c>
      <c r="W64" s="49">
        <f>+B!W49/B!W$46</f>
        <v>2.3857143835910803E-2</v>
      </c>
      <c r="X64" s="64">
        <f>+B!X49/B!X$46</f>
        <v>2.4580941738728237E-2</v>
      </c>
      <c r="Y64" s="49">
        <f>+B!Y49/B!Y$46</f>
        <v>1.9828562950026624E-2</v>
      </c>
      <c r="Z64" s="65">
        <f>+B!Z49/B!Z$46</f>
        <v>2.4720275738388215E-2</v>
      </c>
      <c r="AA64" s="65">
        <f>+B!AA49/B!AA$46</f>
        <v>2.4797452492387899E-2</v>
      </c>
      <c r="AB64" s="65">
        <f>+B!AB49/B!AB$46</f>
        <v>2.6148981220180039E-2</v>
      </c>
      <c r="AC64" s="65">
        <f>+B!AC49/B!AC$46</f>
        <v>2.4043205532979207E-2</v>
      </c>
      <c r="AD64" s="65">
        <f>+B!AD49/B!AD$46</f>
        <v>2.6813134708981477E-2</v>
      </c>
      <c r="AE64" s="65">
        <f>+B!AE49/B!AE$46</f>
        <v>2.3847575584357968E-2</v>
      </c>
    </row>
    <row r="65" spans="3:31" x14ac:dyDescent="0.25">
      <c r="C65" s="207" t="s">
        <v>19</v>
      </c>
      <c r="D65" s="217"/>
      <c r="E65" s="66">
        <f>+B!E50/B!E$46</f>
        <v>2.6618492666085697E-4</v>
      </c>
      <c r="F65" s="67">
        <f>+B!F50/B!F$46</f>
        <v>0.10312296824903323</v>
      </c>
      <c r="G65" s="66">
        <f>+B!G50/B!G$46</f>
        <v>1.6815711929830257E-4</v>
      </c>
      <c r="H65" s="67">
        <f>+B!H50/B!H$46</f>
        <v>3.4043472793246423E-4</v>
      </c>
      <c r="I65" s="66">
        <f>+B!I50/B!I$46</f>
        <v>1.0742439680005993E-3</v>
      </c>
      <c r="J65" s="67">
        <f>+B!J50/B!J$46</f>
        <v>1.3543851518522283E-3</v>
      </c>
      <c r="K65" s="66">
        <f>+B!K50/B!K$46</f>
        <v>1.7890994295367123E-3</v>
      </c>
      <c r="L65" s="67">
        <f>+B!L50/B!L$46</f>
        <v>2.9077984249750045E-3</v>
      </c>
      <c r="M65" s="66">
        <f>+B!M50/B!M$46</f>
        <v>1.4232672523671658E-3</v>
      </c>
      <c r="N65" s="67">
        <f>+B!N50/B!N$46</f>
        <v>1.4604394705853863E-2</v>
      </c>
      <c r="O65" s="66">
        <f>+B!O50/B!O$46</f>
        <v>4.5562133445751037E-4</v>
      </c>
      <c r="P65" s="67">
        <f>+B!P50/B!P$46</f>
        <v>7.5247411230092761E-4</v>
      </c>
      <c r="Q65" s="66">
        <f>+B!Q50/B!Q$46</f>
        <v>7.7920847476593679E-3</v>
      </c>
      <c r="R65" s="67">
        <f>+B!R50/B!R$46</f>
        <v>1.3025763337260892E-3</v>
      </c>
      <c r="S65" s="66">
        <f>+B!S50/B!S$46</f>
        <v>4.5988010228807516E-3</v>
      </c>
      <c r="T65" s="67">
        <f>+B!T50/B!T$46</f>
        <v>4.7776388341709821E-3</v>
      </c>
      <c r="U65" s="66">
        <f>+B!U50/B!U$46</f>
        <v>1.154087035755208E-2</v>
      </c>
      <c r="V65" s="67">
        <f>+B!V50/B!V$46</f>
        <v>1.3278445618267229E-2</v>
      </c>
      <c r="W65" s="66">
        <f>+B!W50/B!W$46</f>
        <v>8.0169804077648094E-2</v>
      </c>
      <c r="X65" s="67">
        <f>+B!X50/B!X$46</f>
        <v>2.8566809783107843E-3</v>
      </c>
      <c r="Y65" s="66">
        <f>+B!Y50/B!Y$46</f>
        <v>2.9047112083084494E-2</v>
      </c>
      <c r="Z65" s="68">
        <f>+B!Z50/B!Z$46</f>
        <v>3.0390297680833555E-3</v>
      </c>
      <c r="AA65" s="68">
        <f>+B!AA50/B!AA$46</f>
        <v>3.3451873021129895E-3</v>
      </c>
      <c r="AB65" s="68">
        <f>+B!AB50/B!AB$46</f>
        <v>3.6920694025600193E-3</v>
      </c>
      <c r="AC65" s="68">
        <f>+B!AC50/B!AC$46</f>
        <v>6.8391002503079114E-3</v>
      </c>
      <c r="AD65" s="68">
        <f>+B!AD50/B!AD$46</f>
        <v>8.4005928858212377E-3</v>
      </c>
      <c r="AE65" s="68">
        <f>+B!AE50/B!AE$46</f>
        <v>0.10955378838939256</v>
      </c>
    </row>
    <row r="66" spans="3:31" x14ac:dyDescent="0.25">
      <c r="C66" s="198" t="s">
        <v>20</v>
      </c>
      <c r="D66" s="218"/>
      <c r="E66" s="49">
        <f>+B!E51/B!E$46</f>
        <v>2.4354224251083205E-3</v>
      </c>
      <c r="F66" s="64">
        <f>+B!F51/B!F$46</f>
        <v>5.1673395988524832E-3</v>
      </c>
      <c r="G66" s="49">
        <f>+B!G51/B!G$46</f>
        <v>4.8910123617319041E-3</v>
      </c>
      <c r="H66" s="64">
        <f>+B!H51/B!H$46</f>
        <v>4.1982044869900842E-3</v>
      </c>
      <c r="I66" s="49">
        <f>+B!I51/B!I$46</f>
        <v>5.2681986890360973E-3</v>
      </c>
      <c r="J66" s="64">
        <f>+B!J51/B!J$46</f>
        <v>1.0329301308961876E-2</v>
      </c>
      <c r="K66" s="49">
        <f>+B!K51/B!K$46</f>
        <v>9.8897218883554436E-3</v>
      </c>
      <c r="L66" s="64">
        <f>+B!L51/B!L$46</f>
        <v>9.850675223863882E-3</v>
      </c>
      <c r="M66" s="49">
        <f>+B!M51/B!M$46</f>
        <v>9.9298481792026057E-3</v>
      </c>
      <c r="N66" s="64">
        <f>+B!N51/B!N$46</f>
        <v>1.544105124622217E-2</v>
      </c>
      <c r="O66" s="49">
        <f>+B!O51/B!O$46</f>
        <v>1.3040982755762303E-2</v>
      </c>
      <c r="P66" s="64">
        <f>+B!P51/B!P$46</f>
        <v>1.9606264746995339E-2</v>
      </c>
      <c r="Q66" s="49">
        <f>+B!Q51/B!Q$46</f>
        <v>1.3847674069068113E-2</v>
      </c>
      <c r="R66" s="64">
        <f>+B!R51/B!R$46</f>
        <v>1.3257463538524852E-2</v>
      </c>
      <c r="S66" s="49">
        <f>+B!S51/B!S$46</f>
        <v>1.5195850593464686E-2</v>
      </c>
      <c r="T66" s="64">
        <f>+B!T51/B!T$46</f>
        <v>1.6209560365769045E-2</v>
      </c>
      <c r="U66" s="49">
        <f>+B!U51/B!U$46</f>
        <v>1.5746998890674758E-2</v>
      </c>
      <c r="V66" s="64">
        <f>+B!V51/B!V$46</f>
        <v>1.5275660030423382E-2</v>
      </c>
      <c r="W66" s="49">
        <f>+B!W51/B!W$46</f>
        <v>1.140974111973485E-2</v>
      </c>
      <c r="X66" s="64">
        <f>+B!X51/B!X$46</f>
        <v>1.4638979192816651E-2</v>
      </c>
      <c r="Y66" s="49">
        <f>+B!Y51/B!Y$46</f>
        <v>1.528104737124685E-2</v>
      </c>
      <c r="Z66" s="65">
        <f>+B!Z51/B!Z$46</f>
        <v>1.9161043874221032E-2</v>
      </c>
      <c r="AA66" s="65">
        <f>+B!AA51/B!AA$46</f>
        <v>1.9842042868408231E-2</v>
      </c>
      <c r="AB66" s="65">
        <f>+B!AB51/B!AB$46</f>
        <v>2.2869672744816147E-2</v>
      </c>
      <c r="AC66" s="65">
        <f>+B!AC51/B!AC$46</f>
        <v>1.8960809681548937E-2</v>
      </c>
      <c r="AD66" s="65">
        <f>+B!AD51/B!AD$46</f>
        <v>2.8626050136919087E-2</v>
      </c>
      <c r="AE66" s="65">
        <f>+B!AE51/B!AE$46</f>
        <v>2.7884700551685734E-2</v>
      </c>
    </row>
    <row r="67" spans="3:31" x14ac:dyDescent="0.25">
      <c r="C67" s="207" t="s">
        <v>21</v>
      </c>
      <c r="D67" s="217"/>
      <c r="E67" s="66">
        <f>+B!E52/B!E$46</f>
        <v>0.1222293847552903</v>
      </c>
      <c r="F67" s="67">
        <f>+B!F52/B!F$46</f>
        <v>0.115312329646613</v>
      </c>
      <c r="G67" s="66">
        <f>+B!G52/B!G$46</f>
        <v>0.13667796003965618</v>
      </c>
      <c r="H67" s="67">
        <f>+B!H52/B!H$46</f>
        <v>0.1100982331944856</v>
      </c>
      <c r="I67" s="66">
        <f>+B!I52/B!I$46</f>
        <v>0.17210227873302925</v>
      </c>
      <c r="J67" s="67">
        <f>+B!J52/B!J$46</f>
        <v>0.22511139458897683</v>
      </c>
      <c r="K67" s="66">
        <f>+B!K52/B!K$46</f>
        <v>0.24693622169292634</v>
      </c>
      <c r="L67" s="67">
        <f>+B!L52/B!L$46</f>
        <v>0.26594149300350117</v>
      </c>
      <c r="M67" s="66">
        <f>+B!M52/B!M$46</f>
        <v>0.28903884302977323</v>
      </c>
      <c r="N67" s="67">
        <f>+B!N52/B!N$46</f>
        <v>0.33609912026868483</v>
      </c>
      <c r="O67" s="66">
        <f>+B!O52/B!O$46</f>
        <v>0.25289194290140776</v>
      </c>
      <c r="P67" s="67">
        <f>+B!P52/B!P$46</f>
        <v>0.24035103304179137</v>
      </c>
      <c r="Q67" s="66">
        <f>+B!Q52/B!Q$46</f>
        <v>0.24235364331117951</v>
      </c>
      <c r="R67" s="67">
        <f>+B!R52/B!R$46</f>
        <v>0.19245002931575891</v>
      </c>
      <c r="S67" s="66">
        <f>+B!S52/B!S$46</f>
        <v>0.22608302889375426</v>
      </c>
      <c r="T67" s="67">
        <f>+B!T52/B!T$46</f>
        <v>0.24971788156368979</v>
      </c>
      <c r="U67" s="66">
        <f>+B!U52/B!U$46</f>
        <v>0.26892908400498999</v>
      </c>
      <c r="V67" s="67">
        <f>+B!V52/B!V$46</f>
        <v>0.23269918203324197</v>
      </c>
      <c r="W67" s="66">
        <f>+B!W52/B!W$46</f>
        <v>0.20975932778454956</v>
      </c>
      <c r="X67" s="67">
        <f>+B!X52/B!X$46</f>
        <v>0.25474319714241506</v>
      </c>
      <c r="Y67" s="66">
        <f>+B!Y52/B!Y$46</f>
        <v>0.28493111291607964</v>
      </c>
      <c r="Z67" s="68">
        <f>+B!Z52/B!Z$46</f>
        <v>0.26539983176805332</v>
      </c>
      <c r="AA67" s="68">
        <f>+B!AA52/B!AA$46</f>
        <v>0.26287116395988297</v>
      </c>
      <c r="AB67" s="68">
        <f>+B!AB52/B!AB$46</f>
        <v>0.29813559178457505</v>
      </c>
      <c r="AC67" s="68">
        <f>+B!AC52/B!AC$46</f>
        <v>0.31767567898083238</v>
      </c>
      <c r="AD67" s="68">
        <f>+B!AD52/B!AD$46</f>
        <v>0.3577125403445795</v>
      </c>
      <c r="AE67" s="68">
        <f>+B!AE52/B!AE$46</f>
        <v>0.29953859434539576</v>
      </c>
    </row>
    <row r="68" spans="3:31" x14ac:dyDescent="0.25">
      <c r="C68" s="198" t="s">
        <v>22</v>
      </c>
      <c r="D68" s="218"/>
      <c r="E68" s="49">
        <f>+B!E53/B!E$46</f>
        <v>0.22571269613894329</v>
      </c>
      <c r="F68" s="64">
        <f>+B!F53/B!F$46</f>
        <v>0.17196157524687733</v>
      </c>
      <c r="G68" s="49">
        <f>+B!G53/B!G$46</f>
        <v>0.19271614900378733</v>
      </c>
      <c r="H68" s="64">
        <f>+B!H53/B!H$46</f>
        <v>0.15204933490864175</v>
      </c>
      <c r="I68" s="49">
        <f>+B!I53/B!I$46</f>
        <v>0.17716404626640209</v>
      </c>
      <c r="J68" s="64">
        <f>+B!J53/B!J$46</f>
        <v>0.22042979223929784</v>
      </c>
      <c r="K68" s="49">
        <f>+B!K53/B!K$46</f>
        <v>0.23396442294546416</v>
      </c>
      <c r="L68" s="64">
        <f>+B!L53/B!L$46</f>
        <v>0.19414195718234203</v>
      </c>
      <c r="M68" s="49">
        <f>+B!M53/B!M$46</f>
        <v>0.22746263508527229</v>
      </c>
      <c r="N68" s="64">
        <f>+B!N53/B!N$46</f>
        <v>0.22250201832792793</v>
      </c>
      <c r="O68" s="49">
        <f>+B!O53/B!O$46</f>
        <v>0.24869686343000941</v>
      </c>
      <c r="P68" s="64">
        <f>+B!P53/B!P$46</f>
        <v>0.22757461201699514</v>
      </c>
      <c r="Q68" s="49">
        <f>+B!Q53/B!Q$46</f>
        <v>0.20512119503327461</v>
      </c>
      <c r="R68" s="64">
        <f>+B!R53/B!R$46</f>
        <v>0.20003653899277815</v>
      </c>
      <c r="S68" s="49">
        <f>+B!S53/B!S$46</f>
        <v>0.21343932782639652</v>
      </c>
      <c r="T68" s="64">
        <f>+B!T53/B!T$46</f>
        <v>0.22721739109630226</v>
      </c>
      <c r="U68" s="49">
        <f>+B!U53/B!U$46</f>
        <v>0.24361469914604114</v>
      </c>
      <c r="V68" s="64">
        <f>+B!V53/B!V$46</f>
        <v>0.24848250423470702</v>
      </c>
      <c r="W68" s="49">
        <f>+B!W53/B!W$46</f>
        <v>0.20964140107724388</v>
      </c>
      <c r="X68" s="64">
        <f>+B!X53/B!X$46</f>
        <v>0.2522494503848754</v>
      </c>
      <c r="Y68" s="49">
        <f>+B!Y53/B!Y$46</f>
        <v>0.25184151589388443</v>
      </c>
      <c r="Z68" s="65">
        <f>+B!Z53/B!Z$46</f>
        <v>0.22545171235777531</v>
      </c>
      <c r="AA68" s="65">
        <f>+B!AA53/B!AA$46</f>
        <v>0.21674415470028779</v>
      </c>
      <c r="AB68" s="65">
        <f>+B!AB53/B!AB$46</f>
        <v>0.22421354764175225</v>
      </c>
      <c r="AC68" s="65">
        <f>+B!AC53/B!AC$46</f>
        <v>0.21617383151627972</v>
      </c>
      <c r="AD68" s="65">
        <f>+B!AD53/B!AD$46</f>
        <v>0.20020772806544249</v>
      </c>
      <c r="AE68" s="65">
        <f>+B!AE53/B!AE$46</f>
        <v>0.19831391872155962</v>
      </c>
    </row>
    <row r="69" spans="3:31" x14ac:dyDescent="0.25">
      <c r="C69" s="207" t="s">
        <v>23</v>
      </c>
      <c r="D69" s="217"/>
      <c r="E69" s="66">
        <f>+B!E54/B!E$46</f>
        <v>0.43682011445346824</v>
      </c>
      <c r="F69" s="67">
        <f>+B!F54/B!F$46</f>
        <v>0.37756990791796735</v>
      </c>
      <c r="G69" s="66">
        <f>+B!G54/B!G$46</f>
        <v>0.38436064843355605</v>
      </c>
      <c r="H69" s="67">
        <f>+B!H54/B!H$46</f>
        <v>0.51053560106425433</v>
      </c>
      <c r="I69" s="66">
        <f>+B!I54/B!I$46</f>
        <v>0.37033166463514977</v>
      </c>
      <c r="J69" s="67">
        <f>+B!J54/B!J$46</f>
        <v>0.26582455951361778</v>
      </c>
      <c r="K69" s="66">
        <f>+B!K54/B!K$46</f>
        <v>0.24879552806005636</v>
      </c>
      <c r="L69" s="67">
        <f>+B!L54/B!L$46</f>
        <v>0.26604202373556085</v>
      </c>
      <c r="M69" s="66">
        <f>+B!M54/B!M$46</f>
        <v>0.23627388813396541</v>
      </c>
      <c r="N69" s="67">
        <f>+B!N54/B!N$46</f>
        <v>0.19692297155904198</v>
      </c>
      <c r="O69" s="66">
        <f>+B!O54/B!O$46</f>
        <v>0.28868476469071436</v>
      </c>
      <c r="P69" s="67">
        <f>+B!P54/B!P$46</f>
        <v>0.29729142064131303</v>
      </c>
      <c r="Q69" s="66">
        <f>+B!Q54/B!Q$46</f>
        <v>0.25738349500716395</v>
      </c>
      <c r="R69" s="67">
        <f>+B!R54/B!R$46</f>
        <v>0.36574192830041885</v>
      </c>
      <c r="S69" s="66">
        <f>+B!S54/B!S$46</f>
        <v>0.3002064874843855</v>
      </c>
      <c r="T69" s="67">
        <f>+B!T54/B!T$46</f>
        <v>0.29080987729542723</v>
      </c>
      <c r="U69" s="66">
        <f>+B!U54/B!U$46</f>
        <v>0.26746747304574303</v>
      </c>
      <c r="V69" s="67">
        <f>+B!V54/B!V$46</f>
        <v>0.31816009422432623</v>
      </c>
      <c r="W69" s="66">
        <f>+B!W54/B!W$46</f>
        <v>0.33178731004820666</v>
      </c>
      <c r="X69" s="67">
        <f>+B!X54/B!X$46</f>
        <v>0.29871271739481192</v>
      </c>
      <c r="Y69" s="66">
        <f>+B!Y54/B!Y$46</f>
        <v>0.24500656322404971</v>
      </c>
      <c r="Z69" s="68">
        <f>+B!Z54/B!Z$46</f>
        <v>0.30444168485405126</v>
      </c>
      <c r="AA69" s="68">
        <f>+B!AA54/B!AA$46</f>
        <v>0.30823161381531067</v>
      </c>
      <c r="AB69" s="68">
        <f>+B!AB54/B!AB$46</f>
        <v>0.24763235343947104</v>
      </c>
      <c r="AC69" s="68">
        <f>+B!AC54/B!AC$46</f>
        <v>0.23426966673816471</v>
      </c>
      <c r="AD69" s="68">
        <f>+B!AD54/B!AD$46</f>
        <v>0.18162585240806922</v>
      </c>
      <c r="AE69" s="68">
        <f>+B!AE54/B!AE$46</f>
        <v>0.18993757179166398</v>
      </c>
    </row>
    <row r="70" spans="3:31" x14ac:dyDescent="0.25">
      <c r="C70" s="198" t="s">
        <v>24</v>
      </c>
      <c r="D70" s="218"/>
      <c r="E70" s="49">
        <f>+B!E55/B!E$46</f>
        <v>0.16084154757474334</v>
      </c>
      <c r="F70" s="64">
        <f>+B!F55/B!F$46</f>
        <v>0.1619045154307347</v>
      </c>
      <c r="G70" s="49">
        <f>+B!G55/B!G$46</f>
        <v>0.22890020409190914</v>
      </c>
      <c r="H70" s="64">
        <f>+B!H55/B!H$46</f>
        <v>0.18506535978685892</v>
      </c>
      <c r="I70" s="49">
        <f>+B!I55/B!I$46</f>
        <v>0.19365565906776791</v>
      </c>
      <c r="J70" s="64">
        <f>+B!J55/B!J$46</f>
        <v>0.18959205234212442</v>
      </c>
      <c r="K70" s="49">
        <f>+B!K55/B!K$46</f>
        <v>0.17459402608312777</v>
      </c>
      <c r="L70" s="64">
        <f>+B!L55/B!L$46</f>
        <v>0.1809204222982049</v>
      </c>
      <c r="M70" s="49">
        <f>+B!M55/B!M$46</f>
        <v>0.13967308476205706</v>
      </c>
      <c r="N70" s="64">
        <f>+B!N55/B!N$46</f>
        <v>0.1152583694112628</v>
      </c>
      <c r="O70" s="49">
        <f>+B!O55/B!O$46</f>
        <v>0.11268872129540215</v>
      </c>
      <c r="P70" s="64">
        <f>+B!P55/B!P$46</f>
        <v>0.12134545019766817</v>
      </c>
      <c r="Q70" s="49">
        <f>+B!Q55/B!Q$46</f>
        <v>0.19680013077258954</v>
      </c>
      <c r="R70" s="64">
        <f>+B!R55/B!R$46</f>
        <v>0.16197546989778946</v>
      </c>
      <c r="S70" s="49">
        <f>+B!S55/B!S$46</f>
        <v>0.16339607370321421</v>
      </c>
      <c r="T70" s="64">
        <f>+B!T55/B!T$46</f>
        <v>0.13506215776940217</v>
      </c>
      <c r="U70" s="49">
        <f>+B!U55/B!U$46</f>
        <v>0.11273936527303609</v>
      </c>
      <c r="V70" s="64">
        <f>+B!V55/B!V$46</f>
        <v>9.7645074966752635E-2</v>
      </c>
      <c r="W70" s="49">
        <f>+B!W55/B!W$46</f>
        <v>9.204357018123549E-2</v>
      </c>
      <c r="X70" s="64">
        <f>+B!X55/B!X$46</f>
        <v>9.1064668828444786E-2</v>
      </c>
      <c r="Y70" s="49">
        <f>+B!Y55/B!Y$46</f>
        <v>9.385636558436293E-2</v>
      </c>
      <c r="Z70" s="65">
        <f>+B!Z55/B!Z$46</f>
        <v>8.806604900327035E-2</v>
      </c>
      <c r="AA70" s="65">
        <f>+B!AA55/B!AA$46</f>
        <v>8.9087092456511766E-2</v>
      </c>
      <c r="AB70" s="65">
        <f>+B!AB55/B!AB$46</f>
        <v>9.2396514543509514E-2</v>
      </c>
      <c r="AC70" s="65">
        <f>+B!AC55/B!AC$46</f>
        <v>9.5562552228361561E-2</v>
      </c>
      <c r="AD70" s="65">
        <f>+B!AD55/B!AD$46</f>
        <v>8.6240828726969546E-2</v>
      </c>
      <c r="AE70" s="65">
        <f>+B!AE55/B!AE$46</f>
        <v>5.9595476999133652E-2</v>
      </c>
    </row>
    <row r="71" spans="3:31" ht="15.75" thickBot="1" x14ac:dyDescent="0.3">
      <c r="C71" s="209" t="s">
        <v>25</v>
      </c>
      <c r="D71" s="238"/>
      <c r="E71" s="69">
        <f>+B!E56/B!E$46</f>
        <v>2.1717106586794887E-5</v>
      </c>
      <c r="F71" s="70">
        <f>+B!F56/B!F$46</f>
        <v>1.9112952922166191E-3</v>
      </c>
      <c r="G71" s="69">
        <f>+B!G56/B!G$46</f>
        <v>1.2122974337857538E-3</v>
      </c>
      <c r="H71" s="70">
        <f>+B!H56/B!H$46</f>
        <v>1.7049676592565384E-3</v>
      </c>
      <c r="I71" s="69">
        <f>+B!I56/B!I$46</f>
        <v>7.3232781055113201E-3</v>
      </c>
      <c r="J71" s="70">
        <f>+B!J56/B!J$46</f>
        <v>5.8292618298864222E-3</v>
      </c>
      <c r="K71" s="69">
        <f>+B!K56/B!K$46</f>
        <v>6.3823420128066759E-4</v>
      </c>
      <c r="L71" s="70">
        <f>+B!L56/B!L$46</f>
        <v>9.9722292301936762E-4</v>
      </c>
      <c r="M71" s="69">
        <f>+B!M56/B!M$46</f>
        <v>1.3548420713352946E-3</v>
      </c>
      <c r="N71" s="70">
        <f>+B!N56/B!N$46</f>
        <v>2.5844790489339712E-3</v>
      </c>
      <c r="O71" s="69">
        <f>+B!O56/B!O$46</f>
        <v>1.089950998077738E-3</v>
      </c>
      <c r="P71" s="70">
        <f>+B!P56/B!P$46</f>
        <v>1.1032385867262128E-3</v>
      </c>
      <c r="Q71" s="69">
        <f>+B!Q56/B!Q$46</f>
        <v>1.3162919388352901E-3</v>
      </c>
      <c r="R71" s="70">
        <f>+B!R56/B!R$46</f>
        <v>1.2089702698741113E-3</v>
      </c>
      <c r="S71" s="69">
        <f>+B!S56/B!S$46</f>
        <v>1.9004616188727475E-3</v>
      </c>
      <c r="T71" s="70">
        <f>+B!T56/B!T$46</f>
        <v>2.0278653264279778E-3</v>
      </c>
      <c r="U71" s="69">
        <f>+B!U56/B!U$46</f>
        <v>2.0349274506506693E-3</v>
      </c>
      <c r="V71" s="70">
        <f>+B!V56/B!V$46</f>
        <v>1.9149550184017388E-3</v>
      </c>
      <c r="W71" s="69">
        <f>+B!W56/B!W$46</f>
        <v>1.7646610614109558E-3</v>
      </c>
      <c r="X71" s="70">
        <f>+B!X56/B!X$46</f>
        <v>3.298087910287587E-3</v>
      </c>
      <c r="Y71" s="69">
        <f>+B!Y56/B!Y$46</f>
        <v>1.3983928350177887E-3</v>
      </c>
      <c r="Z71" s="71">
        <f>+B!Z56/B!Z$46</f>
        <v>1.0900465523011695E-3</v>
      </c>
      <c r="AA71" s="71">
        <f>+B!AA56/B!AA$46</f>
        <v>9.4132378483124067E-4</v>
      </c>
      <c r="AB71" s="71">
        <f>+B!AB56/B!AB$46</f>
        <v>7.9128990852925566E-4</v>
      </c>
      <c r="AC71" s="71">
        <f>+B!AC56/B!AC$46</f>
        <v>4.7751547803569921E-4</v>
      </c>
      <c r="AD71" s="71">
        <f>+B!AD56/B!AD$46</f>
        <v>6.0268956345028567E-4</v>
      </c>
      <c r="AE71" s="71">
        <f>+B!AE56/B!AE$46</f>
        <v>5.851335703056104E-4</v>
      </c>
    </row>
    <row r="72" spans="3:31" x14ac:dyDescent="0.25">
      <c r="C72" t="s">
        <v>52</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Luis Eudoro Duarte LAUREANO</cp:lastModifiedBy>
  <dcterms:created xsi:type="dcterms:W3CDTF">2017-09-28T16:39:19Z</dcterms:created>
  <dcterms:modified xsi:type="dcterms:W3CDTF">2023-05-22T17:39:10Z</dcterms:modified>
</cp:coreProperties>
</file>