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24226"/>
  <mc:AlternateContent xmlns:mc="http://schemas.openxmlformats.org/markup-compatibility/2006">
    <mc:Choice Requires="x15">
      <x15ac:absPath xmlns:x15ac="http://schemas.microsoft.com/office/spreadsheetml/2010/11/ac" url="C:\Users\MAFE\Desktop\Practicas\"/>
    </mc:Choice>
  </mc:AlternateContent>
  <xr:revisionPtr revIDLastSave="0" documentId="13_ncr:1_{85EE9974-9F1E-404F-8339-B8D1B0080524}" xr6:coauthVersionLast="36" xr6:coauthVersionMax="47" xr10:uidLastSave="{00000000-0000-0000-0000-000000000000}"/>
  <bookViews>
    <workbookView xWindow="0" yWindow="0" windowWidth="20490" windowHeight="7425" tabRatio="664" xr2:uid="{00000000-000D-0000-FFFF-FFFF00000000}"/>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91029"/>
</workbook>
</file>

<file path=xl/calcChain.xml><?xml version="1.0" encoding="utf-8"?>
<calcChain xmlns="http://schemas.openxmlformats.org/spreadsheetml/2006/main">
  <c r="AF46" i="13" l="1"/>
  <c r="AF59" i="13" s="1"/>
  <c r="AF47" i="13"/>
  <c r="AF60" i="13" s="1"/>
  <c r="AF48" i="13"/>
  <c r="AF61" i="13" s="1"/>
  <c r="AF49" i="13"/>
  <c r="AF62" i="13" s="1"/>
  <c r="AF50" i="13"/>
  <c r="AF63" i="13" s="1"/>
  <c r="AF51" i="13"/>
  <c r="AF64" i="13" s="1"/>
  <c r="AF52" i="13"/>
  <c r="AF65" i="13" s="1"/>
  <c r="AF53" i="13"/>
  <c r="AF66" i="13" s="1"/>
  <c r="AF54" i="13"/>
  <c r="AF67" i="13" s="1"/>
  <c r="AF55" i="13"/>
  <c r="AF68" i="13" s="1"/>
  <c r="AF47" i="12"/>
  <c r="AF61" i="12" s="1"/>
  <c r="AF48" i="12"/>
  <c r="AF62" i="12" s="1"/>
  <c r="AF49" i="12"/>
  <c r="AF63" i="12" s="1"/>
  <c r="AF50" i="12"/>
  <c r="AF64" i="12" s="1"/>
  <c r="AF51" i="12"/>
  <c r="AF65" i="12" s="1"/>
  <c r="AF52" i="12"/>
  <c r="AF66" i="12" s="1"/>
  <c r="AF53" i="12"/>
  <c r="AF67" i="12" s="1"/>
  <c r="AF54" i="12"/>
  <c r="AF68" i="12" s="1"/>
  <c r="AF55" i="12"/>
  <c r="AF69" i="12" s="1"/>
  <c r="AF56" i="12"/>
  <c r="AF70" i="12" s="1"/>
  <c r="AF44" i="2"/>
  <c r="AF45" i="2"/>
  <c r="AF46" i="2"/>
  <c r="AF47" i="2"/>
  <c r="AF48" i="2"/>
  <c r="AF49" i="2"/>
  <c r="AF50" i="2"/>
  <c r="AF51" i="2"/>
  <c r="AF52" i="2"/>
  <c r="AF53" i="2"/>
  <c r="AE47" i="10"/>
  <c r="AE48" i="10"/>
  <c r="AE49" i="10"/>
  <c r="AE50" i="10"/>
  <c r="AE51" i="10"/>
  <c r="AE52" i="10"/>
  <c r="AE53" i="10"/>
  <c r="AE54" i="10"/>
  <c r="AE55" i="10"/>
  <c r="AE56" i="10"/>
  <c r="AE57" i="10"/>
  <c r="AE61" i="10"/>
  <c r="AE62" i="10"/>
  <c r="AE63" i="10"/>
  <c r="AE64" i="10"/>
  <c r="AE65" i="10"/>
  <c r="AE66" i="10"/>
  <c r="AE67" i="10"/>
  <c r="AE68" i="10"/>
  <c r="AE69" i="10"/>
  <c r="AE70" i="10"/>
  <c r="AE71" i="10"/>
  <c r="AE102" i="9"/>
  <c r="AE103" i="9"/>
  <c r="AE104" i="9"/>
  <c r="AE105" i="9"/>
  <c r="AE106" i="9"/>
  <c r="AE107" i="9"/>
  <c r="AE108" i="9"/>
  <c r="AE109" i="9"/>
  <c r="AE110" i="9"/>
  <c r="AE111" i="9"/>
  <c r="AE112" i="9"/>
  <c r="AF46" i="9"/>
  <c r="AF47" i="9"/>
  <c r="AF48" i="9"/>
  <c r="AF49" i="9"/>
  <c r="AF50" i="9"/>
  <c r="AF51" i="9"/>
  <c r="AF52" i="9"/>
  <c r="AF53" i="9"/>
  <c r="AF54" i="9"/>
  <c r="AF55" i="9"/>
  <c r="AF56" i="9"/>
  <c r="AE74" i="9"/>
  <c r="AE75" i="9"/>
  <c r="AE76" i="9"/>
  <c r="AE77" i="9"/>
  <c r="AE78" i="9"/>
  <c r="AE79" i="9"/>
  <c r="AE80" i="9"/>
  <c r="AE81" i="9"/>
  <c r="AE82" i="9"/>
  <c r="AE83" i="9"/>
  <c r="AE84" i="9"/>
  <c r="AH112" i="8" l="1"/>
  <c r="AH113" i="8"/>
  <c r="AH114" i="8"/>
  <c r="AH115" i="8"/>
  <c r="AH116" i="8"/>
  <c r="AH117" i="8"/>
  <c r="AH118" i="8"/>
  <c r="AH119" i="8"/>
  <c r="AH120" i="8"/>
  <c r="AH121" i="8"/>
  <c r="AH122" i="8"/>
  <c r="AH98" i="8"/>
  <c r="AH99" i="8"/>
  <c r="AH100" i="8"/>
  <c r="AH101" i="8"/>
  <c r="AH102" i="8"/>
  <c r="AH103" i="8"/>
  <c r="AH104" i="8"/>
  <c r="AH105" i="8"/>
  <c r="AH106" i="8"/>
  <c r="AH107" i="8"/>
  <c r="AH108" i="8"/>
  <c r="AH66" i="8"/>
  <c r="AH67" i="8"/>
  <c r="AH68" i="8"/>
  <c r="AH69" i="8"/>
  <c r="AH70" i="8"/>
  <c r="AH71" i="8"/>
  <c r="AH72" i="8"/>
  <c r="AH73" i="8"/>
  <c r="AH74" i="8"/>
  <c r="AH75" i="8"/>
  <c r="AH76" i="8"/>
  <c r="AH46" i="8" l="1"/>
  <c r="AH47" i="8"/>
  <c r="AH48" i="8"/>
  <c r="AH49" i="8"/>
  <c r="AH50" i="8"/>
  <c r="AH51" i="8"/>
  <c r="AH52" i="8"/>
  <c r="AH53" i="8"/>
  <c r="AH54" i="8"/>
  <c r="AH55" i="8"/>
  <c r="AH56" i="8"/>
  <c r="AD46" i="7"/>
  <c r="AD47" i="7"/>
  <c r="AD48" i="7"/>
  <c r="AD49" i="7"/>
  <c r="AD50" i="7"/>
  <c r="AD51" i="7"/>
  <c r="AD52" i="7"/>
  <c r="AD53" i="7"/>
  <c r="AD54" i="7"/>
  <c r="AD55" i="7"/>
  <c r="AD56" i="7"/>
  <c r="F47" i="13"/>
  <c r="AE47" i="9"/>
  <c r="AE48" i="9"/>
  <c r="AE49" i="9"/>
  <c r="AE50" i="9"/>
  <c r="AE51" i="9"/>
  <c r="AE52" i="9"/>
  <c r="AE53" i="9"/>
  <c r="AE54" i="9"/>
  <c r="AE55" i="9"/>
  <c r="AE56" i="9"/>
  <c r="J47" i="7"/>
  <c r="AE46" i="9"/>
  <c r="AH150" i="8" l="1"/>
  <c r="AH136" i="8"/>
  <c r="AH90" i="8"/>
  <c r="AH149" i="8"/>
  <c r="AH135" i="8"/>
  <c r="AH89" i="8"/>
  <c r="AH148" i="8"/>
  <c r="AH134" i="8"/>
  <c r="AH88" i="8"/>
  <c r="AH147" i="8"/>
  <c r="AH133" i="8"/>
  <c r="AH87" i="8"/>
  <c r="AH146" i="8"/>
  <c r="AH132" i="8"/>
  <c r="AH86" i="8"/>
  <c r="AH145" i="8"/>
  <c r="AH131" i="8"/>
  <c r="AH85" i="8"/>
  <c r="AH144" i="8"/>
  <c r="AH130" i="8"/>
  <c r="AH84" i="8"/>
  <c r="AH143" i="8"/>
  <c r="AH129" i="8"/>
  <c r="AH83" i="8"/>
  <c r="AH142" i="8"/>
  <c r="AH128" i="8"/>
  <c r="AH82" i="8"/>
  <c r="AH141" i="8"/>
  <c r="AH127" i="8"/>
  <c r="AH81" i="8"/>
  <c r="AH140" i="8"/>
  <c r="AH126" i="8"/>
  <c r="AH80" i="8"/>
  <c r="AE46" i="13"/>
  <c r="AE59" i="13" s="1"/>
  <c r="AE47" i="13"/>
  <c r="AE60" i="13" s="1"/>
  <c r="AE48" i="13"/>
  <c r="AE61" i="13" s="1"/>
  <c r="AE49" i="13"/>
  <c r="AE62" i="13" s="1"/>
  <c r="AE50" i="13"/>
  <c r="AE63" i="13" s="1"/>
  <c r="AE51" i="13"/>
  <c r="AE64" i="13" s="1"/>
  <c r="AE52" i="13"/>
  <c r="AE65" i="13" s="1"/>
  <c r="AE53" i="13"/>
  <c r="AE66" i="13" s="1"/>
  <c r="AE54" i="13"/>
  <c r="AE67" i="13" s="1"/>
  <c r="AE55" i="13"/>
  <c r="AE68" i="13" s="1"/>
  <c r="AE47" i="12"/>
  <c r="AE61" i="12" s="1"/>
  <c r="AE48" i="12"/>
  <c r="AE62" i="12" s="1"/>
  <c r="AE49" i="12"/>
  <c r="AE63" i="12" s="1"/>
  <c r="AE50" i="12"/>
  <c r="AE64" i="12" s="1"/>
  <c r="AE51" i="12"/>
  <c r="AE65" i="12" s="1"/>
  <c r="AE52" i="12"/>
  <c r="AE66" i="12" s="1"/>
  <c r="AE53" i="12"/>
  <c r="AE67" i="12" s="1"/>
  <c r="AE54" i="12"/>
  <c r="AE68" i="12" s="1"/>
  <c r="AE55" i="12"/>
  <c r="AE69" i="12" s="1"/>
  <c r="AE56" i="12"/>
  <c r="AE70" i="12" s="1"/>
  <c r="AE44" i="2"/>
  <c r="AE45" i="2"/>
  <c r="AE46" i="2"/>
  <c r="AE47" i="2"/>
  <c r="AE48" i="2"/>
  <c r="AE49" i="2"/>
  <c r="AE50" i="2"/>
  <c r="AE51" i="2"/>
  <c r="AE52" i="2"/>
  <c r="AE53" i="2"/>
  <c r="AD61" i="10"/>
  <c r="AD62" i="10"/>
  <c r="AD63" i="10"/>
  <c r="AD64" i="10"/>
  <c r="AD65" i="10"/>
  <c r="AD66" i="10"/>
  <c r="AD67" i="10"/>
  <c r="AD68" i="10"/>
  <c r="AD69" i="10"/>
  <c r="AD70" i="10"/>
  <c r="AD71" i="10"/>
  <c r="AD47" i="10"/>
  <c r="AD48" i="10"/>
  <c r="AD49" i="10"/>
  <c r="AD50" i="10"/>
  <c r="AD51" i="10"/>
  <c r="AD52" i="10"/>
  <c r="AD53" i="10"/>
  <c r="AD54" i="10"/>
  <c r="AD55" i="10"/>
  <c r="AD56" i="10"/>
  <c r="AD57" i="10"/>
  <c r="AD102" i="9"/>
  <c r="AD103" i="9"/>
  <c r="AD104" i="9"/>
  <c r="AD105" i="9"/>
  <c r="AD106" i="9"/>
  <c r="AD107" i="9"/>
  <c r="AD108" i="9"/>
  <c r="AD109" i="9"/>
  <c r="AD110" i="9"/>
  <c r="AD111" i="9"/>
  <c r="AD112" i="9"/>
  <c r="AD74" i="9"/>
  <c r="AD75" i="9"/>
  <c r="AD76" i="9"/>
  <c r="AD77" i="9"/>
  <c r="AD78" i="9"/>
  <c r="AD79" i="9"/>
  <c r="AD80" i="9"/>
  <c r="AD81" i="9"/>
  <c r="AD82" i="9"/>
  <c r="AD83" i="9"/>
  <c r="AD84" i="9"/>
  <c r="AG112" i="8"/>
  <c r="AG113" i="8"/>
  <c r="AG114" i="8"/>
  <c r="AG115" i="8"/>
  <c r="AG116" i="8"/>
  <c r="AG117" i="8"/>
  <c r="AG118" i="8"/>
  <c r="AG119" i="8"/>
  <c r="AG120" i="8"/>
  <c r="AG121" i="8"/>
  <c r="AG122" i="8"/>
  <c r="H99" i="8"/>
  <c r="H100" i="8"/>
  <c r="H101" i="8"/>
  <c r="H102" i="8"/>
  <c r="H103" i="8"/>
  <c r="H104" i="8"/>
  <c r="H105" i="8"/>
  <c r="H106" i="8"/>
  <c r="H107" i="8"/>
  <c r="H108" i="8"/>
  <c r="AG98" i="8" l="1"/>
  <c r="AG99" i="8"/>
  <c r="AG100" i="8"/>
  <c r="AG101" i="8"/>
  <c r="AG102" i="8"/>
  <c r="AG103" i="8"/>
  <c r="AG104" i="8"/>
  <c r="AG105" i="8"/>
  <c r="AG106" i="8"/>
  <c r="AG107" i="8"/>
  <c r="AG108" i="8"/>
  <c r="AG66" i="8"/>
  <c r="AG67" i="8"/>
  <c r="AG68" i="8"/>
  <c r="AG69" i="8"/>
  <c r="AG70" i="8"/>
  <c r="AG71" i="8"/>
  <c r="AG72" i="8"/>
  <c r="AG73" i="8"/>
  <c r="AG74" i="8"/>
  <c r="AG75" i="8"/>
  <c r="AG76" i="8"/>
  <c r="AG46" i="8"/>
  <c r="AG47" i="8"/>
  <c r="AG48" i="8"/>
  <c r="AG49" i="8"/>
  <c r="AG50" i="8"/>
  <c r="AG51" i="8"/>
  <c r="AG52" i="8"/>
  <c r="AG53" i="8"/>
  <c r="AG54" i="8"/>
  <c r="AG55" i="8"/>
  <c r="AG56" i="8"/>
  <c r="AC46" i="7"/>
  <c r="AC47" i="7"/>
  <c r="AC48" i="7"/>
  <c r="AC49" i="7"/>
  <c r="AC50" i="7"/>
  <c r="AG84" i="8" s="1"/>
  <c r="AC51" i="7"/>
  <c r="AG85" i="8" s="1"/>
  <c r="AC52" i="7"/>
  <c r="AG86" i="8" s="1"/>
  <c r="AC53" i="7"/>
  <c r="AC54" i="7"/>
  <c r="AC55" i="7"/>
  <c r="AC56" i="7"/>
  <c r="AG90" i="8" s="1"/>
  <c r="AG146" i="8" l="1"/>
  <c r="AG132" i="8"/>
  <c r="AG81" i="8"/>
  <c r="AG141" i="8"/>
  <c r="AG127" i="8"/>
  <c r="AG82" i="8"/>
  <c r="AG142" i="8"/>
  <c r="AG128" i="8"/>
  <c r="AG126" i="8"/>
  <c r="AG140" i="8"/>
  <c r="AG150" i="8"/>
  <c r="AG136" i="8"/>
  <c r="AG135" i="8"/>
  <c r="AG149" i="8"/>
  <c r="AG145" i="8"/>
  <c r="AG131" i="8"/>
  <c r="AG89" i="8"/>
  <c r="AG134" i="8"/>
  <c r="AG148" i="8"/>
  <c r="AG130" i="8"/>
  <c r="AG144" i="8"/>
  <c r="AG88" i="8"/>
  <c r="AG80" i="8"/>
  <c r="AG87" i="8"/>
  <c r="AG133" i="8"/>
  <c r="AG147" i="8"/>
  <c r="AG83" i="8"/>
  <c r="AG129" i="8"/>
  <c r="AG143" i="8"/>
  <c r="AD55" i="13"/>
  <c r="AD68" i="13" s="1"/>
  <c r="AD54" i="13"/>
  <c r="AD67" i="13" s="1"/>
  <c r="AD53" i="13"/>
  <c r="AD66" i="13" s="1"/>
  <c r="AD52" i="13"/>
  <c r="AD65" i="13" s="1"/>
  <c r="AD51" i="13"/>
  <c r="AD64" i="13" s="1"/>
  <c r="AD50" i="13"/>
  <c r="AD63" i="13" s="1"/>
  <c r="AD49" i="13"/>
  <c r="AD62" i="13" s="1"/>
  <c r="AD48" i="13"/>
  <c r="AD61" i="13" s="1"/>
  <c r="AD47" i="13"/>
  <c r="AD60" i="13" s="1"/>
  <c r="AD46" i="13"/>
  <c r="AD59" i="13" s="1"/>
  <c r="AD56" i="12"/>
  <c r="AD70" i="12" s="1"/>
  <c r="AD55" i="12"/>
  <c r="AD69" i="12" s="1"/>
  <c r="AD54" i="12"/>
  <c r="AD68" i="12" s="1"/>
  <c r="AD53" i="12"/>
  <c r="AD67" i="12" s="1"/>
  <c r="AD52" i="12"/>
  <c r="AD66" i="12" s="1"/>
  <c r="AD51" i="12"/>
  <c r="AD65" i="12" s="1"/>
  <c r="AD50" i="12"/>
  <c r="AD64" i="12" s="1"/>
  <c r="AD49" i="12"/>
  <c r="AD63" i="12" s="1"/>
  <c r="AD48" i="12"/>
  <c r="AD62" i="12" s="1"/>
  <c r="AD47" i="12"/>
  <c r="AD61" i="12" s="1"/>
  <c r="AD53" i="2"/>
  <c r="AD52" i="2"/>
  <c r="AD51" i="2"/>
  <c r="AD50" i="2"/>
  <c r="AD49" i="2"/>
  <c r="AD48" i="2"/>
  <c r="AD47" i="2"/>
  <c r="AD46" i="2"/>
  <c r="AD45" i="2"/>
  <c r="AD44" i="2"/>
  <c r="AC71" i="10"/>
  <c r="AC70" i="10"/>
  <c r="AC69" i="10"/>
  <c r="AC68" i="10"/>
  <c r="AC67" i="10"/>
  <c r="AC66" i="10"/>
  <c r="AC65" i="10"/>
  <c r="AC64" i="10"/>
  <c r="AC63" i="10"/>
  <c r="AC62" i="10"/>
  <c r="AC61" i="10"/>
  <c r="AC57" i="10"/>
  <c r="AC56" i="10"/>
  <c r="AC55" i="10"/>
  <c r="AC54" i="10"/>
  <c r="AC53" i="10"/>
  <c r="AC52" i="10"/>
  <c r="AC51" i="10"/>
  <c r="AC50" i="10"/>
  <c r="AC49" i="10"/>
  <c r="AC48" i="10"/>
  <c r="AC47" i="10"/>
  <c r="AC112" i="9"/>
  <c r="AC111" i="9"/>
  <c r="AC110" i="9"/>
  <c r="AC109" i="9"/>
  <c r="AC108" i="9"/>
  <c r="AC107" i="9"/>
  <c r="AC106" i="9"/>
  <c r="AC105" i="9"/>
  <c r="AC104" i="9"/>
  <c r="AC103" i="9"/>
  <c r="AC102" i="9"/>
  <c r="AC84" i="9"/>
  <c r="AC83" i="9"/>
  <c r="AC82" i="9"/>
  <c r="AC81" i="9"/>
  <c r="AC80" i="9"/>
  <c r="AC79" i="9"/>
  <c r="AC78" i="9"/>
  <c r="AC77" i="9"/>
  <c r="AC76" i="9"/>
  <c r="AC75" i="9"/>
  <c r="AC74" i="9"/>
  <c r="AD56" i="9"/>
  <c r="AD55" i="9"/>
  <c r="AD54" i="9"/>
  <c r="AD53" i="9"/>
  <c r="AD52" i="9"/>
  <c r="AD51" i="9"/>
  <c r="AD50" i="9"/>
  <c r="AD49" i="9"/>
  <c r="AD48" i="9"/>
  <c r="AD47" i="9"/>
  <c r="AD46" i="9"/>
  <c r="AF122" i="8"/>
  <c r="AF121" i="8"/>
  <c r="AF120" i="8"/>
  <c r="AF119" i="8"/>
  <c r="AF118" i="8"/>
  <c r="AF117" i="8"/>
  <c r="AF116" i="8"/>
  <c r="AF115" i="8"/>
  <c r="AF114" i="8"/>
  <c r="AF113" i="8"/>
  <c r="AF112" i="8"/>
  <c r="AF108" i="8"/>
  <c r="AF107" i="8"/>
  <c r="AF106" i="8"/>
  <c r="AF105" i="8"/>
  <c r="AF104" i="8"/>
  <c r="AF103" i="8"/>
  <c r="AF102" i="8"/>
  <c r="AF101" i="8"/>
  <c r="AF100" i="8"/>
  <c r="AF99" i="8"/>
  <c r="AF98" i="8"/>
  <c r="AF76" i="8"/>
  <c r="AF75" i="8"/>
  <c r="AF74" i="8"/>
  <c r="AF73" i="8"/>
  <c r="AF72" i="8"/>
  <c r="AF71" i="8"/>
  <c r="AF70" i="8"/>
  <c r="AF69" i="8"/>
  <c r="AF68" i="8"/>
  <c r="AF67" i="8"/>
  <c r="AF66" i="8"/>
  <c r="AF56" i="8"/>
  <c r="AF55" i="8"/>
  <c r="AF54" i="8"/>
  <c r="AF53" i="8"/>
  <c r="AF52" i="8"/>
  <c r="AF51" i="8"/>
  <c r="AF50" i="8"/>
  <c r="AF49" i="8"/>
  <c r="AF48" i="8"/>
  <c r="AF47" i="8"/>
  <c r="AF46" i="8"/>
  <c r="AE56" i="8"/>
  <c r="AE55" i="8"/>
  <c r="AE54" i="8"/>
  <c r="AE53" i="8"/>
  <c r="AE52" i="8"/>
  <c r="AE51" i="8"/>
  <c r="AE50" i="8"/>
  <c r="AE49" i="8"/>
  <c r="AE48" i="8"/>
  <c r="AE47" i="8"/>
  <c r="AE46" i="8"/>
  <c r="AB56" i="7"/>
  <c r="AF136" i="8" s="1"/>
  <c r="AB55" i="7"/>
  <c r="AF149" i="8" s="1"/>
  <c r="AB54" i="7"/>
  <c r="AF134" i="8" s="1"/>
  <c r="AB53" i="7"/>
  <c r="AF147" i="8" s="1"/>
  <c r="AB52" i="7"/>
  <c r="AF146" i="8" s="1"/>
  <c r="AB51" i="7"/>
  <c r="AF145" i="8" s="1"/>
  <c r="AB50" i="7"/>
  <c r="AF130" i="8" s="1"/>
  <c r="AB49" i="7"/>
  <c r="AF129" i="8" s="1"/>
  <c r="AB48" i="7"/>
  <c r="AF128" i="8" s="1"/>
  <c r="AB47" i="7"/>
  <c r="AF141" i="8" s="1"/>
  <c r="AB46" i="7"/>
  <c r="AF126" i="8" s="1"/>
  <c r="AF127" i="8" l="1"/>
  <c r="AF131" i="8"/>
  <c r="AF135" i="8"/>
  <c r="AF82" i="8"/>
  <c r="AF142" i="8"/>
  <c r="AF83" i="8"/>
  <c r="AF132" i="8"/>
  <c r="AF143" i="8"/>
  <c r="AF80" i="8"/>
  <c r="AF84" i="8"/>
  <c r="AF88" i="8"/>
  <c r="AF133" i="8"/>
  <c r="AF140" i="8"/>
  <c r="AF144" i="8"/>
  <c r="AF148" i="8"/>
  <c r="AF86" i="8"/>
  <c r="AF90" i="8"/>
  <c r="AF150" i="8"/>
  <c r="AF87" i="8"/>
  <c r="AF81" i="8"/>
  <c r="AF85" i="8"/>
  <c r="AF89" i="8"/>
  <c r="AC46" i="13"/>
  <c r="AC59" i="13" s="1"/>
  <c r="AC47" i="13"/>
  <c r="AC60" i="13" s="1"/>
  <c r="AC48" i="13"/>
  <c r="AC61" i="13" s="1"/>
  <c r="AC49" i="13"/>
  <c r="AC62" i="13" s="1"/>
  <c r="AC50" i="13"/>
  <c r="AC63" i="13" s="1"/>
  <c r="AC51" i="13"/>
  <c r="AC64" i="13" s="1"/>
  <c r="AC52" i="13"/>
  <c r="AC65" i="13" s="1"/>
  <c r="AC53" i="13"/>
  <c r="AC66" i="13" s="1"/>
  <c r="AC54" i="13"/>
  <c r="AC67" i="13" s="1"/>
  <c r="AC55" i="13"/>
  <c r="AC68" i="13" s="1"/>
  <c r="AC47" i="12"/>
  <c r="AC61" i="12" s="1"/>
  <c r="AC48" i="12"/>
  <c r="AC62" i="12" s="1"/>
  <c r="AC49" i="12"/>
  <c r="AC63" i="12" s="1"/>
  <c r="AC50" i="12"/>
  <c r="AC64" i="12" s="1"/>
  <c r="AC51" i="12"/>
  <c r="AC65" i="12" s="1"/>
  <c r="AC52" i="12"/>
  <c r="AC66" i="12" s="1"/>
  <c r="AC53" i="12"/>
  <c r="AC67" i="12" s="1"/>
  <c r="AC54" i="12"/>
  <c r="AC68" i="12" s="1"/>
  <c r="AC55" i="12"/>
  <c r="AC69" i="12" s="1"/>
  <c r="AC56" i="12"/>
  <c r="AC70" i="12" s="1"/>
  <c r="AC44" i="2"/>
  <c r="AC45" i="2"/>
  <c r="AC46" i="2"/>
  <c r="AC47" i="2"/>
  <c r="AC48" i="2"/>
  <c r="AC49" i="2"/>
  <c r="AC50" i="2"/>
  <c r="AC51" i="2"/>
  <c r="AC52" i="2"/>
  <c r="AC53" i="2"/>
  <c r="AB61" i="10"/>
  <c r="AB62" i="10"/>
  <c r="AB63" i="10"/>
  <c r="AB64" i="10"/>
  <c r="AB65" i="10"/>
  <c r="AB66" i="10"/>
  <c r="AB67" i="10"/>
  <c r="AB68" i="10"/>
  <c r="AB69" i="10"/>
  <c r="AB70" i="10"/>
  <c r="AB71" i="10"/>
  <c r="AB47" i="10"/>
  <c r="AB48" i="10"/>
  <c r="AB49" i="10"/>
  <c r="AB50" i="10"/>
  <c r="AB51" i="10"/>
  <c r="AB52" i="10"/>
  <c r="AB53" i="10"/>
  <c r="AB54" i="10"/>
  <c r="AB55" i="10"/>
  <c r="AB56" i="10"/>
  <c r="AB57" i="10"/>
  <c r="AB102" i="9"/>
  <c r="AB103" i="9"/>
  <c r="AB104" i="9"/>
  <c r="AB105" i="9"/>
  <c r="AB106" i="9"/>
  <c r="AB107" i="9"/>
  <c r="AB108" i="9"/>
  <c r="AB109" i="9"/>
  <c r="AB110" i="9"/>
  <c r="AB111" i="9"/>
  <c r="AB112" i="9"/>
  <c r="AB74" i="9"/>
  <c r="AB75" i="9"/>
  <c r="AB76" i="9"/>
  <c r="AB77" i="9"/>
  <c r="AB78" i="9"/>
  <c r="AB79" i="9"/>
  <c r="AB80" i="9"/>
  <c r="AB81" i="9"/>
  <c r="AB82" i="9"/>
  <c r="AB83" i="9"/>
  <c r="AB84" i="9"/>
  <c r="AC46" i="9"/>
  <c r="AC47" i="9"/>
  <c r="AC48" i="9"/>
  <c r="AC49" i="9"/>
  <c r="AC50" i="9"/>
  <c r="AC51" i="9"/>
  <c r="AC52" i="9"/>
  <c r="AC53" i="9"/>
  <c r="AC54" i="9"/>
  <c r="AC55" i="9"/>
  <c r="AC56" i="9"/>
  <c r="L112" i="8" l="1"/>
  <c r="M112" i="8"/>
  <c r="N112" i="8"/>
  <c r="O112" i="8"/>
  <c r="P112" i="8"/>
  <c r="Q112" i="8"/>
  <c r="R112" i="8"/>
  <c r="S112" i="8"/>
  <c r="T112" i="8"/>
  <c r="U112" i="8"/>
  <c r="V112" i="8"/>
  <c r="W112" i="8"/>
  <c r="X112" i="8"/>
  <c r="Y112" i="8"/>
  <c r="Z112" i="8"/>
  <c r="AA112" i="8"/>
  <c r="AB112" i="8"/>
  <c r="AC112" i="8"/>
  <c r="AD112" i="8"/>
  <c r="AE112" i="8"/>
  <c r="I112" i="8"/>
  <c r="J112" i="8"/>
  <c r="K112" i="8"/>
  <c r="I113" i="8"/>
  <c r="J113" i="8"/>
  <c r="K113" i="8"/>
  <c r="L113" i="8"/>
  <c r="M113" i="8"/>
  <c r="N113" i="8"/>
  <c r="O113" i="8"/>
  <c r="P113" i="8"/>
  <c r="Q113" i="8"/>
  <c r="R113" i="8"/>
  <c r="S113" i="8"/>
  <c r="T113" i="8"/>
  <c r="U113" i="8"/>
  <c r="V113" i="8"/>
  <c r="W113" i="8"/>
  <c r="X113" i="8"/>
  <c r="Y113" i="8"/>
  <c r="Z113" i="8"/>
  <c r="AA113" i="8"/>
  <c r="AB113" i="8"/>
  <c r="AC113" i="8"/>
  <c r="AD113" i="8"/>
  <c r="AE113" i="8"/>
  <c r="I114" i="8"/>
  <c r="J114" i="8"/>
  <c r="K114" i="8"/>
  <c r="L114" i="8"/>
  <c r="M114" i="8"/>
  <c r="N114" i="8"/>
  <c r="O114" i="8"/>
  <c r="P114" i="8"/>
  <c r="Q114" i="8"/>
  <c r="R114" i="8"/>
  <c r="S114" i="8"/>
  <c r="T114" i="8"/>
  <c r="U114" i="8"/>
  <c r="V114" i="8"/>
  <c r="W114" i="8"/>
  <c r="X114" i="8"/>
  <c r="Y114" i="8"/>
  <c r="Z114" i="8"/>
  <c r="AA114" i="8"/>
  <c r="AB114" i="8"/>
  <c r="AC114" i="8"/>
  <c r="AD114" i="8"/>
  <c r="AE114" i="8"/>
  <c r="I115" i="8"/>
  <c r="J115" i="8"/>
  <c r="K115" i="8"/>
  <c r="L115" i="8"/>
  <c r="M115" i="8"/>
  <c r="N115" i="8"/>
  <c r="O115" i="8"/>
  <c r="P115" i="8"/>
  <c r="Q115" i="8"/>
  <c r="R115" i="8"/>
  <c r="S115" i="8"/>
  <c r="T115" i="8"/>
  <c r="U115" i="8"/>
  <c r="V115" i="8"/>
  <c r="W115" i="8"/>
  <c r="X115" i="8"/>
  <c r="Y115" i="8"/>
  <c r="Z115" i="8"/>
  <c r="AA115" i="8"/>
  <c r="AB115" i="8"/>
  <c r="AC115" i="8"/>
  <c r="AD115" i="8"/>
  <c r="AE115" i="8"/>
  <c r="I116" i="8"/>
  <c r="J116" i="8"/>
  <c r="K116" i="8"/>
  <c r="L116" i="8"/>
  <c r="M116" i="8"/>
  <c r="N116" i="8"/>
  <c r="O116" i="8"/>
  <c r="P116" i="8"/>
  <c r="Q116" i="8"/>
  <c r="R116" i="8"/>
  <c r="S116" i="8"/>
  <c r="T116" i="8"/>
  <c r="U116" i="8"/>
  <c r="V116" i="8"/>
  <c r="W116" i="8"/>
  <c r="X116" i="8"/>
  <c r="Y116" i="8"/>
  <c r="Z116" i="8"/>
  <c r="AA116" i="8"/>
  <c r="AB116" i="8"/>
  <c r="AC116" i="8"/>
  <c r="AD116" i="8"/>
  <c r="AE116" i="8"/>
  <c r="I117" i="8"/>
  <c r="J117" i="8"/>
  <c r="K117" i="8"/>
  <c r="L117" i="8"/>
  <c r="M117" i="8"/>
  <c r="N117" i="8"/>
  <c r="O117" i="8"/>
  <c r="P117" i="8"/>
  <c r="Q117" i="8"/>
  <c r="R117" i="8"/>
  <c r="S117" i="8"/>
  <c r="T117" i="8"/>
  <c r="U117" i="8"/>
  <c r="V117" i="8"/>
  <c r="W117" i="8"/>
  <c r="X117" i="8"/>
  <c r="Y117" i="8"/>
  <c r="Z117" i="8"/>
  <c r="AA117" i="8"/>
  <c r="AB117" i="8"/>
  <c r="AC117" i="8"/>
  <c r="AD117" i="8"/>
  <c r="AE117" i="8"/>
  <c r="I118" i="8"/>
  <c r="J118" i="8"/>
  <c r="K118" i="8"/>
  <c r="L118" i="8"/>
  <c r="M118" i="8"/>
  <c r="N118" i="8"/>
  <c r="O118" i="8"/>
  <c r="P118" i="8"/>
  <c r="Q118" i="8"/>
  <c r="R118" i="8"/>
  <c r="S118" i="8"/>
  <c r="T118" i="8"/>
  <c r="U118" i="8"/>
  <c r="V118" i="8"/>
  <c r="W118" i="8"/>
  <c r="X118" i="8"/>
  <c r="Y118" i="8"/>
  <c r="Z118" i="8"/>
  <c r="AA118" i="8"/>
  <c r="AB118" i="8"/>
  <c r="AC118" i="8"/>
  <c r="AD118" i="8"/>
  <c r="AE118" i="8"/>
  <c r="I119" i="8"/>
  <c r="J119" i="8"/>
  <c r="K119" i="8"/>
  <c r="L119" i="8"/>
  <c r="M119" i="8"/>
  <c r="N119" i="8"/>
  <c r="O119" i="8"/>
  <c r="P119" i="8"/>
  <c r="Q119" i="8"/>
  <c r="R119" i="8"/>
  <c r="S119" i="8"/>
  <c r="T119" i="8"/>
  <c r="U119" i="8"/>
  <c r="V119" i="8"/>
  <c r="W119" i="8"/>
  <c r="X119" i="8"/>
  <c r="Y119" i="8"/>
  <c r="Z119" i="8"/>
  <c r="AA119" i="8"/>
  <c r="AB119" i="8"/>
  <c r="AC119" i="8"/>
  <c r="AD119" i="8"/>
  <c r="AE119" i="8"/>
  <c r="I120" i="8"/>
  <c r="J120" i="8"/>
  <c r="K120" i="8"/>
  <c r="L120" i="8"/>
  <c r="M120" i="8"/>
  <c r="N120" i="8"/>
  <c r="O120" i="8"/>
  <c r="P120" i="8"/>
  <c r="Q120" i="8"/>
  <c r="R120" i="8"/>
  <c r="S120" i="8"/>
  <c r="T120" i="8"/>
  <c r="U120" i="8"/>
  <c r="V120" i="8"/>
  <c r="W120" i="8"/>
  <c r="X120" i="8"/>
  <c r="Y120" i="8"/>
  <c r="Z120" i="8"/>
  <c r="AA120" i="8"/>
  <c r="AB120" i="8"/>
  <c r="AC120" i="8"/>
  <c r="AD120" i="8"/>
  <c r="AE120" i="8"/>
  <c r="I121" i="8"/>
  <c r="J121" i="8"/>
  <c r="K121" i="8"/>
  <c r="L121" i="8"/>
  <c r="M121" i="8"/>
  <c r="N121" i="8"/>
  <c r="O121" i="8"/>
  <c r="P121" i="8"/>
  <c r="Q121" i="8"/>
  <c r="R121" i="8"/>
  <c r="S121" i="8"/>
  <c r="T121" i="8"/>
  <c r="U121" i="8"/>
  <c r="V121" i="8"/>
  <c r="W121" i="8"/>
  <c r="X121" i="8"/>
  <c r="Y121" i="8"/>
  <c r="Z121" i="8"/>
  <c r="AA121" i="8"/>
  <c r="AB121" i="8"/>
  <c r="AC121" i="8"/>
  <c r="AD121" i="8"/>
  <c r="AE121" i="8"/>
  <c r="I122" i="8"/>
  <c r="J122" i="8"/>
  <c r="K122" i="8"/>
  <c r="L122" i="8"/>
  <c r="M122" i="8"/>
  <c r="N122" i="8"/>
  <c r="O122" i="8"/>
  <c r="P122" i="8"/>
  <c r="Q122" i="8"/>
  <c r="R122" i="8"/>
  <c r="S122" i="8"/>
  <c r="T122" i="8"/>
  <c r="U122" i="8"/>
  <c r="V122" i="8"/>
  <c r="W122" i="8"/>
  <c r="X122" i="8"/>
  <c r="Y122" i="8"/>
  <c r="Z122" i="8"/>
  <c r="AA122" i="8"/>
  <c r="AB122" i="8"/>
  <c r="AC122" i="8"/>
  <c r="AD122" i="8"/>
  <c r="AE122" i="8"/>
  <c r="I98" i="8"/>
  <c r="J98" i="8"/>
  <c r="K98" i="8"/>
  <c r="L98" i="8"/>
  <c r="M98" i="8"/>
  <c r="N98" i="8"/>
  <c r="O98" i="8"/>
  <c r="P98" i="8"/>
  <c r="Q98" i="8"/>
  <c r="R98" i="8"/>
  <c r="S98" i="8"/>
  <c r="T98" i="8"/>
  <c r="U98" i="8"/>
  <c r="V98" i="8"/>
  <c r="W98" i="8"/>
  <c r="X98" i="8"/>
  <c r="Y98" i="8"/>
  <c r="Z98" i="8"/>
  <c r="AA98" i="8"/>
  <c r="AB98" i="8"/>
  <c r="AC98" i="8"/>
  <c r="AD98" i="8"/>
  <c r="AE98" i="8"/>
  <c r="I99" i="8"/>
  <c r="J99" i="8"/>
  <c r="K99" i="8"/>
  <c r="L99" i="8"/>
  <c r="M99" i="8"/>
  <c r="N99" i="8"/>
  <c r="O99" i="8"/>
  <c r="P99" i="8"/>
  <c r="Q99" i="8"/>
  <c r="R99" i="8"/>
  <c r="S99" i="8"/>
  <c r="T99" i="8"/>
  <c r="U99" i="8"/>
  <c r="V99" i="8"/>
  <c r="W99" i="8"/>
  <c r="X99" i="8"/>
  <c r="Y99" i="8"/>
  <c r="Z99" i="8"/>
  <c r="AA99" i="8"/>
  <c r="AB99" i="8"/>
  <c r="AC99" i="8"/>
  <c r="AD99" i="8"/>
  <c r="AE99" i="8"/>
  <c r="I100" i="8"/>
  <c r="J100" i="8"/>
  <c r="K100" i="8"/>
  <c r="L100" i="8"/>
  <c r="M100" i="8"/>
  <c r="N100" i="8"/>
  <c r="O100" i="8"/>
  <c r="P100" i="8"/>
  <c r="Q100" i="8"/>
  <c r="R100" i="8"/>
  <c r="S100" i="8"/>
  <c r="T100" i="8"/>
  <c r="U100" i="8"/>
  <c r="V100" i="8"/>
  <c r="W100" i="8"/>
  <c r="X100" i="8"/>
  <c r="Y100" i="8"/>
  <c r="Z100" i="8"/>
  <c r="AA100" i="8"/>
  <c r="AB100" i="8"/>
  <c r="AC100" i="8"/>
  <c r="AD100" i="8"/>
  <c r="AE100" i="8"/>
  <c r="I101" i="8"/>
  <c r="J101" i="8"/>
  <c r="K101" i="8"/>
  <c r="L101" i="8"/>
  <c r="M101" i="8"/>
  <c r="N101" i="8"/>
  <c r="O101" i="8"/>
  <c r="P101" i="8"/>
  <c r="Q101" i="8"/>
  <c r="R101" i="8"/>
  <c r="S101" i="8"/>
  <c r="T101" i="8"/>
  <c r="U101" i="8"/>
  <c r="V101" i="8"/>
  <c r="W101" i="8"/>
  <c r="X101" i="8"/>
  <c r="Y101" i="8"/>
  <c r="Z101" i="8"/>
  <c r="AA101" i="8"/>
  <c r="AB101" i="8"/>
  <c r="AC101" i="8"/>
  <c r="AD101" i="8"/>
  <c r="AE101" i="8"/>
  <c r="I102" i="8"/>
  <c r="J102" i="8"/>
  <c r="K102" i="8"/>
  <c r="L102" i="8"/>
  <c r="M102" i="8"/>
  <c r="N102" i="8"/>
  <c r="O102" i="8"/>
  <c r="P102" i="8"/>
  <c r="Q102" i="8"/>
  <c r="R102" i="8"/>
  <c r="S102" i="8"/>
  <c r="T102" i="8"/>
  <c r="U102" i="8"/>
  <c r="V102" i="8"/>
  <c r="W102" i="8"/>
  <c r="X102" i="8"/>
  <c r="Y102" i="8"/>
  <c r="Z102" i="8"/>
  <c r="AA102" i="8"/>
  <c r="AB102" i="8"/>
  <c r="AC102" i="8"/>
  <c r="AD102" i="8"/>
  <c r="AE102" i="8"/>
  <c r="I103" i="8"/>
  <c r="J103" i="8"/>
  <c r="K103" i="8"/>
  <c r="L103" i="8"/>
  <c r="M103" i="8"/>
  <c r="N103" i="8"/>
  <c r="O103" i="8"/>
  <c r="P103" i="8"/>
  <c r="Q103" i="8"/>
  <c r="R103" i="8"/>
  <c r="S103" i="8"/>
  <c r="T103" i="8"/>
  <c r="U103" i="8"/>
  <c r="V103" i="8"/>
  <c r="W103" i="8"/>
  <c r="X103" i="8"/>
  <c r="Y103" i="8"/>
  <c r="Z103" i="8"/>
  <c r="AA103" i="8"/>
  <c r="AB103" i="8"/>
  <c r="AC103" i="8"/>
  <c r="AD103" i="8"/>
  <c r="AE103" i="8"/>
  <c r="I104" i="8"/>
  <c r="J104" i="8"/>
  <c r="K104" i="8"/>
  <c r="L104" i="8"/>
  <c r="M104" i="8"/>
  <c r="N104" i="8"/>
  <c r="O104" i="8"/>
  <c r="P104" i="8"/>
  <c r="Q104" i="8"/>
  <c r="R104" i="8"/>
  <c r="S104" i="8"/>
  <c r="T104" i="8"/>
  <c r="U104" i="8"/>
  <c r="V104" i="8"/>
  <c r="W104" i="8"/>
  <c r="X104" i="8"/>
  <c r="Y104" i="8"/>
  <c r="Z104" i="8"/>
  <c r="AA104" i="8"/>
  <c r="AB104" i="8"/>
  <c r="AC104" i="8"/>
  <c r="AD104" i="8"/>
  <c r="AE104" i="8"/>
  <c r="I105" i="8"/>
  <c r="J105" i="8"/>
  <c r="K105" i="8"/>
  <c r="L105" i="8"/>
  <c r="M105" i="8"/>
  <c r="N105" i="8"/>
  <c r="O105" i="8"/>
  <c r="P105" i="8"/>
  <c r="Q105" i="8"/>
  <c r="R105" i="8"/>
  <c r="S105" i="8"/>
  <c r="T105" i="8"/>
  <c r="U105" i="8"/>
  <c r="V105" i="8"/>
  <c r="W105" i="8"/>
  <c r="X105" i="8"/>
  <c r="Y105" i="8"/>
  <c r="Z105" i="8"/>
  <c r="AA105" i="8"/>
  <c r="AB105" i="8"/>
  <c r="AC105" i="8"/>
  <c r="AD105" i="8"/>
  <c r="AE105" i="8"/>
  <c r="I106" i="8"/>
  <c r="J106" i="8"/>
  <c r="K106" i="8"/>
  <c r="L106" i="8"/>
  <c r="M106" i="8"/>
  <c r="N106" i="8"/>
  <c r="O106" i="8"/>
  <c r="P106" i="8"/>
  <c r="Q106" i="8"/>
  <c r="R106" i="8"/>
  <c r="S106" i="8"/>
  <c r="T106" i="8"/>
  <c r="U106" i="8"/>
  <c r="V106" i="8"/>
  <c r="W106" i="8"/>
  <c r="X106" i="8"/>
  <c r="Y106" i="8"/>
  <c r="Z106" i="8"/>
  <c r="AA106" i="8"/>
  <c r="AB106" i="8"/>
  <c r="AC106" i="8"/>
  <c r="AD106" i="8"/>
  <c r="AE106" i="8"/>
  <c r="I107" i="8"/>
  <c r="J107" i="8"/>
  <c r="K107" i="8"/>
  <c r="L107" i="8"/>
  <c r="M107" i="8"/>
  <c r="N107" i="8"/>
  <c r="O107" i="8"/>
  <c r="P107" i="8"/>
  <c r="Q107" i="8"/>
  <c r="R107" i="8"/>
  <c r="S107" i="8"/>
  <c r="T107" i="8"/>
  <c r="U107" i="8"/>
  <c r="V107" i="8"/>
  <c r="W107" i="8"/>
  <c r="X107" i="8"/>
  <c r="Y107" i="8"/>
  <c r="Z107" i="8"/>
  <c r="AA107" i="8"/>
  <c r="AB107" i="8"/>
  <c r="AC107" i="8"/>
  <c r="AD107" i="8"/>
  <c r="AE107" i="8"/>
  <c r="I108" i="8"/>
  <c r="J108" i="8"/>
  <c r="K108" i="8"/>
  <c r="L108" i="8"/>
  <c r="M108" i="8"/>
  <c r="N108" i="8"/>
  <c r="O108" i="8"/>
  <c r="P108" i="8"/>
  <c r="Q108" i="8"/>
  <c r="R108" i="8"/>
  <c r="S108" i="8"/>
  <c r="T108" i="8"/>
  <c r="U108" i="8"/>
  <c r="V108" i="8"/>
  <c r="W108" i="8"/>
  <c r="X108" i="8"/>
  <c r="Y108" i="8"/>
  <c r="Z108" i="8"/>
  <c r="AA108" i="8"/>
  <c r="AB108" i="8"/>
  <c r="AC108" i="8"/>
  <c r="AD108" i="8"/>
  <c r="AE108" i="8"/>
  <c r="AE66" i="8"/>
  <c r="AE67" i="8"/>
  <c r="AE68" i="8"/>
  <c r="AE69" i="8"/>
  <c r="AE70" i="8"/>
  <c r="AE71" i="8"/>
  <c r="AE72" i="8"/>
  <c r="AE73" i="8"/>
  <c r="AE74" i="8"/>
  <c r="AE75" i="8"/>
  <c r="AE76" i="8"/>
  <c r="AA46" i="7" l="1"/>
  <c r="AA47" i="7"/>
  <c r="AA48" i="7"/>
  <c r="AA49" i="7"/>
  <c r="AA50" i="7"/>
  <c r="AA51" i="7"/>
  <c r="AA52" i="7"/>
  <c r="AA53" i="7"/>
  <c r="AA54" i="7"/>
  <c r="AA55" i="7"/>
  <c r="AA56" i="7"/>
  <c r="AE150" i="8" l="1"/>
  <c r="AE90" i="8"/>
  <c r="AE136" i="8"/>
  <c r="AE142" i="8"/>
  <c r="AE82" i="8"/>
  <c r="AE128" i="8"/>
  <c r="AE145" i="8"/>
  <c r="AE131" i="8"/>
  <c r="AE85" i="8"/>
  <c r="AE141" i="8"/>
  <c r="AE127" i="8"/>
  <c r="AE81" i="8"/>
  <c r="AE147" i="8"/>
  <c r="AE133" i="8"/>
  <c r="AE87" i="8"/>
  <c r="AE129" i="8"/>
  <c r="AE83" i="8"/>
  <c r="AE143" i="8"/>
  <c r="AE146" i="8"/>
  <c r="AE86" i="8"/>
  <c r="AE132" i="8"/>
  <c r="AE149" i="8"/>
  <c r="AE135" i="8"/>
  <c r="AE89" i="8"/>
  <c r="AE148" i="8"/>
  <c r="AE134" i="8"/>
  <c r="AE88" i="8"/>
  <c r="AE144" i="8"/>
  <c r="AE130" i="8"/>
  <c r="AE84" i="8"/>
  <c r="AE140" i="8"/>
  <c r="AE126" i="8"/>
  <c r="AE80" i="8"/>
  <c r="AA102" i="9"/>
  <c r="AA103" i="9"/>
  <c r="AA104" i="9"/>
  <c r="AA105" i="9"/>
  <c r="AA106" i="9"/>
  <c r="AA107" i="9"/>
  <c r="AA108" i="9"/>
  <c r="AA109" i="9"/>
  <c r="AA110" i="9"/>
  <c r="AA111" i="9"/>
  <c r="AA112" i="9"/>
  <c r="AB46" i="13" l="1"/>
  <c r="AB59" i="13" s="1"/>
  <c r="AB47" i="13"/>
  <c r="AB60" i="13" s="1"/>
  <c r="AB48" i="13"/>
  <c r="AB61" i="13" s="1"/>
  <c r="AB49" i="13"/>
  <c r="AB62" i="13" s="1"/>
  <c r="AB50" i="13"/>
  <c r="AB63" i="13" s="1"/>
  <c r="AB51" i="13"/>
  <c r="AB64" i="13" s="1"/>
  <c r="AB52" i="13"/>
  <c r="AB65" i="13" s="1"/>
  <c r="AB53" i="13"/>
  <c r="AB66" i="13" s="1"/>
  <c r="AB54" i="13"/>
  <c r="AB67" i="13" s="1"/>
  <c r="AB55" i="13"/>
  <c r="AB68" i="13" s="1"/>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Z46" i="7"/>
  <c r="Z47" i="7"/>
  <c r="Z48" i="7"/>
  <c r="Z49" i="7"/>
  <c r="Z50" i="7"/>
  <c r="Z51" i="7"/>
  <c r="Z52" i="7"/>
  <c r="Z53" i="7"/>
  <c r="Z54" i="7"/>
  <c r="Z55" i="7"/>
  <c r="Z56" i="7"/>
  <c r="AD90" i="8" l="1"/>
  <c r="AD136" i="8"/>
  <c r="AD150" i="8"/>
  <c r="AD89" i="8"/>
  <c r="AD149" i="8"/>
  <c r="AD135" i="8"/>
  <c r="AD145" i="8"/>
  <c r="AD131" i="8"/>
  <c r="AD81" i="8"/>
  <c r="AD141" i="8"/>
  <c r="AD127" i="8"/>
  <c r="AD132" i="8"/>
  <c r="AD146" i="8"/>
  <c r="AD88" i="8"/>
  <c r="AD148" i="8"/>
  <c r="AD134" i="8"/>
  <c r="AD84" i="8"/>
  <c r="AD144" i="8"/>
  <c r="AD130" i="8"/>
  <c r="AD80" i="8"/>
  <c r="AD140" i="8"/>
  <c r="AD126" i="8"/>
  <c r="AD82" i="8"/>
  <c r="AD142" i="8"/>
  <c r="AD128" i="8"/>
  <c r="AD147" i="8"/>
  <c r="AD133" i="8"/>
  <c r="AD83" i="8"/>
  <c r="AD143" i="8"/>
  <c r="AD129" i="8"/>
  <c r="AD87" i="8"/>
  <c r="AD86" i="8"/>
  <c r="AD85" i="8"/>
  <c r="F50" i="13"/>
  <c r="G50" i="13"/>
  <c r="H50" i="13"/>
  <c r="F55" i="13"/>
  <c r="I55" i="13"/>
  <c r="H71" i="8" l="1"/>
  <c r="H67" i="8" l="1"/>
  <c r="D46" i="7"/>
  <c r="H80" i="8" s="1"/>
  <c r="K68" i="13" l="1"/>
  <c r="F60" i="13"/>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L145" i="8" l="1"/>
  <c r="L131" i="8"/>
  <c r="F46" i="13"/>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H114" i="8"/>
  <c r="H115" i="8"/>
  <c r="H116" i="8"/>
  <c r="H117" i="8"/>
  <c r="H118" i="8"/>
  <c r="H119" i="8"/>
  <c r="H120" i="8"/>
  <c r="H121" i="8"/>
  <c r="H122" i="8"/>
  <c r="H112"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AB140" i="8" l="1"/>
  <c r="AB126" i="8"/>
  <c r="T126" i="8"/>
  <c r="T140" i="8"/>
  <c r="L126" i="8"/>
  <c r="L140" i="8"/>
  <c r="AA140" i="8"/>
  <c r="AA126" i="8"/>
  <c r="W140" i="8"/>
  <c r="W126" i="8"/>
  <c r="S140" i="8"/>
  <c r="S126" i="8"/>
  <c r="O140" i="8"/>
  <c r="O126" i="8"/>
  <c r="K140" i="8"/>
  <c r="K126" i="8"/>
  <c r="AB150" i="8"/>
  <c r="AB136" i="8"/>
  <c r="X150" i="8"/>
  <c r="X136" i="8"/>
  <c r="T150" i="8"/>
  <c r="T136" i="8"/>
  <c r="P150" i="8"/>
  <c r="P136" i="8"/>
  <c r="L150" i="8"/>
  <c r="L136" i="8"/>
  <c r="Z149" i="8"/>
  <c r="Z135" i="8"/>
  <c r="V149" i="8"/>
  <c r="V135" i="8"/>
  <c r="R149" i="8"/>
  <c r="R135" i="8"/>
  <c r="N149" i="8"/>
  <c r="N135" i="8"/>
  <c r="J149" i="8"/>
  <c r="J135" i="8"/>
  <c r="AB134" i="8"/>
  <c r="AB148" i="8"/>
  <c r="X148" i="8"/>
  <c r="X134" i="8"/>
  <c r="T148" i="8"/>
  <c r="T134" i="8"/>
  <c r="P134" i="8"/>
  <c r="P148" i="8"/>
  <c r="L134" i="8"/>
  <c r="L148" i="8"/>
  <c r="Z147" i="8"/>
  <c r="Z133" i="8"/>
  <c r="V147" i="8"/>
  <c r="V133" i="8"/>
  <c r="R147" i="8"/>
  <c r="R133" i="8"/>
  <c r="N147" i="8"/>
  <c r="N133" i="8"/>
  <c r="J147" i="8"/>
  <c r="J133" i="8"/>
  <c r="AB146" i="8"/>
  <c r="AB132" i="8"/>
  <c r="X146" i="8"/>
  <c r="X132" i="8"/>
  <c r="T146" i="8"/>
  <c r="T132" i="8"/>
  <c r="P146" i="8"/>
  <c r="P132" i="8"/>
  <c r="L146" i="8"/>
  <c r="L132" i="8"/>
  <c r="Z145" i="8"/>
  <c r="Z131" i="8"/>
  <c r="V145" i="8"/>
  <c r="V131" i="8"/>
  <c r="R145" i="8"/>
  <c r="R131" i="8"/>
  <c r="N145" i="8"/>
  <c r="N131" i="8"/>
  <c r="I145" i="8"/>
  <c r="I131" i="8"/>
  <c r="AA144" i="8"/>
  <c r="AA130" i="8"/>
  <c r="W144" i="8"/>
  <c r="W130" i="8"/>
  <c r="S144" i="8"/>
  <c r="S130" i="8"/>
  <c r="O144" i="8"/>
  <c r="O130" i="8"/>
  <c r="K144" i="8"/>
  <c r="K130" i="8"/>
  <c r="AC143" i="8"/>
  <c r="AC129" i="8"/>
  <c r="Y143" i="8"/>
  <c r="Y129" i="8"/>
  <c r="U143" i="8"/>
  <c r="U129" i="8"/>
  <c r="Q143" i="8"/>
  <c r="Q129" i="8"/>
  <c r="M143" i="8"/>
  <c r="M129" i="8"/>
  <c r="I143" i="8"/>
  <c r="I129" i="8"/>
  <c r="AA142" i="8"/>
  <c r="AA128" i="8"/>
  <c r="W142" i="8"/>
  <c r="W128" i="8"/>
  <c r="S142" i="8"/>
  <c r="S128" i="8"/>
  <c r="O142" i="8"/>
  <c r="O128" i="8"/>
  <c r="K142" i="8"/>
  <c r="K128" i="8"/>
  <c r="AC127" i="8"/>
  <c r="AC141" i="8"/>
  <c r="Y141" i="8"/>
  <c r="Y127" i="8"/>
  <c r="U141" i="8"/>
  <c r="U127" i="8"/>
  <c r="Q141" i="8"/>
  <c r="Q127" i="8"/>
  <c r="M127" i="8"/>
  <c r="M141" i="8"/>
  <c r="I141" i="8"/>
  <c r="I127" i="8"/>
  <c r="V140" i="8"/>
  <c r="V126" i="8"/>
  <c r="N140" i="8"/>
  <c r="N126" i="8"/>
  <c r="AA150" i="8"/>
  <c r="AA136" i="8"/>
  <c r="W150" i="8"/>
  <c r="W136" i="8"/>
  <c r="S150" i="8"/>
  <c r="S136" i="8"/>
  <c r="O150" i="8"/>
  <c r="O136" i="8"/>
  <c r="K150" i="8"/>
  <c r="K136" i="8"/>
  <c r="AC149" i="8"/>
  <c r="AC135" i="8"/>
  <c r="Y135" i="8"/>
  <c r="Y149" i="8"/>
  <c r="U135" i="8"/>
  <c r="U149" i="8"/>
  <c r="Q149" i="8"/>
  <c r="Q135" i="8"/>
  <c r="M149" i="8"/>
  <c r="M135" i="8"/>
  <c r="I135" i="8"/>
  <c r="I149" i="8"/>
  <c r="AA148" i="8"/>
  <c r="AA134" i="8"/>
  <c r="W148" i="8"/>
  <c r="W134" i="8"/>
  <c r="S148" i="8"/>
  <c r="S134" i="8"/>
  <c r="O148" i="8"/>
  <c r="O134" i="8"/>
  <c r="K148" i="8"/>
  <c r="K134" i="8"/>
  <c r="AC147" i="8"/>
  <c r="AC133" i="8"/>
  <c r="Y147" i="8"/>
  <c r="Y133" i="8"/>
  <c r="U147" i="8"/>
  <c r="U133" i="8"/>
  <c r="Q147" i="8"/>
  <c r="Q133" i="8"/>
  <c r="M147" i="8"/>
  <c r="M133" i="8"/>
  <c r="I147" i="8"/>
  <c r="I133" i="8"/>
  <c r="AA146" i="8"/>
  <c r="AA132" i="8"/>
  <c r="W146" i="8"/>
  <c r="W132" i="8"/>
  <c r="S146" i="8"/>
  <c r="S132" i="8"/>
  <c r="O146" i="8"/>
  <c r="O132" i="8"/>
  <c r="K146" i="8"/>
  <c r="K132" i="8"/>
  <c r="AC145" i="8"/>
  <c r="AC131" i="8"/>
  <c r="Y145" i="8"/>
  <c r="Y131" i="8"/>
  <c r="U131" i="8"/>
  <c r="U145" i="8"/>
  <c r="Q131" i="8"/>
  <c r="Q145" i="8"/>
  <c r="M145" i="8"/>
  <c r="M131" i="8"/>
  <c r="Z144" i="8"/>
  <c r="Z130" i="8"/>
  <c r="V144" i="8"/>
  <c r="V130" i="8"/>
  <c r="R144" i="8"/>
  <c r="R130" i="8"/>
  <c r="N144" i="8"/>
  <c r="N130" i="8"/>
  <c r="J144" i="8"/>
  <c r="J130" i="8"/>
  <c r="AB143" i="8"/>
  <c r="AB129" i="8"/>
  <c r="X143" i="8"/>
  <c r="X129" i="8"/>
  <c r="T143" i="8"/>
  <c r="T129" i="8"/>
  <c r="P143" i="8"/>
  <c r="P129" i="8"/>
  <c r="L143" i="8"/>
  <c r="L129" i="8"/>
  <c r="Z142" i="8"/>
  <c r="Z128" i="8"/>
  <c r="V128" i="8"/>
  <c r="V142" i="8"/>
  <c r="R142" i="8"/>
  <c r="R128" i="8"/>
  <c r="N142" i="8"/>
  <c r="N128" i="8"/>
  <c r="J142" i="8"/>
  <c r="J128" i="8"/>
  <c r="AB141" i="8"/>
  <c r="AB127" i="8"/>
  <c r="X141" i="8"/>
  <c r="X127" i="8"/>
  <c r="T141" i="8"/>
  <c r="T127" i="8"/>
  <c r="P141" i="8"/>
  <c r="P127" i="8"/>
  <c r="L141" i="8"/>
  <c r="L127" i="8"/>
  <c r="Z140" i="8"/>
  <c r="Z126" i="8"/>
  <c r="R140" i="8"/>
  <c r="R126" i="8"/>
  <c r="J140" i="8"/>
  <c r="J126" i="8"/>
  <c r="AC140" i="8"/>
  <c r="AC126" i="8"/>
  <c r="Y140" i="8"/>
  <c r="Y126" i="8"/>
  <c r="U140" i="8"/>
  <c r="U126" i="8"/>
  <c r="Q140" i="8"/>
  <c r="Q126" i="8"/>
  <c r="M140" i="8"/>
  <c r="M126" i="8"/>
  <c r="I140" i="8"/>
  <c r="I126" i="8"/>
  <c r="Z150" i="8"/>
  <c r="Z136" i="8"/>
  <c r="V150" i="8"/>
  <c r="V136" i="8"/>
  <c r="R136" i="8"/>
  <c r="R150" i="8"/>
  <c r="N136" i="8"/>
  <c r="N150" i="8"/>
  <c r="J150" i="8"/>
  <c r="J136" i="8"/>
  <c r="AB149" i="8"/>
  <c r="AB135" i="8"/>
  <c r="X149" i="8"/>
  <c r="X135" i="8"/>
  <c r="T149" i="8"/>
  <c r="T135" i="8"/>
  <c r="P149" i="8"/>
  <c r="P135" i="8"/>
  <c r="L149" i="8"/>
  <c r="L135" i="8"/>
  <c r="Z148" i="8"/>
  <c r="Z134" i="8"/>
  <c r="V148" i="8"/>
  <c r="V134" i="8"/>
  <c r="R148" i="8"/>
  <c r="R134" i="8"/>
  <c r="N148" i="8"/>
  <c r="N134" i="8"/>
  <c r="J148" i="8"/>
  <c r="J134" i="8"/>
  <c r="AB147" i="8"/>
  <c r="AB133" i="8"/>
  <c r="X147" i="8"/>
  <c r="X133" i="8"/>
  <c r="T147" i="8"/>
  <c r="T133" i="8"/>
  <c r="P147" i="8"/>
  <c r="P133" i="8"/>
  <c r="L147" i="8"/>
  <c r="L133" i="8"/>
  <c r="Z132" i="8"/>
  <c r="Z146" i="8"/>
  <c r="V146" i="8"/>
  <c r="V132" i="8"/>
  <c r="R146" i="8"/>
  <c r="R132" i="8"/>
  <c r="N132" i="8"/>
  <c r="N146" i="8"/>
  <c r="J132" i="8"/>
  <c r="J146" i="8"/>
  <c r="AB145" i="8"/>
  <c r="AB131" i="8"/>
  <c r="X145" i="8"/>
  <c r="X131" i="8"/>
  <c r="T145" i="8"/>
  <c r="T131" i="8"/>
  <c r="P145" i="8"/>
  <c r="P131" i="8"/>
  <c r="K145" i="8"/>
  <c r="K131" i="8"/>
  <c r="AC144" i="8"/>
  <c r="AC130" i="8"/>
  <c r="Y144" i="8"/>
  <c r="Y130" i="8"/>
  <c r="U144" i="8"/>
  <c r="U130" i="8"/>
  <c r="Q144" i="8"/>
  <c r="Q130" i="8"/>
  <c r="M144" i="8"/>
  <c r="M130" i="8"/>
  <c r="I144" i="8"/>
  <c r="I130" i="8"/>
  <c r="AA143" i="8"/>
  <c r="AA129" i="8"/>
  <c r="W143" i="8"/>
  <c r="W129" i="8"/>
  <c r="S143" i="8"/>
  <c r="S129" i="8"/>
  <c r="O129" i="8"/>
  <c r="O143" i="8"/>
  <c r="K143" i="8"/>
  <c r="K129" i="8"/>
  <c r="AC142" i="8"/>
  <c r="AC128" i="8"/>
  <c r="Y142" i="8"/>
  <c r="Y128" i="8"/>
  <c r="U142" i="8"/>
  <c r="U128" i="8"/>
  <c r="Q142" i="8"/>
  <c r="Q128" i="8"/>
  <c r="M142" i="8"/>
  <c r="M128" i="8"/>
  <c r="I142" i="8"/>
  <c r="I128" i="8"/>
  <c r="AA141" i="8"/>
  <c r="AA127" i="8"/>
  <c r="W141" i="8"/>
  <c r="W127" i="8"/>
  <c r="S141" i="8"/>
  <c r="S127" i="8"/>
  <c r="O141" i="8"/>
  <c r="O127" i="8"/>
  <c r="K141" i="8"/>
  <c r="K127" i="8"/>
  <c r="X140" i="8"/>
  <c r="X126" i="8"/>
  <c r="P126" i="8"/>
  <c r="P140" i="8"/>
  <c r="AC150" i="8"/>
  <c r="AC136" i="8"/>
  <c r="Y150" i="8"/>
  <c r="Y136" i="8"/>
  <c r="U150" i="8"/>
  <c r="U136" i="8"/>
  <c r="Q150" i="8"/>
  <c r="Q136" i="8"/>
  <c r="M150" i="8"/>
  <c r="M136" i="8"/>
  <c r="I150" i="8"/>
  <c r="I136" i="8"/>
  <c r="AA149" i="8"/>
  <c r="AA135" i="8"/>
  <c r="W149" i="8"/>
  <c r="W135" i="8"/>
  <c r="S149" i="8"/>
  <c r="S135" i="8"/>
  <c r="O149" i="8"/>
  <c r="O135" i="8"/>
  <c r="K149" i="8"/>
  <c r="K135" i="8"/>
  <c r="AC148" i="8"/>
  <c r="AC134" i="8"/>
  <c r="Y148" i="8"/>
  <c r="Y134" i="8"/>
  <c r="U148" i="8"/>
  <c r="U134" i="8"/>
  <c r="Q148" i="8"/>
  <c r="Q134" i="8"/>
  <c r="M148" i="8"/>
  <c r="M134" i="8"/>
  <c r="I148" i="8"/>
  <c r="I134" i="8"/>
  <c r="AA147" i="8"/>
  <c r="AA133" i="8"/>
  <c r="W133" i="8"/>
  <c r="W147" i="8"/>
  <c r="S133" i="8"/>
  <c r="S147" i="8"/>
  <c r="O147" i="8"/>
  <c r="O133" i="8"/>
  <c r="K147" i="8"/>
  <c r="K133" i="8"/>
  <c r="AC146" i="8"/>
  <c r="AC132" i="8"/>
  <c r="Y146" i="8"/>
  <c r="Y132" i="8"/>
  <c r="U146" i="8"/>
  <c r="U132" i="8"/>
  <c r="Q146" i="8"/>
  <c r="Q132" i="8"/>
  <c r="M146" i="8"/>
  <c r="M132" i="8"/>
  <c r="I146" i="8"/>
  <c r="I132" i="8"/>
  <c r="AA145" i="8"/>
  <c r="AA131" i="8"/>
  <c r="W145" i="8"/>
  <c r="W131" i="8"/>
  <c r="S145" i="8"/>
  <c r="S131" i="8"/>
  <c r="O145" i="8"/>
  <c r="O131" i="8"/>
  <c r="J145" i="8"/>
  <c r="J131" i="8"/>
  <c r="AB130" i="8"/>
  <c r="AB144" i="8"/>
  <c r="X130" i="8"/>
  <c r="X144" i="8"/>
  <c r="T144" i="8"/>
  <c r="T130" i="8"/>
  <c r="P144" i="8"/>
  <c r="P130" i="8"/>
  <c r="L130" i="8"/>
  <c r="L144" i="8"/>
  <c r="Z143" i="8"/>
  <c r="Z129" i="8"/>
  <c r="V143" i="8"/>
  <c r="V129" i="8"/>
  <c r="R143" i="8"/>
  <c r="R129" i="8"/>
  <c r="N143" i="8"/>
  <c r="N129" i="8"/>
  <c r="J143" i="8"/>
  <c r="J129" i="8"/>
  <c r="AB142" i="8"/>
  <c r="AB128" i="8"/>
  <c r="X142" i="8"/>
  <c r="X128" i="8"/>
  <c r="T142" i="8"/>
  <c r="T128" i="8"/>
  <c r="P142" i="8"/>
  <c r="P128" i="8"/>
  <c r="L142" i="8"/>
  <c r="L128" i="8"/>
  <c r="Z141" i="8"/>
  <c r="Z127" i="8"/>
  <c r="V141" i="8"/>
  <c r="V127" i="8"/>
  <c r="R141" i="8"/>
  <c r="R127" i="8"/>
  <c r="N141" i="8"/>
  <c r="N127" i="8"/>
  <c r="J141" i="8"/>
  <c r="J127" i="8"/>
  <c r="H131" i="8"/>
  <c r="H85" i="8"/>
  <c r="AA80" i="8"/>
  <c r="P90" i="8"/>
  <c r="AB88" i="8"/>
  <c r="R87" i="8"/>
  <c r="P86" i="8"/>
  <c r="AB84" i="8"/>
  <c r="R83" i="8"/>
  <c r="P82" i="8"/>
  <c r="O90" i="8"/>
  <c r="S88" i="8"/>
  <c r="Q87" i="8"/>
  <c r="W86" i="8"/>
  <c r="M85" i="8"/>
  <c r="Y83" i="8"/>
  <c r="I83" i="8"/>
  <c r="U81" i="8"/>
  <c r="I80" i="8"/>
  <c r="AB89" i="8"/>
  <c r="L89" i="8"/>
  <c r="J88" i="8"/>
  <c r="V86" i="8"/>
  <c r="T85" i="8"/>
  <c r="R84" i="8"/>
  <c r="H143" i="8"/>
  <c r="H83" i="8"/>
  <c r="H129" i="8"/>
  <c r="AB81" i="8"/>
  <c r="X80" i="8"/>
  <c r="U90" i="8"/>
  <c r="K89" i="8"/>
  <c r="I88" i="8"/>
  <c r="U86" i="8"/>
  <c r="K85" i="8"/>
  <c r="Q84" i="8"/>
  <c r="AC82" i="8"/>
  <c r="U82" i="8"/>
  <c r="M82" i="8"/>
  <c r="S81" i="8"/>
  <c r="W80" i="8"/>
  <c r="O80" i="8"/>
  <c r="AB90" i="8"/>
  <c r="T90" i="8"/>
  <c r="L90" i="8"/>
  <c r="Z89" i="8"/>
  <c r="R89" i="8"/>
  <c r="J89" i="8"/>
  <c r="X88" i="8"/>
  <c r="P88" i="8"/>
  <c r="H134" i="8"/>
  <c r="H148" i="8"/>
  <c r="H88" i="8"/>
  <c r="V87" i="8"/>
  <c r="N87" i="8"/>
  <c r="AB86" i="8"/>
  <c r="T86" i="8"/>
  <c r="L86" i="8"/>
  <c r="Z85" i="8"/>
  <c r="R85" i="8"/>
  <c r="J85" i="8"/>
  <c r="X84" i="8"/>
  <c r="P84" i="8"/>
  <c r="H130" i="8"/>
  <c r="H84" i="8"/>
  <c r="H144" i="8"/>
  <c r="V83" i="8"/>
  <c r="N83" i="8"/>
  <c r="AB82" i="8"/>
  <c r="T82" i="8"/>
  <c r="L82" i="8"/>
  <c r="Z81" i="8"/>
  <c r="R81" i="8"/>
  <c r="J81" i="8"/>
  <c r="S80" i="8"/>
  <c r="H150" i="8"/>
  <c r="H136" i="8"/>
  <c r="H90" i="8"/>
  <c r="L88" i="8"/>
  <c r="X86" i="8"/>
  <c r="N85" i="8"/>
  <c r="Z83" i="8"/>
  <c r="R80" i="8"/>
  <c r="AC89" i="8"/>
  <c r="AA88" i="8"/>
  <c r="I87" i="8"/>
  <c r="U85" i="8"/>
  <c r="S84" i="8"/>
  <c r="W82" i="8"/>
  <c r="L85" i="8"/>
  <c r="X83" i="8"/>
  <c r="N82" i="8"/>
  <c r="M90" i="8"/>
  <c r="Y88" i="8"/>
  <c r="O87" i="8"/>
  <c r="M86" i="8"/>
  <c r="Y84" i="8"/>
  <c r="O83" i="8"/>
  <c r="AA81" i="8"/>
  <c r="H126" i="8"/>
  <c r="H140" i="8"/>
  <c r="AA90" i="8"/>
  <c r="Q89" i="8"/>
  <c r="O88" i="8"/>
  <c r="AA86" i="8"/>
  <c r="Y85" i="8"/>
  <c r="W84" i="8"/>
  <c r="U83" i="8"/>
  <c r="K82" i="8"/>
  <c r="I81" i="8"/>
  <c r="K80" i="8"/>
  <c r="V89" i="8"/>
  <c r="T88" i="8"/>
  <c r="J87" i="8"/>
  <c r="V85" i="8"/>
  <c r="L84" i="8"/>
  <c r="X82" i="8"/>
  <c r="N81" i="8"/>
  <c r="Z80" i="8"/>
  <c r="W90" i="8"/>
  <c r="M89" i="8"/>
  <c r="Y87" i="8"/>
  <c r="AC85" i="8"/>
  <c r="AA84" i="8"/>
  <c r="Q83" i="8"/>
  <c r="AC81" i="8"/>
  <c r="Y80" i="8"/>
  <c r="V90" i="8"/>
  <c r="T89" i="8"/>
  <c r="R88" i="8"/>
  <c r="P87" i="8"/>
  <c r="AB85" i="8"/>
  <c r="J84" i="8"/>
  <c r="V82" i="8"/>
  <c r="L81" i="8"/>
  <c r="AC90" i="8"/>
  <c r="S89" i="8"/>
  <c r="W87" i="8"/>
  <c r="AA85" i="8"/>
  <c r="W83" i="8"/>
  <c r="N80" i="8"/>
  <c r="S90" i="8"/>
  <c r="I89" i="8"/>
  <c r="AC87" i="8"/>
  <c r="M87" i="8"/>
  <c r="K86" i="8"/>
  <c r="Q85" i="8"/>
  <c r="O84" i="8"/>
  <c r="M83" i="8"/>
  <c r="AA82" i="8"/>
  <c r="Y81" i="8"/>
  <c r="Q81" i="8"/>
  <c r="AC80" i="8"/>
  <c r="U80" i="8"/>
  <c r="M80" i="8"/>
  <c r="Z90" i="8"/>
  <c r="R90" i="8"/>
  <c r="J90" i="8"/>
  <c r="X89" i="8"/>
  <c r="P89" i="8"/>
  <c r="H89" i="8"/>
  <c r="H135" i="8"/>
  <c r="H149" i="8"/>
  <c r="V88" i="8"/>
  <c r="N88" i="8"/>
  <c r="AB87" i="8"/>
  <c r="T87" i="8"/>
  <c r="L87" i="8"/>
  <c r="Z86" i="8"/>
  <c r="R86" i="8"/>
  <c r="J86" i="8"/>
  <c r="X85" i="8"/>
  <c r="P85" i="8"/>
  <c r="H145" i="8"/>
  <c r="V84" i="8"/>
  <c r="N84" i="8"/>
  <c r="AB83" i="8"/>
  <c r="T83" i="8"/>
  <c r="L83" i="8"/>
  <c r="Z82" i="8"/>
  <c r="R82" i="8"/>
  <c r="J82" i="8"/>
  <c r="X81" i="8"/>
  <c r="P81" i="8"/>
  <c r="H127" i="8"/>
  <c r="H81" i="8"/>
  <c r="H141" i="8"/>
  <c r="X90" i="8"/>
  <c r="N89" i="8"/>
  <c r="Z87" i="8"/>
  <c r="H146" i="8"/>
  <c r="H132" i="8"/>
  <c r="H86" i="8"/>
  <c r="T84" i="8"/>
  <c r="J83" i="8"/>
  <c r="V81" i="8"/>
  <c r="J80" i="8"/>
  <c r="U89" i="8"/>
  <c r="K88" i="8"/>
  <c r="O86" i="8"/>
  <c r="K84" i="8"/>
  <c r="O82" i="8"/>
  <c r="M81" i="8"/>
  <c r="Q80" i="8"/>
  <c r="N90" i="8"/>
  <c r="Z88" i="8"/>
  <c r="X87" i="8"/>
  <c r="H147" i="8"/>
  <c r="H87" i="8"/>
  <c r="H133" i="8"/>
  <c r="N86" i="8"/>
  <c r="Z84" i="8"/>
  <c r="P83" i="8"/>
  <c r="T81" i="8"/>
  <c r="P80" i="8"/>
  <c r="AA89" i="8"/>
  <c r="Q88" i="8"/>
  <c r="AC86" i="8"/>
  <c r="S85" i="8"/>
  <c r="I84" i="8"/>
  <c r="K81" i="8"/>
  <c r="V80" i="8"/>
  <c r="K90" i="8"/>
  <c r="Y89" i="8"/>
  <c r="W88" i="8"/>
  <c r="U87" i="8"/>
  <c r="S86" i="8"/>
  <c r="I85" i="8"/>
  <c r="AC83" i="8"/>
  <c r="S82" i="8"/>
  <c r="AB80" i="8"/>
  <c r="T80" i="8"/>
  <c r="L80" i="8"/>
  <c r="Y90" i="8"/>
  <c r="Q90" i="8"/>
  <c r="I90" i="8"/>
  <c r="W89" i="8"/>
  <c r="O89" i="8"/>
  <c r="AC88" i="8"/>
  <c r="U88" i="8"/>
  <c r="M88" i="8"/>
  <c r="AA87" i="8"/>
  <c r="S87" i="8"/>
  <c r="K87" i="8"/>
  <c r="Y86" i="8"/>
  <c r="Q86" i="8"/>
  <c r="I86" i="8"/>
  <c r="W85" i="8"/>
  <c r="O85" i="8"/>
  <c r="AC84" i="8"/>
  <c r="U84" i="8"/>
  <c r="M84" i="8"/>
  <c r="AA83" i="8"/>
  <c r="S83" i="8"/>
  <c r="K83" i="8"/>
  <c r="Y82" i="8"/>
  <c r="Q82" i="8"/>
  <c r="I82" i="8"/>
  <c r="W81" i="8"/>
  <c r="O81" i="8"/>
  <c r="H128" i="8"/>
  <c r="H142" i="8"/>
  <c r="H82" i="8"/>
</calcChain>
</file>

<file path=xl/sharedStrings.xml><?xml version="1.0" encoding="utf-8"?>
<sst xmlns="http://schemas.openxmlformats.org/spreadsheetml/2006/main" count="551" uniqueCount="64">
  <si>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</si>
  <si>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</si>
  <si>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</si>
  <si>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</si>
  <si>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</si>
  <si>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</si>
  <si>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</si>
  <si>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</si>
  <si>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</si>
  <si>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</si>
  <si>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</si>
  <si>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</si>
  <si>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</si>
  <si>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</si>
  <si>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</si>
  <si>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</si>
  <si>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</si>
  <si>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</si>
  <si>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</si>
  <si>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</si>
  <si>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</si>
  <si>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</si>
  <si>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</si>
  <si>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</si>
  <si>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</si>
  <si>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</si>
  <si>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</si>
  <si>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</si>
  <si>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</si>
  <si>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</si>
  <si>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</si>
  <si>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</si>
  <si>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</si>
  <si>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</si>
  <si>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</si>
  <si>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</si>
  <si>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</si>
  <si>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</si>
  <si>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</si>
  <si>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</si>
  <si>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</si>
  <si>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</si>
  <si>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</si>
  <si>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</si>
  <si>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</si>
  <si>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</si>
  <si>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</si>
  <si>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</si>
  <si>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</si>
  <si>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</si>
  <si>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</si>
  <si>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</si>
  <si>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</si>
  <si>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Fuente: https://www.datosmacro.com/demografia/poblacion/colombia</t>
  </si>
  <si>
    <t>Fuente: elaboración propia con datos de Datos macro - Banco Mundial</t>
  </si>
  <si>
    <t>Merchandise trade matrix – product groups, exports/ imports per capita in dollars, annual, 1995-2021</t>
  </si>
  <si>
    <t>Producto interno bruto (PIB) (1995- 2021 a precios actuales) millones de dólares</t>
  </si>
  <si>
    <t>..</t>
  </si>
  <si>
    <t xml:space="preserve"> </t>
  </si>
  <si>
    <t>Merchandise trade matrix – product groups, exports in thousands of dollars, annual, 1995-2021</t>
  </si>
  <si>
    <t>Merchandise trade matrix – product groups, imports in thousands of dollars, annual, 1995-2021</t>
  </si>
  <si>
    <t>Egipto</t>
  </si>
  <si>
    <t>(5)264621,567</t>
  </si>
  <si>
    <t>Estadísticas de población Colombia- Egipto (1995-2021)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</si>
</sst>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4" formatCode="_-&quot;$&quot;\ * #,##0.00_-;\-&quot;$&quot;\ * #,##0.00_-;_-&quot;$&quot;\ * &quot;-&quot;??_-;_-@_-"/>
    <numFmt numFmtId="164" formatCode="_(* #,##0.00_);_(* \(#,##0.00\);_(* &quot;-&quot;??_);_(@_)"/>
    <numFmt numFmtId="165" formatCode="#,##0.0000000_);\(#,##0.0000000\)"/>
    <numFmt numFmtId="166" formatCode="_(* #,##0_);_(* \(#,##0\);_(* &quot;-&quot;??_);_(@_)"/>
    <numFmt numFmtId="167" formatCode="0.0%"/>
    <numFmt numFmtId="168" formatCode="0.00000%"/>
    <numFmt numFmtId="169" formatCode="#,##0.00000_);\(#,##0.00000\)"/>
    <numFmt numFmtId="170" formatCode="#,##0.00000_);[Red]\(#,##0.00000\)"/>
    <numFmt numFmtId="171" formatCode="0.0000%"/>
    <numFmt numFmtId="172" formatCode="0.000"/>
    <numFmt numFmtId="173" formatCode="#,##0.000"/>
    <numFmt numFmtId="174" formatCode="&quot;$&quot;\ #,##0.00"/>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
      <sz val="11"/>
      <name val="Calibri"/>
      <family val="2"/>
    </font>
  </fonts>
  <fills count="7">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12">
    <xf numFmtId="0" fontId="0" fillId="0" borderId="0"/>
    <xf numFmtId="164"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164"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41" fontId="5" fillId="0" borderId="0" applyFont="0" applyFill="0" applyBorder="0" applyAlignment="0" applyProtection="0"/>
    <xf numFmtId="0" fontId="26" fillId="0" borderId="0"/>
    <xf numFmtId="44" fontId="5" fillId="0" borderId="0" applyFont="0" applyFill="0" applyBorder="0" applyAlignment="0" applyProtection="0"/>
  </cellStyleXfs>
  <cellXfs count="262">
    <xf numFmtId="0" fontId="0" fillId="0" borderId="0" xfId="0"/>
    <xf numFmtId="0" fontId="8" fillId="0" borderId="0" xfId="0" applyFont="1" applyAlignment="1">
      <alignment horizontal="right"/>
    </xf>
    <xf numFmtId="0" fontId="7"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Font="1" applyFill="1" applyBorder="1" applyAlignment="1">
      <alignment horizontal="center"/>
    </xf>
    <xf numFmtId="0" fontId="16" fillId="3" borderId="6" xfId="0" applyFont="1" applyFill="1" applyBorder="1" applyAlignment="1">
      <alignment horizontal="center"/>
    </xf>
    <xf numFmtId="39" fontId="0" fillId="4" borderId="0" xfId="0" applyNumberFormat="1" applyFill="1" applyAlignment="1">
      <alignment horizontal="center"/>
    </xf>
    <xf numFmtId="39" fontId="0" fillId="4" borderId="8" xfId="0" applyNumberFormat="1" applyFill="1" applyBorder="1" applyAlignment="1">
      <alignment horizontal="center"/>
    </xf>
    <xf numFmtId="0" fontId="16" fillId="3" borderId="13" xfId="0" applyFont="1" applyFill="1" applyBorder="1" applyAlignment="1">
      <alignment horizontal="center"/>
    </xf>
    <xf numFmtId="39" fontId="0" fillId="4" borderId="14" xfId="0" applyNumberFormat="1" applyFill="1" applyBorder="1" applyAlignment="1">
      <alignment horizontal="center"/>
    </xf>
    <xf numFmtId="0" fontId="0" fillId="0" borderId="7" xfId="0" applyBorder="1" applyAlignment="1">
      <alignment horizontal="left"/>
    </xf>
    <xf numFmtId="0" fontId="0" fillId="0" borderId="8" xfId="0" applyBorder="1" applyAlignment="1">
      <alignment horizontal="left"/>
    </xf>
    <xf numFmtId="39" fontId="0" fillId="0" borderId="14" xfId="0" applyNumberFormat="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0" fontId="0" fillId="0" borderId="9" xfId="0" applyBorder="1" applyAlignment="1">
      <alignment horizontal="left"/>
    </xf>
    <xf numFmtId="0" fontId="0" fillId="0" borderId="10" xfId="0" applyBorder="1" applyAlignment="1">
      <alignment horizontal="left"/>
    </xf>
    <xf numFmtId="39" fontId="0" fillId="0" borderId="15" xfId="0" applyNumberFormat="1" applyBorder="1" applyAlignment="1">
      <alignment horizontal="left"/>
    </xf>
    <xf numFmtId="40" fontId="0" fillId="4" borderId="0" xfId="0" applyNumberFormat="1" applyFill="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Alignment="1">
      <alignment horizontal="center"/>
    </xf>
    <xf numFmtId="40" fontId="0" fillId="0" borderId="14" xfId="0" applyNumberFormat="1" applyBorder="1" applyAlignment="1">
      <alignment horizontal="center"/>
    </xf>
    <xf numFmtId="40" fontId="0" fillId="0" borderId="8" xfId="0" applyNumberFormat="1" applyBorder="1" applyAlignment="1">
      <alignment horizontal="center"/>
    </xf>
    <xf numFmtId="40" fontId="0" fillId="0" borderId="3" xfId="0" applyNumberFormat="1" applyBorder="1" applyAlignment="1">
      <alignment horizontal="center"/>
    </xf>
    <xf numFmtId="40" fontId="0" fillId="0" borderId="15" xfId="0" applyNumberFormat="1" applyBorder="1" applyAlignment="1">
      <alignment horizontal="center"/>
    </xf>
    <xf numFmtId="40" fontId="0" fillId="0" borderId="10" xfId="0" applyNumberFormat="1" applyBorder="1" applyAlignment="1">
      <alignment horizontal="center"/>
    </xf>
    <xf numFmtId="0" fontId="6" fillId="3" borderId="6" xfId="0" applyFont="1" applyFill="1" applyBorder="1"/>
    <xf numFmtId="0" fontId="3" fillId="4" borderId="7" xfId="0" applyFont="1" applyFill="1" applyBorder="1" applyAlignment="1">
      <alignment horizontal="left"/>
    </xf>
    <xf numFmtId="0" fontId="3" fillId="4" borderId="0" xfId="0" applyFont="1" applyFill="1" applyAlignment="1">
      <alignment horizontal="left"/>
    </xf>
    <xf numFmtId="0" fontId="3" fillId="0" borderId="7"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3" xfId="0" applyFont="1" applyBorder="1" applyAlignment="1">
      <alignment horizontal="left"/>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0" fontId="16" fillId="3" borderId="13" xfId="0"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164"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164" fontId="0" fillId="4" borderId="13" xfId="1" applyFont="1" applyFill="1" applyBorder="1" applyAlignment="1">
      <alignment horizontal="center"/>
    </xf>
    <xf numFmtId="164" fontId="0" fillId="4" borderId="15" xfId="1" applyFont="1" applyFill="1" applyBorder="1" applyAlignment="1">
      <alignment horizontal="center"/>
    </xf>
    <xf numFmtId="164"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164" fontId="0" fillId="4" borderId="4" xfId="1" applyFont="1" applyFill="1" applyBorder="1" applyAlignment="1">
      <alignment horizontal="center"/>
    </xf>
    <xf numFmtId="164" fontId="0" fillId="4" borderId="5" xfId="1" applyFont="1" applyFill="1" applyBorder="1" applyAlignment="1">
      <alignment horizontal="center"/>
    </xf>
    <xf numFmtId="164" fontId="0" fillId="4" borderId="7" xfId="1" applyFont="1" applyFill="1" applyBorder="1" applyAlignment="1">
      <alignment horizontal="center"/>
    </xf>
    <xf numFmtId="164" fontId="0" fillId="4" borderId="9" xfId="1" applyFont="1" applyFill="1" applyBorder="1" applyAlignment="1">
      <alignment horizontal="center"/>
    </xf>
    <xf numFmtId="164" fontId="0" fillId="4" borderId="3" xfId="1" applyFont="1" applyFill="1" applyBorder="1" applyAlignment="1">
      <alignment horizontal="center"/>
    </xf>
    <xf numFmtId="167" fontId="1" fillId="2" borderId="4" xfId="3"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7" fillId="0" borderId="0" xfId="0" applyFont="1" applyAlignment="1">
      <alignment horizontal="left"/>
    </xf>
    <xf numFmtId="165" fontId="1" fillId="2" borderId="13" xfId="0" applyNumberFormat="1" applyFont="1" applyFill="1" applyBorder="1" applyAlignment="1">
      <alignment horizontal="center"/>
    </xf>
    <xf numFmtId="169" fontId="0" fillId="4" borderId="5" xfId="0" applyNumberFormat="1" applyFill="1" applyBorder="1" applyAlignment="1">
      <alignment horizontal="center"/>
    </xf>
    <xf numFmtId="169" fontId="0" fillId="4" borderId="6" xfId="0" applyNumberFormat="1" applyFill="1" applyBorder="1" applyAlignment="1">
      <alignment horizontal="center"/>
    </xf>
    <xf numFmtId="169" fontId="0" fillId="4" borderId="0" xfId="0" applyNumberFormat="1" applyFill="1" applyAlignment="1">
      <alignment horizontal="center"/>
    </xf>
    <xf numFmtId="169" fontId="0" fillId="4" borderId="8" xfId="0" applyNumberFormat="1" applyFill="1" applyBorder="1" applyAlignment="1">
      <alignment horizontal="center"/>
    </xf>
    <xf numFmtId="169" fontId="0" fillId="4" borderId="3" xfId="0" applyNumberFormat="1" applyFill="1" applyBorder="1" applyAlignment="1">
      <alignment horizontal="center"/>
    </xf>
    <xf numFmtId="169"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69" fontId="0" fillId="4" borderId="13" xfId="0" applyNumberFormat="1" applyFill="1" applyBorder="1" applyAlignment="1">
      <alignment horizontal="center"/>
    </xf>
    <xf numFmtId="169" fontId="0" fillId="4" borderId="14" xfId="0" applyNumberFormat="1" applyFill="1" applyBorder="1" applyAlignment="1">
      <alignment horizontal="center"/>
    </xf>
    <xf numFmtId="169"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40" fontId="2" fillId="0" borderId="12" xfId="0" applyNumberFormat="1" applyFont="1" applyBorder="1" applyAlignment="1">
      <alignment horizontal="center"/>
    </xf>
    <xf numFmtId="170" fontId="0" fillId="4" borderId="4" xfId="1" applyNumberFormat="1" applyFont="1" applyFill="1" applyBorder="1" applyAlignment="1">
      <alignment horizontal="center"/>
    </xf>
    <xf numFmtId="170" fontId="0" fillId="4" borderId="13" xfId="1" applyNumberFormat="1" applyFont="1" applyFill="1" applyBorder="1" applyAlignment="1">
      <alignment horizontal="center"/>
    </xf>
    <xf numFmtId="170" fontId="0" fillId="4" borderId="5" xfId="1" applyNumberFormat="1" applyFont="1" applyFill="1" applyBorder="1" applyAlignment="1">
      <alignment horizontal="center"/>
    </xf>
    <xf numFmtId="170" fontId="0" fillId="4" borderId="7" xfId="1" applyNumberFormat="1" applyFont="1" applyFill="1" applyBorder="1" applyAlignment="1">
      <alignment horizontal="center"/>
    </xf>
    <xf numFmtId="170" fontId="0" fillId="4" borderId="14" xfId="1" applyNumberFormat="1" applyFont="1" applyFill="1" applyBorder="1" applyAlignment="1">
      <alignment horizontal="center"/>
    </xf>
    <xf numFmtId="170" fontId="0" fillId="4" borderId="0" xfId="1" applyNumberFormat="1" applyFont="1" applyFill="1" applyBorder="1" applyAlignment="1">
      <alignment horizontal="center"/>
    </xf>
    <xf numFmtId="170" fontId="0" fillId="4" borderId="9" xfId="1" applyNumberFormat="1" applyFont="1" applyFill="1" applyBorder="1" applyAlignment="1">
      <alignment horizontal="center"/>
    </xf>
    <xf numFmtId="170" fontId="0" fillId="4" borderId="15" xfId="1" applyNumberFormat="1" applyFont="1" applyFill="1" applyBorder="1" applyAlignment="1">
      <alignment horizontal="center"/>
    </xf>
    <xf numFmtId="170"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41" fontId="0" fillId="0" borderId="19" xfId="9" applyFont="1" applyBorder="1"/>
    <xf numFmtId="171" fontId="0" fillId="4" borderId="13" xfId="3" applyNumberFormat="1" applyFont="1" applyFill="1" applyBorder="1" applyAlignment="1">
      <alignment horizontal="center"/>
    </xf>
    <xf numFmtId="171" fontId="0" fillId="4" borderId="14" xfId="3" applyNumberFormat="1" applyFont="1" applyFill="1" applyBorder="1" applyAlignment="1">
      <alignment horizontal="center"/>
    </xf>
    <xf numFmtId="171" fontId="0" fillId="4" borderId="15" xfId="3" applyNumberFormat="1" applyFont="1" applyFill="1" applyBorder="1" applyAlignment="1">
      <alignment horizontal="center"/>
    </xf>
    <xf numFmtId="171" fontId="1" fillId="2" borderId="13" xfId="3" applyNumberFormat="1" applyFont="1" applyFill="1" applyBorder="1" applyAlignment="1">
      <alignment horizontal="center"/>
    </xf>
    <xf numFmtId="171" fontId="1" fillId="2" borderId="12" xfId="3" applyNumberFormat="1" applyFont="1" applyFill="1" applyBorder="1" applyAlignment="1">
      <alignment horizontal="center"/>
    </xf>
    <xf numFmtId="37" fontId="1" fillId="2" borderId="12" xfId="0" applyNumberFormat="1" applyFont="1" applyFill="1" applyBorder="1" applyAlignment="1">
      <alignment horizontal="right"/>
    </xf>
    <xf numFmtId="37" fontId="0" fillId="4" borderId="13" xfId="0" applyNumberFormat="1" applyFill="1" applyBorder="1" applyAlignment="1">
      <alignment horizontal="right"/>
    </xf>
    <xf numFmtId="37" fontId="0" fillId="4" borderId="14" xfId="0" applyNumberFormat="1" applyFill="1" applyBorder="1" applyAlignment="1">
      <alignment horizontal="right"/>
    </xf>
    <xf numFmtId="37" fontId="0" fillId="4" borderId="15" xfId="0" applyNumberFormat="1" applyFill="1" applyBorder="1" applyAlignment="1">
      <alignment horizontal="right"/>
    </xf>
    <xf numFmtId="0" fontId="0" fillId="0" borderId="0" xfId="0" applyAlignment="1">
      <alignment horizontal="center"/>
    </xf>
    <xf numFmtId="172" fontId="0" fillId="0" borderId="0" xfId="0" applyNumberFormat="1" applyAlignment="1">
      <alignment horizontal="center"/>
    </xf>
    <xf numFmtId="3" fontId="0" fillId="0" borderId="0" xfId="0" applyNumberFormat="1" applyAlignment="1">
      <alignment horizontal="center"/>
    </xf>
    <xf numFmtId="173" fontId="1" fillId="2" borderId="12" xfId="0" applyNumberFormat="1" applyFont="1" applyFill="1" applyBorder="1" applyAlignment="1">
      <alignment horizontal="center"/>
    </xf>
    <xf numFmtId="173" fontId="0" fillId="0" borderId="0" xfId="0" applyNumberFormat="1" applyAlignment="1">
      <alignment horizontal="center"/>
    </xf>
    <xf numFmtId="173" fontId="0" fillId="0" borderId="14" xfId="0" applyNumberFormat="1" applyBorder="1" applyAlignment="1">
      <alignment horizontal="center"/>
    </xf>
    <xf numFmtId="173" fontId="0" fillId="0" borderId="15" xfId="0" applyNumberFormat="1" applyBorder="1" applyAlignment="1">
      <alignment horizontal="center"/>
    </xf>
    <xf numFmtId="173" fontId="0" fillId="0" borderId="3" xfId="0" applyNumberFormat="1" applyBorder="1" applyAlignment="1">
      <alignment horizontal="center"/>
    </xf>
    <xf numFmtId="173" fontId="1" fillId="2" borderId="2" xfId="0" applyNumberFormat="1" applyFont="1" applyFill="1" applyBorder="1" applyAlignment="1">
      <alignment horizontal="center"/>
    </xf>
    <xf numFmtId="173" fontId="0" fillId="0" borderId="7" xfId="0" applyNumberFormat="1" applyBorder="1" applyAlignment="1">
      <alignment horizontal="center"/>
    </xf>
    <xf numFmtId="173" fontId="0" fillId="0" borderId="9" xfId="0" applyNumberFormat="1" applyBorder="1" applyAlignment="1">
      <alignment horizontal="center"/>
    </xf>
    <xf numFmtId="173" fontId="1" fillId="2" borderId="13" xfId="0" applyNumberFormat="1" applyFont="1" applyFill="1" applyBorder="1" applyAlignment="1">
      <alignment horizontal="center"/>
    </xf>
    <xf numFmtId="173" fontId="1" fillId="2" borderId="15" xfId="0" applyNumberFormat="1" applyFont="1" applyFill="1" applyBorder="1" applyAlignment="1">
      <alignment horizontal="center"/>
    </xf>
    <xf numFmtId="0" fontId="0" fillId="4" borderId="20" xfId="0" applyFill="1" applyBorder="1" applyAlignment="1">
      <alignment horizontal="center"/>
    </xf>
    <xf numFmtId="3" fontId="17" fillId="4" borderId="20" xfId="2" applyNumberFormat="1" applyFont="1" applyFill="1" applyBorder="1" applyAlignment="1">
      <alignment horizontal="center"/>
    </xf>
    <xf numFmtId="0" fontId="0" fillId="0" borderId="20" xfId="0" applyBorder="1" applyAlignment="1">
      <alignment horizontal="center"/>
    </xf>
    <xf numFmtId="3" fontId="0" fillId="0" borderId="20" xfId="0" applyNumberFormat="1" applyBorder="1" applyAlignment="1">
      <alignment horizontal="center"/>
    </xf>
    <xf numFmtId="3" fontId="17" fillId="5" borderId="20" xfId="2" applyNumberFormat="1" applyFont="1" applyFill="1" applyBorder="1" applyAlignment="1">
      <alignment horizontal="center"/>
    </xf>
    <xf numFmtId="3" fontId="17" fillId="0" borderId="20" xfId="2" applyNumberFormat="1" applyFont="1" applyBorder="1" applyAlignment="1">
      <alignment horizontal="center"/>
    </xf>
    <xf numFmtId="0" fontId="0" fillId="0" borderId="0" xfId="0" applyAlignment="1">
      <alignment horizontal="center"/>
    </xf>
    <xf numFmtId="0" fontId="25" fillId="0" borderId="0" xfId="0" applyFont="1" applyAlignment="1">
      <alignment horizontal="center" vertical="center"/>
    </xf>
    <xf numFmtId="0" fontId="0" fillId="0" borderId="7" xfId="0" applyBorder="1" applyAlignment="1">
      <alignment horizontal="left"/>
    </xf>
    <xf numFmtId="0" fontId="0" fillId="0" borderId="8" xfId="0"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Alignment="1">
      <alignment horizontal="left"/>
    </xf>
    <xf numFmtId="0" fontId="0" fillId="4" borderId="0" xfId="0" applyFill="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3" fillId="4" borderId="7" xfId="0" applyFont="1" applyFill="1" applyBorder="1" applyAlignment="1">
      <alignment horizontal="left"/>
    </xf>
    <xf numFmtId="0" fontId="3" fillId="4" borderId="0" xfId="0" applyFont="1" applyFill="1" applyAlignment="1">
      <alignment horizontal="left"/>
    </xf>
    <xf numFmtId="0" fontId="3" fillId="0" borderId="7"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3"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8" fillId="0" borderId="0" xfId="0" applyFont="1" applyBorder="1" applyAlignment="1">
      <alignment horizontal="left"/>
    </xf>
    <xf numFmtId="0" fontId="18" fillId="0" borderId="0" xfId="0" applyFont="1" applyAlignment="1">
      <alignment horizontal="left" vertical="center" wrapText="1"/>
    </xf>
    <xf numFmtId="0" fontId="19" fillId="0" borderId="3" xfId="0" applyFont="1" applyBorder="1" applyAlignment="1">
      <alignment horizontal="center"/>
    </xf>
    <xf numFmtId="0" fontId="0" fillId="0" borderId="3" xfId="0" applyBorder="1" applyAlignment="1">
      <alignment horizontal="left"/>
    </xf>
    <xf numFmtId="0" fontId="4" fillId="0" borderId="0" xfId="0" applyFont="1" applyAlignment="1">
      <alignment horizontal="center" vertical="center"/>
    </xf>
    <xf numFmtId="0" fontId="7" fillId="0" borderId="9" xfId="0" applyFont="1" applyBorder="1" applyAlignment="1">
      <alignment horizontal="left"/>
    </xf>
    <xf numFmtId="0" fontId="7" fillId="0" borderId="3" xfId="0" applyFont="1" applyBorder="1" applyAlignment="1">
      <alignment horizontal="left"/>
    </xf>
    <xf numFmtId="0" fontId="7" fillId="4" borderId="7" xfId="0" applyFont="1" applyFill="1" applyBorder="1" applyAlignment="1">
      <alignment horizontal="left"/>
    </xf>
    <xf numFmtId="0" fontId="7" fillId="4" borderId="0" xfId="0" applyFont="1" applyFill="1" applyAlignment="1">
      <alignment horizontal="left"/>
    </xf>
    <xf numFmtId="0" fontId="7" fillId="0" borderId="7" xfId="0" applyFont="1" applyBorder="1" applyAlignment="1">
      <alignment horizontal="left"/>
    </xf>
    <xf numFmtId="0" fontId="7" fillId="0" borderId="0" xfId="0" applyFont="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xf numFmtId="0" fontId="0" fillId="6" borderId="4" xfId="0" applyFill="1" applyBorder="1" applyAlignment="1">
      <alignment horizontal="left"/>
    </xf>
    <xf numFmtId="0" fontId="0" fillId="6" borderId="5" xfId="0" applyFill="1" applyBorder="1" applyAlignment="1">
      <alignment horizontal="left"/>
    </xf>
    <xf numFmtId="0" fontId="0" fillId="6" borderId="6" xfId="0" applyFill="1" applyBorder="1" applyAlignment="1">
      <alignment horizontal="left"/>
    </xf>
    <xf numFmtId="174" fontId="0" fillId="6" borderId="0" xfId="11" applyNumberFormat="1" applyFont="1" applyFill="1" applyAlignment="1">
      <alignment horizontal="center"/>
    </xf>
    <xf numFmtId="173" fontId="0" fillId="6" borderId="13" xfId="0" applyNumberFormat="1" applyFill="1" applyBorder="1" applyAlignment="1">
      <alignment horizontal="center"/>
    </xf>
    <xf numFmtId="173" fontId="0" fillId="6" borderId="5" xfId="0" applyNumberFormat="1" applyFill="1" applyBorder="1" applyAlignment="1">
      <alignment horizontal="center"/>
    </xf>
    <xf numFmtId="173" fontId="0" fillId="6" borderId="14" xfId="0" applyNumberFormat="1" applyFill="1" applyBorder="1" applyAlignment="1">
      <alignment horizontal="center"/>
    </xf>
    <xf numFmtId="0" fontId="0" fillId="6" borderId="7" xfId="0" applyFill="1" applyBorder="1" applyAlignment="1">
      <alignment horizontal="left"/>
    </xf>
    <xf numFmtId="0" fontId="0" fillId="6" borderId="0" xfId="0" applyFill="1" applyAlignment="1">
      <alignment horizontal="left"/>
    </xf>
    <xf numFmtId="0" fontId="0" fillId="6" borderId="8" xfId="0" applyFill="1" applyBorder="1" applyAlignment="1">
      <alignment horizontal="left"/>
    </xf>
    <xf numFmtId="173" fontId="0" fillId="6" borderId="7" xfId="0" applyNumberFormat="1" applyFill="1" applyBorder="1" applyAlignment="1">
      <alignment horizontal="center"/>
    </xf>
    <xf numFmtId="173" fontId="0" fillId="6" borderId="0" xfId="0" applyNumberFormat="1" applyFill="1" applyAlignment="1">
      <alignment horizontal="center"/>
    </xf>
    <xf numFmtId="39" fontId="0" fillId="6" borderId="14" xfId="0" applyNumberFormat="1" applyFill="1" applyBorder="1" applyAlignment="1">
      <alignment horizontal="left"/>
    </xf>
    <xf numFmtId="173" fontId="0" fillId="6" borderId="8" xfId="0" applyNumberFormat="1" applyFill="1" applyBorder="1" applyAlignment="1">
      <alignment horizontal="center"/>
    </xf>
    <xf numFmtId="0" fontId="0" fillId="0" borderId="3" xfId="0" applyBorder="1" applyAlignment="1">
      <alignment horizontal="center"/>
    </xf>
    <xf numFmtId="0" fontId="0" fillId="5" borderId="7" xfId="0" applyFill="1" applyBorder="1" applyAlignment="1">
      <alignment horizontal="left"/>
    </xf>
    <xf numFmtId="0" fontId="0" fillId="5" borderId="8" xfId="0" applyFill="1" applyBorder="1" applyAlignment="1">
      <alignment horizontal="left"/>
    </xf>
    <xf numFmtId="173" fontId="0" fillId="5" borderId="14" xfId="0" applyNumberFormat="1" applyFill="1" applyBorder="1" applyAlignment="1">
      <alignment horizontal="center"/>
    </xf>
    <xf numFmtId="173" fontId="0" fillId="5" borderId="0" xfId="0" applyNumberFormat="1" applyFill="1" applyAlignment="1">
      <alignment horizontal="center"/>
    </xf>
    <xf numFmtId="0" fontId="0" fillId="5" borderId="0" xfId="0" applyFill="1"/>
    <xf numFmtId="173" fontId="0" fillId="5" borderId="7" xfId="0" applyNumberFormat="1" applyFill="1" applyBorder="1" applyAlignment="1">
      <alignment horizontal="center"/>
    </xf>
    <xf numFmtId="0" fontId="0" fillId="5" borderId="9" xfId="0" applyFill="1" applyBorder="1" applyAlignment="1">
      <alignment horizontal="left"/>
    </xf>
    <xf numFmtId="0" fontId="0" fillId="5" borderId="10" xfId="0" applyFill="1" applyBorder="1" applyAlignment="1">
      <alignment horizontal="left"/>
    </xf>
    <xf numFmtId="173" fontId="0" fillId="5" borderId="15" xfId="0" applyNumberFormat="1" applyFill="1" applyBorder="1" applyAlignment="1">
      <alignment horizontal="center"/>
    </xf>
    <xf numFmtId="173" fontId="0" fillId="5" borderId="3" xfId="0" applyNumberFormat="1" applyFill="1" applyBorder="1" applyAlignment="1">
      <alignment horizontal="center"/>
    </xf>
    <xf numFmtId="173" fontId="0" fillId="5" borderId="9" xfId="0" applyNumberFormat="1" applyFill="1" applyBorder="1" applyAlignment="1">
      <alignment horizontal="center"/>
    </xf>
    <xf numFmtId="173" fontId="0" fillId="6" borderId="4" xfId="0" applyNumberFormat="1" applyFill="1" applyBorder="1" applyAlignment="1">
      <alignment horizontal="center"/>
    </xf>
    <xf numFmtId="3" fontId="17" fillId="5" borderId="15" xfId="2" applyNumberFormat="1" applyFont="1" applyFill="1" applyBorder="1" applyAlignment="1">
      <alignment horizontal="center"/>
    </xf>
    <xf numFmtId="0" fontId="7" fillId="5" borderId="0" xfId="0" applyFont="1" applyFill="1" applyAlignment="1">
      <alignment horizontal="left"/>
    </xf>
    <xf numFmtId="164" fontId="0" fillId="5" borderId="0" xfId="1" applyFont="1" applyFill="1" applyBorder="1" applyAlignment="1">
      <alignment horizontal="center"/>
    </xf>
  </cellXfs>
  <cellStyles count="12">
    <cellStyle name="Hipervínculo" xfId="8" builtinId="8"/>
    <cellStyle name="Hipervínculo 2" xfId="4" xr:uid="{00000000-0005-0000-0000-000001000000}"/>
    <cellStyle name="Millares" xfId="1" builtinId="3"/>
    <cellStyle name="Millares [0]" xfId="9" builtinId="6"/>
    <cellStyle name="Millares 2" xfId="5" xr:uid="{00000000-0005-0000-0000-000004000000}"/>
    <cellStyle name="Moneda" xfId="11" builtinId="4"/>
    <cellStyle name="Normal" xfId="0" builtinId="0"/>
    <cellStyle name="Normal 2" xfId="2" xr:uid="{00000000-0005-0000-0000-000006000000}"/>
    <cellStyle name="Normal 3" xfId="6" xr:uid="{00000000-0005-0000-0000-000007000000}"/>
    <cellStyle name="Normal 4" xfId="10" xr:uid="{13CE5C51-6FE3-437B-BC73-5F5CA8EA4224}"/>
    <cellStyle name="Porcentaje" xfId="3" builtinId="5"/>
    <cellStyle name="Porcentual 2" xfId="7" xr:uid="{00000000-0005-0000-0000-000009000000}"/>
  </cellStyles>
  <dxfs count="0"/>
  <tableStyles count="0" defaultTableStyle="TableStyleMedium2" defaultPivotStyle="PivotStyleLight16"/>
  <colors>
    <mruColors>
      <color rgb="FFF2F2F2"/>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r>
            <a:rPr lang="es-CO" sz="2000" b="0"/>
            <a:t>Egipto</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Egipto:  International trade in goods and services- trade structure by partner, product or service- </a:t>
          </a:r>
          <a:r>
            <a:rPr lang="es-CO"/>
            <a:t>Merchandise trade matrix – product groups, exports in thousands of dollars, annual, 1995-2021.</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Egipto International trade in goods and services- trade structure by partner, product or service- </a:t>
          </a:r>
          <a:r>
            <a:rPr lang="es-CO" b="0"/>
            <a:t>Merchandise trade matrix – product groups, imports in thousands of dollars, annual, 1995-2021.</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1995-2021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1995-2021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1995-2021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Egipto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de Egipto</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F5EA15-8342-48DF-A721-077FB1F333E7}" srcId="{6B4E45B8-A9CA-434D-B7DE-5A183B40BEE7}" destId="{75AE8851-D98B-40F2-87A1-D48787BF5C4E}" srcOrd="0" destOrd="0" parTransId="{14D81C88-A293-4122-918E-5FEE634407C2}" sibTransId="{DEEB92CA-35FA-462C-B402-3E645890FBC6}"/>
    <dgm:cxn modelId="{5023AD1D-B681-4ABE-94E8-B958FB01C9FB}" srcId="{75AE8851-D98B-40F2-87A1-D48787BF5C4E}" destId="{329DE588-83D7-4C8B-9703-4FAE4F93E892}" srcOrd="2" destOrd="0" parTransId="{56B4A3BA-88EA-48DB-9A3B-AE97D58F33F6}" sibTransId="{DB93EA81-B07C-4D52-80A2-C7F8481D7448}"/>
    <dgm:cxn modelId="{0D7F5142-EBCB-4E17-9A44-C33F6211581C}" type="presOf" srcId="{C5D1D179-373C-4846-8C69-9A56D110B69F}" destId="{E923A0C2-4E15-4BAD-B692-51B4A81EF3DC}" srcOrd="0" destOrd="0" presId="urn:microsoft.com/office/officeart/2008/layout/LinedList"/>
    <dgm:cxn modelId="{81998947-4FB5-4B8F-A142-49BAEB415243}" type="presOf" srcId="{911EA2CF-F78A-47E1-BE8B-1CC396F75D73}" destId="{8B931F34-35FA-491B-9D8A-A05BF99B3BF8}" srcOrd="0" destOrd="0" presId="urn:microsoft.com/office/officeart/2008/layout/LinedList"/>
    <dgm:cxn modelId="{4F39B149-3651-49B7-998C-1AAC497D82A7}" srcId="{75AE8851-D98B-40F2-87A1-D48787BF5C4E}" destId="{911EA2CF-F78A-47E1-BE8B-1CC396F75D73}" srcOrd="3" destOrd="0" parTransId="{82DCB12F-1FD3-45AC-A4B4-08E182265ABC}" sibTransId="{BF27A3A6-D31A-43F4-864E-438BE9E10EA4}"/>
    <dgm:cxn modelId="{06F1BE77-543C-4E62-B625-B61281AFA703}" type="presOf" srcId="{E24BB8E5-9D9C-4586-8B23-F3004B4AF23B}" destId="{A0069767-6774-402D-B7C7-58AC7634278C}"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37E3B582-B551-4326-BC7D-25A00AF04F68}" srcId="{75AE8851-D98B-40F2-87A1-D48787BF5C4E}" destId="{88354DC6-3ED8-4181-95CF-BFAE03524C6C}" srcOrd="4" destOrd="0" parTransId="{A3241D35-D5D4-4ACB-B8A6-F1A9CBDDF52C}" sibTransId="{97E22285-1CC0-476E-AF34-55A009435A45}"/>
    <dgm:cxn modelId="{E027C28F-76E7-4DA6-8F97-A13568BA5260}" srcId="{75AE8851-D98B-40F2-87A1-D48787BF5C4E}" destId="{05B20D2F-0F71-48BB-A348-C21F0C51FF0B}" srcOrd="0" destOrd="0" parTransId="{A3681196-82A8-4360-9214-E21AD21F0636}" sibTransId="{5FC66C5E-A665-48AE-93F6-665615581DC3}"/>
    <dgm:cxn modelId="{B4DD30AD-5FF4-4DD1-BD87-46ADC147B816}" type="presOf" srcId="{329DE588-83D7-4C8B-9703-4FAE4F93E892}" destId="{B18EF7C1-D7F1-4355-9828-02722C95A76D}"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9D20B9B8-33A2-4397-845B-4C6AF0D0B1BB}" type="presOf" srcId="{13F1D19C-FDCB-4D16-8A04-176C3EAC0D59}" destId="{C242A0CE-0314-40B6-96D2-E5F8E53723BB}"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712725C1-ADD0-4DAA-A69A-108A5AC23C7F}" type="presOf" srcId="{75AE8851-D98B-40F2-87A1-D48787BF5C4E}" destId="{CF43BB96-6945-4852-A039-9094942C932C}"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85B92FD-7C28-4083-B54E-CD3F26B51A31}" srcId="{75AE8851-D98B-40F2-87A1-D48787BF5C4E}" destId="{E24BB8E5-9D9C-4586-8B23-F3004B4AF23B}" srcOrd="5" destOrd="0" parTransId="{DE392B3B-BCB5-45F2-86E8-4B86E6FF97F1}" sibTransId="{7C6BEF38-D1C8-49D7-8760-10F09A3AB129}"/>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6"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s-CO" sz="2000" b="1" kern="1200"/>
            <a:t>Economía: </a:t>
          </a:r>
          <a:r>
            <a:rPr lang="es-CO" sz="2000" kern="1200"/>
            <a:t>Colombia</a:t>
          </a:r>
        </a:p>
        <a:p>
          <a:pPr marL="0" lvl="0" indent="0" algn="l" defTabSz="889000">
            <a:lnSpc>
              <a:spcPct val="90000"/>
            </a:lnSpc>
            <a:spcBef>
              <a:spcPct val="0"/>
            </a:spcBef>
            <a:spcAft>
              <a:spcPct val="35000"/>
            </a:spcAft>
            <a:buNone/>
          </a:pPr>
          <a:r>
            <a:rPr lang="es-CO" sz="2000" b="1" kern="1200"/>
            <a:t>Socio: </a:t>
          </a:r>
          <a:r>
            <a:rPr lang="es-CO" sz="2000" b="0" kern="1200"/>
            <a:t>Egipto</a:t>
          </a:r>
        </a:p>
        <a:p>
          <a:pPr marL="0" lvl="0" indent="0" algn="l" defTabSz="889000">
            <a:lnSpc>
              <a:spcPct val="90000"/>
            </a:lnSpc>
            <a:spcBef>
              <a:spcPct val="0"/>
            </a:spcBef>
            <a:spcAft>
              <a:spcPct val="35000"/>
            </a:spcAft>
            <a:buNone/>
          </a:pPr>
          <a:endParaRPr lang="es-CO" sz="2000" b="0" kern="1200"/>
        </a:p>
        <a:p>
          <a:pPr marL="0" lvl="0" indent="0" algn="l" defTabSz="889000">
            <a:lnSpc>
              <a:spcPct val="90000"/>
            </a:lnSpc>
            <a:spcBef>
              <a:spcPct val="0"/>
            </a:spcBef>
            <a:spcAft>
              <a:spcPct val="35000"/>
            </a:spcAft>
            <a:buNone/>
          </a:pPr>
          <a:r>
            <a:rPr lang="es-CO" sz="2000" b="1" kern="1200"/>
            <a:t>Fuente: </a:t>
          </a:r>
          <a:r>
            <a:rPr lang="es-CO" sz="2000" b="0" kern="1200"/>
            <a:t>UNCTAD STAT </a:t>
          </a:r>
        </a:p>
        <a:p>
          <a:pPr marL="0" lvl="0" indent="0" algn="l" defTabSz="889000">
            <a:lnSpc>
              <a:spcPct val="90000"/>
            </a:lnSpc>
            <a:spcBef>
              <a:spcPct val="0"/>
            </a:spcBef>
            <a:spcAft>
              <a:spcPct val="35000"/>
            </a:spcAft>
            <a:buNone/>
          </a:pPr>
          <a:r>
            <a:rPr lang="es-CO" sz="2000" b="0" kern="1200"/>
            <a:t>http://unctadstat.unctad.org/</a:t>
          </a:r>
        </a:p>
        <a:p>
          <a:pPr marL="0" lvl="0" indent="0" algn="l" defTabSz="889000">
            <a:lnSpc>
              <a:spcPct val="90000"/>
            </a:lnSpc>
            <a:spcBef>
              <a:spcPct val="0"/>
            </a:spcBef>
            <a:spcAft>
              <a:spcPct val="35000"/>
            </a:spcAft>
            <a:buNone/>
          </a:pPr>
          <a:endParaRPr lang="es-CO" sz="2000" b="0" kern="1200"/>
        </a:p>
        <a:p>
          <a:pPr marL="0" lvl="0" indent="0" algn="l" defTabSz="889000">
            <a:lnSpc>
              <a:spcPct val="90000"/>
            </a:lnSpc>
            <a:spcBef>
              <a:spcPct val="0"/>
            </a:spcBef>
            <a:spcAft>
              <a:spcPct val="35000"/>
            </a:spcAft>
            <a:buNone/>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Exportaciones Colombia a Egipto:  International trade in goods and services- trade structure by partner, product or service- </a:t>
          </a:r>
          <a:r>
            <a:rPr lang="es-CO" sz="1400" kern="1200"/>
            <a:t>Merchandise trade matrix – product groups, exports in thousands of dollars, annual, 1995-2021.</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Importaciones Colombia provenientes de Egipto International trade in goods and services- trade structure by partner, product or service- </a:t>
          </a:r>
          <a:r>
            <a:rPr lang="es-CO" sz="1400" b="0" kern="1200"/>
            <a:t>Merchandise trade matrix – product groups, imports in thousands of dollars, annual, 1995-2021.</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Exportaciones del Mundo: </a:t>
          </a:r>
          <a:r>
            <a:rPr lang="es-CO" sz="1400" kern="1200"/>
            <a:t>Merchandise trade matrix – product groups, exports in thousands of dollars, annual, 1995-2021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Importaciones Colombia provenientes del Mundo: </a:t>
          </a:r>
          <a:r>
            <a:rPr lang="es-CO" sz="1400" b="0" kern="1200"/>
            <a:t>Merchandise trade matrix – product groups, imports in thousands of dollars, annual, 1995-2021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Exportaciones Colombia al Mundo: </a:t>
          </a:r>
          <a:r>
            <a:rPr lang="es-CO" sz="1400" kern="1200"/>
            <a:t>Merchandise trade matrix – product groups, exports in thousands of dollars, annual, 1995-2021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Producto Interno Bruto de Colombia y de Egipto</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marL="0" lvl="0" indent="0" algn="l" defTabSz="622300">
            <a:lnSpc>
              <a:spcPct val="90000"/>
            </a:lnSpc>
            <a:spcBef>
              <a:spcPct val="0"/>
            </a:spcBef>
            <a:spcAft>
              <a:spcPct val="35000"/>
            </a:spcAft>
            <a:buNone/>
          </a:pPr>
          <a:r>
            <a:rPr lang="es-CO" sz="1400" b="1" kern="1200"/>
            <a:t>Población de Colombia y de Egipto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5" Type="http://schemas.openxmlformats.org/officeDocument/2006/relationships/hyperlink" Target="https://en.wikipedia.org/wiki/Flag_of_Egypt" TargetMode="External"/><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7.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11.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a:extLst>
            <a:ext uri="{FF2B5EF4-FFF2-40B4-BE49-F238E27FC236}">
              <a16:creationId xmlns:a16="http://schemas.microsoft.com/office/drawing/2014/main" id="{00000000-0008-0000-0000-00000D000000}"/>
            </a:ext>
          </a:extLst>
        </xdr:cNvPr>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a:extLst>
            <a:ext uri="{FF2B5EF4-FFF2-40B4-BE49-F238E27FC236}">
              <a16:creationId xmlns:a16="http://schemas.microsoft.com/office/drawing/2014/main" id="{00000000-0008-0000-0000-00000E000000}"/>
            </a:ext>
          </a:extLst>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6" name="AutoShape 1" descr="Resultado de imagen para bandera argentina">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246337</xdr:colOff>
      <xdr:row>22</xdr:row>
      <xdr:rowOff>32844</xdr:rowOff>
    </xdr:from>
    <xdr:to>
      <xdr:col>2</xdr:col>
      <xdr:colOff>153275</xdr:colOff>
      <xdr:row>27</xdr:row>
      <xdr:rowOff>62038</xdr:rowOff>
    </xdr:to>
    <xdr:pic>
      <xdr:nvPicPr>
        <xdr:cNvPr id="9" name="Imagen 8">
          <a:extLst>
            <a:ext uri="{FF2B5EF4-FFF2-40B4-BE49-F238E27FC236}">
              <a16:creationId xmlns:a16="http://schemas.microsoft.com/office/drawing/2014/main" id="{993BFE26-E3EB-4EC0-B1C3-E70D940534A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837473B0-CC2E-450A-ABE3-18F120FF3D39}">
              <a1611:picAttrSrcUrl xmlns:a1611="http://schemas.microsoft.com/office/drawing/2016/11/main" r:id="rId5"/>
            </a:ext>
          </a:extLst>
        </a:blip>
        <a:stretch>
          <a:fillRect/>
        </a:stretch>
      </xdr:blipFill>
      <xdr:spPr>
        <a:xfrm>
          <a:off x="246337" y="4127499"/>
          <a:ext cx="1439697" cy="95979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a:extLst>
            <a:ext uri="{FF2B5EF4-FFF2-40B4-BE49-F238E27FC236}">
              <a16:creationId xmlns:a16="http://schemas.microsoft.com/office/drawing/2014/main" id="{00000000-0008-0000-0900-000005000000}"/>
            </a:ext>
          </a:extLst>
        </xdr:cNvPr>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a:extLst>
            <a:ext uri="{FF2B5EF4-FFF2-40B4-BE49-F238E27FC236}">
              <a16:creationId xmlns:a16="http://schemas.microsoft.com/office/drawing/2014/main" id="{00000000-0008-0000-09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a:extLst>
            <a:ext uri="{FF2B5EF4-FFF2-40B4-BE49-F238E27FC236}">
              <a16:creationId xmlns:a16="http://schemas.microsoft.com/office/drawing/2014/main" id="{00000000-0008-0000-09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a:extLst>
            <a:ext uri="{FF2B5EF4-FFF2-40B4-BE49-F238E27FC236}">
              <a16:creationId xmlns:a16="http://schemas.microsoft.com/office/drawing/2014/main" id="{00000000-0008-0000-09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a:extLst>
            <a:ext uri="{FF2B5EF4-FFF2-40B4-BE49-F238E27FC236}">
              <a16:creationId xmlns:a16="http://schemas.microsoft.com/office/drawing/2014/main" id="{00000000-0008-0000-0900-000009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a:extLst>
            <a:ext uri="{FF2B5EF4-FFF2-40B4-BE49-F238E27FC236}">
              <a16:creationId xmlns:a16="http://schemas.microsoft.com/office/drawing/2014/main" id="{00000000-0008-0000-0900-00000A000000}"/>
            </a:ext>
          </a:extLst>
        </xdr:cNvPr>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a:extLst>
            <a:ext uri="{FF2B5EF4-FFF2-40B4-BE49-F238E27FC236}">
              <a16:creationId xmlns:a16="http://schemas.microsoft.com/office/drawing/2014/main" id="{00000000-0008-0000-0900-00000B000000}"/>
            </a:ext>
          </a:extLst>
        </xdr:cNvPr>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a:extLst>
            <a:ext uri="{FF2B5EF4-FFF2-40B4-BE49-F238E27FC236}">
              <a16:creationId xmlns:a16="http://schemas.microsoft.com/office/drawing/2014/main" id="{00000000-0008-0000-0900-00000C000000}"/>
            </a:ext>
          </a:extLst>
        </xdr:cNvPr>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a:extLst>
            <a:ext uri="{FF2B5EF4-FFF2-40B4-BE49-F238E27FC236}">
              <a16:creationId xmlns:a16="http://schemas.microsoft.com/office/drawing/2014/main" id="{00000000-0008-0000-0900-00000D000000}"/>
            </a:ext>
          </a:extLst>
        </xdr:cNvPr>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900-000010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900-000011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a:extLst>
            <a:ext uri="{FF2B5EF4-FFF2-40B4-BE49-F238E27FC236}">
              <a16:creationId xmlns:a16="http://schemas.microsoft.com/office/drawing/2014/main" id="{00000000-0008-0000-0900-000012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a:extLst>
            <a:ext uri="{FF2B5EF4-FFF2-40B4-BE49-F238E27FC236}">
              <a16:creationId xmlns:a16="http://schemas.microsoft.com/office/drawing/2014/main" id="{00000000-0008-0000-0900-000013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a:extLst>
            <a:ext uri="{FF2B5EF4-FFF2-40B4-BE49-F238E27FC236}">
              <a16:creationId xmlns:a16="http://schemas.microsoft.com/office/drawing/2014/main" id="{00000000-0008-0000-0900-000014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a:extLst>
            <a:ext uri="{FF2B5EF4-FFF2-40B4-BE49-F238E27FC236}">
              <a16:creationId xmlns:a16="http://schemas.microsoft.com/office/drawing/2014/main" id="{00000000-0008-0000-0900-000015000000}"/>
            </a:ext>
          </a:extLst>
        </xdr:cNvPr>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a:extLst>
            <a:ext uri="{FF2B5EF4-FFF2-40B4-BE49-F238E27FC236}">
              <a16:creationId xmlns:a16="http://schemas.microsoft.com/office/drawing/2014/main" id="{00000000-0008-0000-0900-000017000000}"/>
            </a:ext>
          </a:extLst>
        </xdr:cNvPr>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a:extLst>
            <a:ext uri="{FF2B5EF4-FFF2-40B4-BE49-F238E27FC236}">
              <a16:creationId xmlns:a16="http://schemas.microsoft.com/office/drawing/2014/main" id="{00000000-0008-0000-0900-000018000000}"/>
            </a:ext>
          </a:extLst>
        </xdr:cNvPr>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a:extLst>
            <a:ext uri="{FF2B5EF4-FFF2-40B4-BE49-F238E27FC236}">
              <a16:creationId xmlns:a16="http://schemas.microsoft.com/office/drawing/2014/main" id="{00000000-0008-0000-0900-000016000000}"/>
            </a:ext>
          </a:extLst>
        </xdr:cNvPr>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a:extLst>
            <a:ext uri="{FF2B5EF4-FFF2-40B4-BE49-F238E27FC236}">
              <a16:creationId xmlns:a16="http://schemas.microsoft.com/office/drawing/2014/main" id="{00000000-0008-0000-0A00-000002000000}"/>
            </a:ext>
          </a:extLst>
        </xdr:cNvPr>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a:extLst>
            <a:ext uri="{FF2B5EF4-FFF2-40B4-BE49-F238E27FC236}">
              <a16:creationId xmlns:a16="http://schemas.microsoft.com/office/drawing/2014/main" id="{00000000-0008-0000-0A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a:extLst>
            <a:ext uri="{FF2B5EF4-FFF2-40B4-BE49-F238E27FC236}">
              <a16:creationId xmlns:a16="http://schemas.microsoft.com/office/drawing/2014/main" id="{00000000-0008-0000-0A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a:extLst>
            <a:ext uri="{FF2B5EF4-FFF2-40B4-BE49-F238E27FC236}">
              <a16:creationId xmlns:a16="http://schemas.microsoft.com/office/drawing/2014/main" id="{00000000-0008-0000-0A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a:extLst>
            <a:ext uri="{FF2B5EF4-FFF2-40B4-BE49-F238E27FC236}">
              <a16:creationId xmlns:a16="http://schemas.microsoft.com/office/drawing/2014/main" id="{00000000-0008-0000-0A00-000006000000}"/>
            </a:ext>
          </a:extLst>
        </xdr:cNvPr>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a:extLst>
            <a:ext uri="{FF2B5EF4-FFF2-40B4-BE49-F238E27FC236}">
              <a16:creationId xmlns:a16="http://schemas.microsoft.com/office/drawing/2014/main" id="{00000000-0008-0000-0A00-000007000000}"/>
            </a:ext>
          </a:extLst>
        </xdr:cNvPr>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a:extLst>
            <a:ext uri="{FF2B5EF4-FFF2-40B4-BE49-F238E27FC236}">
              <a16:creationId xmlns:a16="http://schemas.microsoft.com/office/drawing/2014/main" id="{00000000-0008-0000-0A00-000008000000}"/>
            </a:ext>
          </a:extLst>
        </xdr:cNvPr>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a:extLst>
            <a:ext uri="{FF2B5EF4-FFF2-40B4-BE49-F238E27FC236}">
              <a16:creationId xmlns:a16="http://schemas.microsoft.com/office/drawing/2014/main" id="{00000000-0008-0000-0A00-000009000000}"/>
            </a:ext>
          </a:extLst>
        </xdr:cNvPr>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a:extLst>
            <a:ext uri="{FF2B5EF4-FFF2-40B4-BE49-F238E27FC236}">
              <a16:creationId xmlns:a16="http://schemas.microsoft.com/office/drawing/2014/main" id="{00000000-0008-0000-0A00-00000A000000}"/>
            </a:ext>
          </a:extLst>
        </xdr:cNvPr>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466726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A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A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A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A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A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a:extLst>
            <a:ext uri="{FF2B5EF4-FFF2-40B4-BE49-F238E27FC236}">
              <a16:creationId xmlns:a16="http://schemas.microsoft.com/office/drawing/2014/main" id="{00000000-0008-0000-0A00-000012000000}"/>
            </a:ext>
          </a:extLst>
        </xdr:cNvPr>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a:extLst>
            <a:ext uri="{FF2B5EF4-FFF2-40B4-BE49-F238E27FC236}">
              <a16:creationId xmlns:a16="http://schemas.microsoft.com/office/drawing/2014/main" id="{00000000-0008-0000-0A00-000013000000}"/>
            </a:ext>
          </a:extLst>
        </xdr:cNvPr>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a:extLst>
            <a:ext uri="{FF2B5EF4-FFF2-40B4-BE49-F238E27FC236}">
              <a16:creationId xmlns:a16="http://schemas.microsoft.com/office/drawing/2014/main" id="{00000000-0008-0000-0A00-000015000000}"/>
            </a:ext>
          </a:extLst>
        </xdr:cNvPr>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a:extLst>
            <a:ext uri="{FF2B5EF4-FFF2-40B4-BE49-F238E27FC236}">
              <a16:creationId xmlns:a16="http://schemas.microsoft.com/office/drawing/2014/main" id="{00000000-0008-0000-0A00-000016000000}"/>
            </a:ext>
          </a:extLst>
        </xdr:cNvPr>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a:extLst>
            <a:ext uri="{FF2B5EF4-FFF2-40B4-BE49-F238E27FC236}">
              <a16:creationId xmlns:a16="http://schemas.microsoft.com/office/drawing/2014/main" id="{00000000-0008-0000-0A00-000017000000}"/>
            </a:ext>
          </a:extLst>
        </xdr:cNvPr>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a:extLst>
            <a:ext uri="{FF2B5EF4-FFF2-40B4-BE49-F238E27FC236}">
              <a16:creationId xmlns:a16="http://schemas.microsoft.com/office/drawing/2014/main" id="{00000000-0008-0000-0A00-000018000000}"/>
            </a:ext>
          </a:extLst>
        </xdr:cNvPr>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a:extLst>
            <a:ext uri="{FF2B5EF4-FFF2-40B4-BE49-F238E27FC236}">
              <a16:creationId xmlns:a16="http://schemas.microsoft.com/office/drawing/2014/main" id="{00000000-0008-0000-0B00-000002000000}"/>
            </a:ext>
          </a:extLst>
        </xdr:cNvPr>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a:extLst>
            <a:ext uri="{FF2B5EF4-FFF2-40B4-BE49-F238E27FC236}">
              <a16:creationId xmlns:a16="http://schemas.microsoft.com/office/drawing/2014/main" id="{00000000-0008-0000-0B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a:extLst>
            <a:ext uri="{FF2B5EF4-FFF2-40B4-BE49-F238E27FC236}">
              <a16:creationId xmlns:a16="http://schemas.microsoft.com/office/drawing/2014/main" id="{00000000-0008-0000-0B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a:extLst>
            <a:ext uri="{FF2B5EF4-FFF2-40B4-BE49-F238E27FC236}">
              <a16:creationId xmlns:a16="http://schemas.microsoft.com/office/drawing/2014/main" id="{00000000-0008-0000-0B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a:extLst>
            <a:ext uri="{FF2B5EF4-FFF2-40B4-BE49-F238E27FC236}">
              <a16:creationId xmlns:a16="http://schemas.microsoft.com/office/drawing/2014/main" id="{00000000-0008-0000-0B00-000006000000}"/>
            </a:ext>
          </a:extLst>
        </xdr:cNvPr>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a:extLst>
            <a:ext uri="{FF2B5EF4-FFF2-40B4-BE49-F238E27FC236}">
              <a16:creationId xmlns:a16="http://schemas.microsoft.com/office/drawing/2014/main" id="{00000000-0008-0000-0B00-000007000000}"/>
            </a:ext>
          </a:extLst>
        </xdr:cNvPr>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a:extLst>
            <a:ext uri="{FF2B5EF4-FFF2-40B4-BE49-F238E27FC236}">
              <a16:creationId xmlns:a16="http://schemas.microsoft.com/office/drawing/2014/main" id="{00000000-0008-0000-0B00-000008000000}"/>
            </a:ext>
          </a:extLst>
        </xdr:cNvPr>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a:extLst>
            <a:ext uri="{FF2B5EF4-FFF2-40B4-BE49-F238E27FC236}">
              <a16:creationId xmlns:a16="http://schemas.microsoft.com/office/drawing/2014/main" id="{00000000-0008-0000-0B00-000009000000}"/>
            </a:ext>
          </a:extLst>
        </xdr:cNvPr>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a:extLst>
            <a:ext uri="{FF2B5EF4-FFF2-40B4-BE49-F238E27FC236}">
              <a16:creationId xmlns:a16="http://schemas.microsoft.com/office/drawing/2014/main" id="{00000000-0008-0000-0B00-00000A000000}"/>
            </a:ext>
          </a:extLst>
        </xdr:cNvPr>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B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B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a:extLst>
            <a:ext uri="{FF2B5EF4-FFF2-40B4-BE49-F238E27FC236}">
              <a16:creationId xmlns:a16="http://schemas.microsoft.com/office/drawing/2014/main" id="{00000000-0008-0000-0B00-00000F000000}"/>
            </a:ext>
          </a:extLst>
        </xdr:cNvPr>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B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B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a:extLst>
            <a:ext uri="{FF2B5EF4-FFF2-40B4-BE49-F238E27FC236}">
              <a16:creationId xmlns:a16="http://schemas.microsoft.com/office/drawing/2014/main" id="{00000000-0008-0000-0B00-000014000000}"/>
            </a:ext>
          </a:extLst>
        </xdr:cNvPr>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a:extLst>
            <a:ext uri="{FF2B5EF4-FFF2-40B4-BE49-F238E27FC236}">
              <a16:creationId xmlns:a16="http://schemas.microsoft.com/office/drawing/2014/main" id="{00000000-0008-0000-0B00-000015000000}"/>
            </a:ext>
          </a:extLst>
        </xdr:cNvPr>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a:extLst>
            <a:ext uri="{FF2B5EF4-FFF2-40B4-BE49-F238E27FC236}">
              <a16:creationId xmlns:a16="http://schemas.microsoft.com/office/drawing/2014/main" id="{00000000-0008-0000-0B00-000017000000}"/>
            </a:ext>
          </a:extLst>
        </xdr:cNvPr>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a:extLst>
            <a:ext uri="{FF2B5EF4-FFF2-40B4-BE49-F238E27FC236}">
              <a16:creationId xmlns:a16="http://schemas.microsoft.com/office/drawing/2014/main" id="{00000000-0008-0000-0B00-000016000000}"/>
            </a:ext>
          </a:extLst>
        </xdr:cNvPr>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a:extLst>
            <a:ext uri="{FF2B5EF4-FFF2-40B4-BE49-F238E27FC236}">
              <a16:creationId xmlns:a16="http://schemas.microsoft.com/office/drawing/2014/main" id="{00000000-0008-0000-0100-000004000000}"/>
            </a:ext>
          </a:extLst>
        </xdr:cNvPr>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a:extLst>
            <a:ext uri="{FF2B5EF4-FFF2-40B4-BE49-F238E27FC236}">
              <a16:creationId xmlns:a16="http://schemas.microsoft.com/office/drawing/2014/main" id="{00000000-0008-0000-0100-000006000000}"/>
            </a:ext>
          </a:extLst>
        </xdr:cNvPr>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a:extLst>
            <a:ext uri="{FF2B5EF4-FFF2-40B4-BE49-F238E27FC236}">
              <a16:creationId xmlns:a16="http://schemas.microsoft.com/office/drawing/2014/main" id="{00000000-0008-0000-0100-000007000000}"/>
            </a:ext>
          </a:extLst>
        </xdr:cNvPr>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a:extLst>
            <a:ext uri="{FF2B5EF4-FFF2-40B4-BE49-F238E27FC236}">
              <a16:creationId xmlns:a16="http://schemas.microsoft.com/office/drawing/2014/main" id="{00000000-0008-0000-0100-000014000000}"/>
            </a:ext>
          </a:extLst>
        </xdr:cNvPr>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a:extLst>
            <a:ext uri="{FF2B5EF4-FFF2-40B4-BE49-F238E27FC236}">
              <a16:creationId xmlns:a16="http://schemas.microsoft.com/office/drawing/2014/main" id="{00000000-0008-0000-0100-000015000000}"/>
            </a:ext>
          </a:extLst>
        </xdr:cNvPr>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a:extLst>
            <a:ext uri="{FF2B5EF4-FFF2-40B4-BE49-F238E27FC236}">
              <a16:creationId xmlns:a16="http://schemas.microsoft.com/office/drawing/2014/main" id="{00000000-0008-0000-0100-000019000000}"/>
            </a:ext>
          </a:extLst>
        </xdr:cNvPr>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a:extLst>
            <a:ext uri="{FF2B5EF4-FFF2-40B4-BE49-F238E27FC236}">
              <a16:creationId xmlns:a16="http://schemas.microsoft.com/office/drawing/2014/main" id="{00000000-0008-0000-0100-00001C000000}"/>
            </a:ext>
          </a:extLst>
        </xdr:cNvPr>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a:extLst>
            <a:ext uri="{FF2B5EF4-FFF2-40B4-BE49-F238E27FC236}">
              <a16:creationId xmlns:a16="http://schemas.microsoft.com/office/drawing/2014/main" id="{00000000-0008-0000-0100-00001E000000}"/>
            </a:ext>
          </a:extLst>
        </xdr:cNvPr>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a:extLst>
            <a:ext uri="{FF2B5EF4-FFF2-40B4-BE49-F238E27FC236}">
              <a16:creationId xmlns:a16="http://schemas.microsoft.com/office/drawing/2014/main" id="{00000000-0008-0000-0100-000020000000}"/>
            </a:ext>
          </a:extLst>
        </xdr:cNvPr>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a:extLst>
            <a:ext uri="{FF2B5EF4-FFF2-40B4-BE49-F238E27FC236}">
              <a16:creationId xmlns:a16="http://schemas.microsoft.com/office/drawing/2014/main" id="{00000000-0008-0000-0100-00002C000000}"/>
            </a:ext>
          </a:extLst>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a:extLst>
            <a:ext uri="{FF2B5EF4-FFF2-40B4-BE49-F238E27FC236}">
              <a16:creationId xmlns:a16="http://schemas.microsoft.com/office/drawing/2014/main" id="{00000000-0008-0000-0100-00002D000000}"/>
            </a:ext>
          </a:extLst>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a:extLst>
            <a:ext uri="{FF2B5EF4-FFF2-40B4-BE49-F238E27FC236}">
              <a16:creationId xmlns:a16="http://schemas.microsoft.com/office/drawing/2014/main" id="{00000000-0008-0000-0100-00002E000000}"/>
            </a:ext>
          </a:extLst>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a:extLst>
            <a:ext uri="{FF2B5EF4-FFF2-40B4-BE49-F238E27FC236}">
              <a16:creationId xmlns:a16="http://schemas.microsoft.com/office/drawing/2014/main" id="{00000000-0008-0000-0100-00002F000000}"/>
            </a:ext>
          </a:extLst>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a:extLst>
            <a:ext uri="{FF2B5EF4-FFF2-40B4-BE49-F238E27FC236}">
              <a16:creationId xmlns:a16="http://schemas.microsoft.com/office/drawing/2014/main" id="{00000000-0008-0000-0100-000030000000}"/>
            </a:ext>
          </a:extLst>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a:extLst>
            <a:ext uri="{FF2B5EF4-FFF2-40B4-BE49-F238E27FC236}">
              <a16:creationId xmlns:a16="http://schemas.microsoft.com/office/drawing/2014/main" id="{00000000-0008-0000-0100-000031000000}"/>
            </a:ext>
          </a:extLst>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a:extLst>
            <a:ext uri="{FF2B5EF4-FFF2-40B4-BE49-F238E27FC236}">
              <a16:creationId xmlns:a16="http://schemas.microsoft.com/office/drawing/2014/main" id="{00000000-0008-0000-0100-000044000000}"/>
            </a:ext>
          </a:extLst>
        </xdr:cNvPr>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a:extLst>
            <a:ext uri="{FF2B5EF4-FFF2-40B4-BE49-F238E27FC236}">
              <a16:creationId xmlns:a16="http://schemas.microsoft.com/office/drawing/2014/main" id="{00000000-0008-0000-0100-000045000000}"/>
            </a:ext>
          </a:extLst>
        </xdr:cNvPr>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a:extLst>
            <a:ext uri="{FF2B5EF4-FFF2-40B4-BE49-F238E27FC236}">
              <a16:creationId xmlns:a16="http://schemas.microsoft.com/office/drawing/2014/main" id="{00000000-0008-0000-0100-000046000000}"/>
            </a:ext>
          </a:extLst>
        </xdr:cNvPr>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a:extLst>
            <a:ext uri="{FF2B5EF4-FFF2-40B4-BE49-F238E27FC236}">
              <a16:creationId xmlns:a16="http://schemas.microsoft.com/office/drawing/2014/main" id="{00000000-0008-0000-0100-00004E000000}"/>
            </a:ext>
          </a:extLst>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a:extLst>
            <a:ext uri="{FF2B5EF4-FFF2-40B4-BE49-F238E27FC236}">
              <a16:creationId xmlns:a16="http://schemas.microsoft.com/office/drawing/2014/main" id="{00000000-0008-0000-0100-00004F000000}"/>
            </a:ext>
          </a:extLst>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a:extLst>
            <a:ext uri="{FF2B5EF4-FFF2-40B4-BE49-F238E27FC236}">
              <a16:creationId xmlns:a16="http://schemas.microsoft.com/office/drawing/2014/main" id="{00000000-0008-0000-0100-000052000000}"/>
            </a:ext>
          </a:extLst>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a:extLst>
            <a:ext uri="{FF2B5EF4-FFF2-40B4-BE49-F238E27FC236}">
              <a16:creationId xmlns:a16="http://schemas.microsoft.com/office/drawing/2014/main" id="{00000000-0008-0000-0100-00005B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a:extLst>
            <a:ext uri="{FF2B5EF4-FFF2-40B4-BE49-F238E27FC236}">
              <a16:creationId xmlns:a16="http://schemas.microsoft.com/office/drawing/2014/main" id="{00000000-0008-0000-0100-00005C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a:extLst>
            <a:ext uri="{FF2B5EF4-FFF2-40B4-BE49-F238E27FC236}">
              <a16:creationId xmlns:a16="http://schemas.microsoft.com/office/drawing/2014/main" id="{00000000-0008-0000-0100-00005D000000}"/>
            </a:ext>
          </a:extLst>
        </xdr:cNvPr>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a:extLst>
            <a:ext uri="{FF2B5EF4-FFF2-40B4-BE49-F238E27FC236}">
              <a16:creationId xmlns:a16="http://schemas.microsoft.com/office/drawing/2014/main" id="{00000000-0008-0000-0300-000008000000}"/>
            </a:ext>
          </a:extLst>
        </xdr:cNvPr>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10</xdr:col>
      <xdr:colOff>330777</xdr:colOff>
      <xdr:row>4</xdr:row>
      <xdr:rowOff>161925</xdr:rowOff>
    </xdr:to>
    <xdr:pic>
      <xdr:nvPicPr>
        <xdr:cNvPr id="3" name="2 Imagen" descr="Resultado de imagen para LISTA ">
          <a:extLst>
            <a:ext uri="{FF2B5EF4-FFF2-40B4-BE49-F238E27FC236}">
              <a16:creationId xmlns:a16="http://schemas.microsoft.com/office/drawing/2014/main" id="{00000000-0008-0000-03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16</xdr:col>
      <xdr:colOff>168852</xdr:colOff>
      <xdr:row>5</xdr:row>
      <xdr:rowOff>45514</xdr:rowOff>
    </xdr:to>
    <xdr:pic>
      <xdr:nvPicPr>
        <xdr:cNvPr id="4" name="3 Imagen" descr="Resultado de imagen para LISTA ">
          <a:extLst>
            <a:ext uri="{FF2B5EF4-FFF2-40B4-BE49-F238E27FC236}">
              <a16:creationId xmlns:a16="http://schemas.microsoft.com/office/drawing/2014/main" id="{00000000-0008-0000-03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a:extLst>
            <a:ext uri="{FF2B5EF4-FFF2-40B4-BE49-F238E27FC236}">
              <a16:creationId xmlns:a16="http://schemas.microsoft.com/office/drawing/2014/main" id="{00000000-0008-0000-0300-000009000000}"/>
            </a:ext>
          </a:extLst>
        </xdr:cNvPr>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a:extLst>
            <a:ext uri="{FF2B5EF4-FFF2-40B4-BE49-F238E27FC236}">
              <a16:creationId xmlns:a16="http://schemas.microsoft.com/office/drawing/2014/main" id="{00000000-0008-0000-0300-00000A000000}"/>
            </a:ext>
          </a:extLst>
        </xdr:cNvPr>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a:extLst>
            <a:ext uri="{FF2B5EF4-FFF2-40B4-BE49-F238E27FC236}">
              <a16:creationId xmlns:a16="http://schemas.microsoft.com/office/drawing/2014/main" id="{00000000-0008-0000-0300-00000B000000}"/>
            </a:ext>
          </a:extLst>
        </xdr:cNvPr>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a:extLst>
            <a:ext uri="{FF2B5EF4-FFF2-40B4-BE49-F238E27FC236}">
              <a16:creationId xmlns:a16="http://schemas.microsoft.com/office/drawing/2014/main" id="{00000000-0008-0000-0300-00000C000000}"/>
            </a:ext>
          </a:extLst>
        </xdr:cNvPr>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a:extLst>
            <a:ext uri="{FF2B5EF4-FFF2-40B4-BE49-F238E27FC236}">
              <a16:creationId xmlns:a16="http://schemas.microsoft.com/office/drawing/2014/main" id="{00000000-0008-0000-0300-00000D000000}"/>
            </a:ext>
          </a:extLst>
        </xdr:cNvPr>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9</xdr:col>
      <xdr:colOff>134216</xdr:colOff>
      <xdr:row>23</xdr:row>
      <xdr:rowOff>9524</xdr:rowOff>
    </xdr:to>
    <xdr:pic>
      <xdr:nvPicPr>
        <xdr:cNvPr id="14" name="13 Imagen" descr="Resultado de imagen para estadisticas icono pn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497898</xdr:colOff>
      <xdr:row>25</xdr:row>
      <xdr:rowOff>104775</xdr:rowOff>
    </xdr:to>
    <xdr:pic>
      <xdr:nvPicPr>
        <xdr:cNvPr id="16" name="15 Imagen" descr="Resultado de imagen para HAZ clic aqui PNG">
          <a:hlinkClick xmlns:r="http://schemas.openxmlformats.org/officeDocument/2006/relationships" r:id="rId3"/>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a:extLst>
            <a:ext uri="{FF2B5EF4-FFF2-40B4-BE49-F238E27FC236}">
              <a16:creationId xmlns:a16="http://schemas.microsoft.com/office/drawing/2014/main" id="{00000000-0008-0000-0300-000005000000}"/>
            </a:ext>
          </a:extLst>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a:extLst>
            <a:ext uri="{FF2B5EF4-FFF2-40B4-BE49-F238E27FC236}">
              <a16:creationId xmlns:a16="http://schemas.microsoft.com/office/drawing/2014/main" id="{00000000-0008-0000-0300-000006000000}"/>
            </a:ext>
          </a:extLst>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a:extLst>
            <a:ext uri="{FF2B5EF4-FFF2-40B4-BE49-F238E27FC236}">
              <a16:creationId xmlns:a16="http://schemas.microsoft.com/office/drawing/2014/main" id="{00000000-0008-0000-0300-000007000000}"/>
            </a:ext>
          </a:extLst>
        </xdr:cNvPr>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a:extLst>
            <a:ext uri="{FF2B5EF4-FFF2-40B4-BE49-F238E27FC236}">
              <a16:creationId xmlns:a16="http://schemas.microsoft.com/office/drawing/2014/main" id="{00000000-0008-0000-0300-000011000000}"/>
            </a:ext>
          </a:extLst>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a:extLst>
            <a:ext uri="{FF2B5EF4-FFF2-40B4-BE49-F238E27FC236}">
              <a16:creationId xmlns:a16="http://schemas.microsoft.com/office/drawing/2014/main" id="{00000000-0008-0000-0300-000012000000}"/>
            </a:ext>
          </a:extLst>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a:extLst>
            <a:ext uri="{FF2B5EF4-FFF2-40B4-BE49-F238E27FC236}">
              <a16:creationId xmlns:a16="http://schemas.microsoft.com/office/drawing/2014/main" id="{00000000-0008-0000-0300-00000F000000}"/>
            </a:ext>
          </a:extLst>
        </xdr:cNvPr>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a:extLst>
            <a:ext uri="{FF2B5EF4-FFF2-40B4-BE49-F238E27FC236}">
              <a16:creationId xmlns:a16="http://schemas.microsoft.com/office/drawing/2014/main" id="{00000000-0008-0000-0400-000002000000}"/>
            </a:ext>
          </a:extLst>
        </xdr:cNvPr>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a:extLst>
            <a:ext uri="{FF2B5EF4-FFF2-40B4-BE49-F238E27FC236}">
              <a16:creationId xmlns:a16="http://schemas.microsoft.com/office/drawing/2014/main" id="{00000000-0008-0000-04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17088</xdr:colOff>
      <xdr:row>4</xdr:row>
      <xdr:rowOff>161925</xdr:rowOff>
    </xdr:to>
    <xdr:pic>
      <xdr:nvPicPr>
        <xdr:cNvPr id="4" name="3 Imagen" descr="Resultado de imagen para LISTA ">
          <a:extLst>
            <a:ext uri="{FF2B5EF4-FFF2-40B4-BE49-F238E27FC236}">
              <a16:creationId xmlns:a16="http://schemas.microsoft.com/office/drawing/2014/main" id="{00000000-0008-0000-04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15</xdr:col>
      <xdr:colOff>484375</xdr:colOff>
      <xdr:row>5</xdr:row>
      <xdr:rowOff>45514</xdr:rowOff>
    </xdr:to>
    <xdr:pic>
      <xdr:nvPicPr>
        <xdr:cNvPr id="5" name="4 Imagen" descr="Resultado de imagen para LISTA ">
          <a:extLst>
            <a:ext uri="{FF2B5EF4-FFF2-40B4-BE49-F238E27FC236}">
              <a16:creationId xmlns:a16="http://schemas.microsoft.com/office/drawing/2014/main" id="{00000000-0008-0000-04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id="{00000000-0008-0000-04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a:extLst>
            <a:ext uri="{FF2B5EF4-FFF2-40B4-BE49-F238E27FC236}">
              <a16:creationId xmlns:a16="http://schemas.microsoft.com/office/drawing/2014/main" id="{00000000-0008-0000-0400-000007000000}"/>
            </a:ext>
          </a:extLst>
        </xdr:cNvPr>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a:extLst>
            <a:ext uri="{FF2B5EF4-FFF2-40B4-BE49-F238E27FC236}">
              <a16:creationId xmlns:a16="http://schemas.microsoft.com/office/drawing/2014/main" id="{00000000-0008-0000-0400-000008000000}"/>
            </a:ext>
          </a:extLst>
        </xdr:cNvPr>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a:extLst>
            <a:ext uri="{FF2B5EF4-FFF2-40B4-BE49-F238E27FC236}">
              <a16:creationId xmlns:a16="http://schemas.microsoft.com/office/drawing/2014/main" id="{00000000-0008-0000-0400-000009000000}"/>
            </a:ext>
          </a:extLst>
        </xdr:cNvPr>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a:extLst>
            <a:ext uri="{FF2B5EF4-FFF2-40B4-BE49-F238E27FC236}">
              <a16:creationId xmlns:a16="http://schemas.microsoft.com/office/drawing/2014/main" id="{00000000-0008-0000-0400-00000A000000}"/>
            </a:ext>
          </a:extLst>
        </xdr:cNvPr>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367087</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571315</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4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400-00000E000000}"/>
            </a:ext>
          </a:extLst>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4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4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a:extLst>
            <a:ext uri="{FF2B5EF4-FFF2-40B4-BE49-F238E27FC236}">
              <a16:creationId xmlns:a16="http://schemas.microsoft.com/office/drawing/2014/main" id="{00000000-0008-0000-0400-000011000000}"/>
            </a:ext>
          </a:extLst>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a:extLst>
            <a:ext uri="{FF2B5EF4-FFF2-40B4-BE49-F238E27FC236}">
              <a16:creationId xmlns:a16="http://schemas.microsoft.com/office/drawing/2014/main" id="{00000000-0008-0000-0400-000013000000}"/>
            </a:ext>
          </a:extLst>
        </xdr:cNvPr>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a:extLst>
            <a:ext uri="{FF2B5EF4-FFF2-40B4-BE49-F238E27FC236}">
              <a16:creationId xmlns:a16="http://schemas.microsoft.com/office/drawing/2014/main" id="{00000000-0008-0000-0500-000002000000}"/>
            </a:ext>
          </a:extLst>
        </xdr:cNvPr>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a:extLst>
            <a:ext uri="{FF2B5EF4-FFF2-40B4-BE49-F238E27FC236}">
              <a16:creationId xmlns:a16="http://schemas.microsoft.com/office/drawing/2014/main" id="{00000000-0008-0000-05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9</xdr:col>
      <xdr:colOff>781050</xdr:colOff>
      <xdr:row>4</xdr:row>
      <xdr:rowOff>171449</xdr:rowOff>
    </xdr:to>
    <xdr:pic>
      <xdr:nvPicPr>
        <xdr:cNvPr id="4" name="3 Imagen" descr="Resultado de imagen para LISTA ">
          <a:extLst>
            <a:ext uri="{FF2B5EF4-FFF2-40B4-BE49-F238E27FC236}">
              <a16:creationId xmlns:a16="http://schemas.microsoft.com/office/drawing/2014/main" id="{00000000-0008-0000-05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628650</xdr:colOff>
      <xdr:row>5</xdr:row>
      <xdr:rowOff>45514</xdr:rowOff>
    </xdr:to>
    <xdr:pic>
      <xdr:nvPicPr>
        <xdr:cNvPr id="5" name="4 Imagen" descr="Resultado de imagen para LISTA ">
          <a:extLst>
            <a:ext uri="{FF2B5EF4-FFF2-40B4-BE49-F238E27FC236}">
              <a16:creationId xmlns:a16="http://schemas.microsoft.com/office/drawing/2014/main" id="{00000000-0008-0000-05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id="{00000000-0008-0000-05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a:extLst>
            <a:ext uri="{FF2B5EF4-FFF2-40B4-BE49-F238E27FC236}">
              <a16:creationId xmlns:a16="http://schemas.microsoft.com/office/drawing/2014/main" id="{00000000-0008-0000-0500-000007000000}"/>
            </a:ext>
          </a:extLst>
        </xdr:cNvPr>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a:extLst>
            <a:ext uri="{FF2B5EF4-FFF2-40B4-BE49-F238E27FC236}">
              <a16:creationId xmlns:a16="http://schemas.microsoft.com/office/drawing/2014/main" id="{00000000-0008-0000-0500-000008000000}"/>
            </a:ext>
          </a:extLst>
        </xdr:cNvPr>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a:extLst>
            <a:ext uri="{FF2B5EF4-FFF2-40B4-BE49-F238E27FC236}">
              <a16:creationId xmlns:a16="http://schemas.microsoft.com/office/drawing/2014/main" id="{00000000-0008-0000-0500-000009000000}"/>
            </a:ext>
          </a:extLst>
        </xdr:cNvPr>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a:extLst>
            <a:ext uri="{FF2B5EF4-FFF2-40B4-BE49-F238E27FC236}">
              <a16:creationId xmlns:a16="http://schemas.microsoft.com/office/drawing/2014/main" id="{00000000-0008-0000-0500-00000A000000}"/>
            </a:ext>
          </a:extLst>
        </xdr:cNvPr>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409575</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657226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5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500-00000E000000}"/>
            </a:ext>
          </a:extLst>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5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5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500-000011000000}"/>
            </a:ext>
          </a:extLst>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a:extLst>
            <a:ext uri="{FF2B5EF4-FFF2-40B4-BE49-F238E27FC236}">
              <a16:creationId xmlns:a16="http://schemas.microsoft.com/office/drawing/2014/main" id="{00000000-0008-0000-0500-000013000000}"/>
            </a:ext>
          </a:extLst>
        </xdr:cNvPr>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a:extLst>
            <a:ext uri="{FF2B5EF4-FFF2-40B4-BE49-F238E27FC236}">
              <a16:creationId xmlns:a16="http://schemas.microsoft.com/office/drawing/2014/main" id="{00000000-0008-0000-0500-000014000000}"/>
            </a:ext>
          </a:extLst>
        </xdr:cNvPr>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a:extLst>
            <a:ext uri="{FF2B5EF4-FFF2-40B4-BE49-F238E27FC236}">
              <a16:creationId xmlns:a16="http://schemas.microsoft.com/office/drawing/2014/main" id="{00000000-0008-0000-0600-000002000000}"/>
            </a:ext>
          </a:extLst>
        </xdr:cNvPr>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a:extLst>
            <a:ext uri="{FF2B5EF4-FFF2-40B4-BE49-F238E27FC236}">
              <a16:creationId xmlns:a16="http://schemas.microsoft.com/office/drawing/2014/main" id="{00000000-0008-0000-06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304800</xdr:colOff>
      <xdr:row>4</xdr:row>
      <xdr:rowOff>171449</xdr:rowOff>
    </xdr:to>
    <xdr:pic>
      <xdr:nvPicPr>
        <xdr:cNvPr id="4" name="3 Imagen" descr="Resultado de imagen para LISTA ">
          <a:extLst>
            <a:ext uri="{FF2B5EF4-FFF2-40B4-BE49-F238E27FC236}">
              <a16:creationId xmlns:a16="http://schemas.microsoft.com/office/drawing/2014/main" id="{00000000-0008-0000-06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14</xdr:col>
      <xdr:colOff>335757</xdr:colOff>
      <xdr:row>5</xdr:row>
      <xdr:rowOff>45514</xdr:rowOff>
    </xdr:to>
    <xdr:pic>
      <xdr:nvPicPr>
        <xdr:cNvPr id="5" name="4 Imagen" descr="Resultado de imagen para LISTA ">
          <a:extLst>
            <a:ext uri="{FF2B5EF4-FFF2-40B4-BE49-F238E27FC236}">
              <a16:creationId xmlns:a16="http://schemas.microsoft.com/office/drawing/2014/main" id="{00000000-0008-0000-06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a:extLst>
            <a:ext uri="{FF2B5EF4-FFF2-40B4-BE49-F238E27FC236}">
              <a16:creationId xmlns:a16="http://schemas.microsoft.com/office/drawing/2014/main" id="{00000000-0008-0000-0600-000006000000}"/>
            </a:ext>
          </a:extLst>
        </xdr:cNvPr>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a:extLst>
            <a:ext uri="{FF2B5EF4-FFF2-40B4-BE49-F238E27FC236}">
              <a16:creationId xmlns:a16="http://schemas.microsoft.com/office/drawing/2014/main" id="{00000000-0008-0000-0600-000007000000}"/>
            </a:ext>
          </a:extLst>
        </xdr:cNvPr>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a:extLst>
            <a:ext uri="{FF2B5EF4-FFF2-40B4-BE49-F238E27FC236}">
              <a16:creationId xmlns:a16="http://schemas.microsoft.com/office/drawing/2014/main" id="{00000000-0008-0000-0600-000008000000}"/>
            </a:ext>
          </a:extLst>
        </xdr:cNvPr>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a:extLst>
            <a:ext uri="{FF2B5EF4-FFF2-40B4-BE49-F238E27FC236}">
              <a16:creationId xmlns:a16="http://schemas.microsoft.com/office/drawing/2014/main" id="{00000000-0008-0000-0600-000009000000}"/>
            </a:ext>
          </a:extLst>
        </xdr:cNvPr>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a:extLst>
            <a:ext uri="{FF2B5EF4-FFF2-40B4-BE49-F238E27FC236}">
              <a16:creationId xmlns:a16="http://schemas.microsoft.com/office/drawing/2014/main" id="{00000000-0008-0000-0600-00000A000000}"/>
            </a:ext>
          </a:extLst>
        </xdr:cNvPr>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171450</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6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6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6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6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600-000011000000}"/>
            </a:ext>
          </a:extLst>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9</xdr:col>
      <xdr:colOff>988218</xdr:colOff>
      <xdr:row>14</xdr:row>
      <xdr:rowOff>105706</xdr:rowOff>
    </xdr:to>
    <xdr:pic>
      <xdr:nvPicPr>
        <xdr:cNvPr id="18" name="17 Imagen">
          <a:extLst>
            <a:ext uri="{FF2B5EF4-FFF2-40B4-BE49-F238E27FC236}">
              <a16:creationId xmlns:a16="http://schemas.microsoft.com/office/drawing/2014/main" id="{00000000-0008-0000-0600-000012000000}"/>
            </a:ext>
          </a:extLst>
        </xdr:cNvPr>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a:extLst>
            <a:ext uri="{FF2B5EF4-FFF2-40B4-BE49-F238E27FC236}">
              <a16:creationId xmlns:a16="http://schemas.microsoft.com/office/drawing/2014/main" id="{00000000-0008-0000-0600-000013000000}"/>
            </a:ext>
          </a:extLst>
        </xdr:cNvPr>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a:extLst>
            <a:ext uri="{FF2B5EF4-FFF2-40B4-BE49-F238E27FC236}">
              <a16:creationId xmlns:a16="http://schemas.microsoft.com/office/drawing/2014/main" id="{00000000-0008-0000-0600-000014000000}"/>
            </a:ext>
          </a:extLst>
        </xdr:cNvPr>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a:extLst>
            <a:ext uri="{FF2B5EF4-FFF2-40B4-BE49-F238E27FC236}">
              <a16:creationId xmlns:a16="http://schemas.microsoft.com/office/drawing/2014/main" id="{00000000-0008-0000-0600-000015000000}"/>
            </a:ext>
          </a:extLst>
        </xdr:cNvPr>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a:extLst>
            <a:ext uri="{FF2B5EF4-FFF2-40B4-BE49-F238E27FC236}">
              <a16:creationId xmlns:a16="http://schemas.microsoft.com/office/drawing/2014/main" id="{00000000-0008-0000-0600-000016000000}"/>
            </a:ext>
          </a:extLst>
        </xdr:cNvPr>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a:extLst>
            <a:ext uri="{FF2B5EF4-FFF2-40B4-BE49-F238E27FC236}">
              <a16:creationId xmlns:a16="http://schemas.microsoft.com/office/drawing/2014/main" id="{00000000-0008-0000-0600-000017000000}"/>
            </a:ext>
          </a:extLst>
        </xdr:cNvPr>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a:extLst>
            <a:ext uri="{FF2B5EF4-FFF2-40B4-BE49-F238E27FC236}">
              <a16:creationId xmlns:a16="http://schemas.microsoft.com/office/drawing/2014/main" id="{00000000-0008-0000-0600-000018000000}"/>
            </a:ext>
          </a:extLst>
        </xdr:cNvPr>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a:extLst>
            <a:ext uri="{FF2B5EF4-FFF2-40B4-BE49-F238E27FC236}">
              <a16:creationId xmlns:a16="http://schemas.microsoft.com/office/drawing/2014/main" id="{00000000-0008-0000-0600-000019000000}"/>
            </a:ext>
          </a:extLst>
        </xdr:cNvPr>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a:extLst>
            <a:ext uri="{FF2B5EF4-FFF2-40B4-BE49-F238E27FC236}">
              <a16:creationId xmlns:a16="http://schemas.microsoft.com/office/drawing/2014/main" id="{00000000-0008-0000-0600-00001A000000}"/>
            </a:ext>
          </a:extLst>
        </xdr:cNvPr>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a:extLst>
            <a:ext uri="{FF2B5EF4-FFF2-40B4-BE49-F238E27FC236}">
              <a16:creationId xmlns:a16="http://schemas.microsoft.com/office/drawing/2014/main" id="{00000000-0008-0000-0700-000002000000}"/>
            </a:ext>
          </a:extLst>
        </xdr:cNvPr>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a:extLst>
            <a:ext uri="{FF2B5EF4-FFF2-40B4-BE49-F238E27FC236}">
              <a16:creationId xmlns:a16="http://schemas.microsoft.com/office/drawing/2014/main" id="{00000000-0008-0000-07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a:extLst>
            <a:ext uri="{FF2B5EF4-FFF2-40B4-BE49-F238E27FC236}">
              <a16:creationId xmlns:a16="http://schemas.microsoft.com/office/drawing/2014/main" id="{00000000-0008-0000-07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a:extLst>
            <a:ext uri="{FF2B5EF4-FFF2-40B4-BE49-F238E27FC236}">
              <a16:creationId xmlns:a16="http://schemas.microsoft.com/office/drawing/2014/main" id="{00000000-0008-0000-07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a:extLst>
            <a:ext uri="{FF2B5EF4-FFF2-40B4-BE49-F238E27FC236}">
              <a16:creationId xmlns:a16="http://schemas.microsoft.com/office/drawing/2014/main" id="{00000000-0008-0000-0700-000006000000}"/>
            </a:ext>
          </a:extLst>
        </xdr:cNvPr>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a:extLst>
            <a:ext uri="{FF2B5EF4-FFF2-40B4-BE49-F238E27FC236}">
              <a16:creationId xmlns:a16="http://schemas.microsoft.com/office/drawing/2014/main" id="{00000000-0008-0000-0700-000007000000}"/>
            </a:ext>
          </a:extLst>
        </xdr:cNvPr>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a:extLst>
            <a:ext uri="{FF2B5EF4-FFF2-40B4-BE49-F238E27FC236}">
              <a16:creationId xmlns:a16="http://schemas.microsoft.com/office/drawing/2014/main" id="{00000000-0008-0000-0700-000008000000}"/>
            </a:ext>
          </a:extLst>
        </xdr:cNvPr>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a:extLst>
            <a:ext uri="{FF2B5EF4-FFF2-40B4-BE49-F238E27FC236}">
              <a16:creationId xmlns:a16="http://schemas.microsoft.com/office/drawing/2014/main" id="{00000000-0008-0000-0700-000009000000}"/>
            </a:ext>
          </a:extLst>
        </xdr:cNvPr>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a:extLst>
            <a:ext uri="{FF2B5EF4-FFF2-40B4-BE49-F238E27FC236}">
              <a16:creationId xmlns:a16="http://schemas.microsoft.com/office/drawing/2014/main" id="{00000000-0008-0000-0700-00000A000000}"/>
            </a:ext>
          </a:extLst>
        </xdr:cNvPr>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7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7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a:extLst>
            <a:ext uri="{FF2B5EF4-FFF2-40B4-BE49-F238E27FC236}">
              <a16:creationId xmlns:a16="http://schemas.microsoft.com/office/drawing/2014/main" id="{00000000-0008-0000-0700-00000F000000}"/>
            </a:ext>
          </a:extLst>
        </xdr:cNvPr>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7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7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a:extLst>
            <a:ext uri="{FF2B5EF4-FFF2-40B4-BE49-F238E27FC236}">
              <a16:creationId xmlns:a16="http://schemas.microsoft.com/office/drawing/2014/main" id="{00000000-0008-0000-0700-000012000000}"/>
            </a:ext>
          </a:extLst>
        </xdr:cNvPr>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a:extLst>
            <a:ext uri="{FF2B5EF4-FFF2-40B4-BE49-F238E27FC236}">
              <a16:creationId xmlns:a16="http://schemas.microsoft.com/office/drawing/2014/main" id="{00000000-0008-0000-0700-000013000000}"/>
            </a:ext>
          </a:extLst>
        </xdr:cNvPr>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a:extLst>
            <a:ext uri="{FF2B5EF4-FFF2-40B4-BE49-F238E27FC236}">
              <a16:creationId xmlns:a16="http://schemas.microsoft.com/office/drawing/2014/main" id="{00000000-0008-0000-0700-000014000000}"/>
            </a:ext>
          </a:extLst>
        </xdr:cNvPr>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a:extLst>
            <a:ext uri="{FF2B5EF4-FFF2-40B4-BE49-F238E27FC236}">
              <a16:creationId xmlns:a16="http://schemas.microsoft.com/office/drawing/2014/main" id="{00000000-0008-0000-0700-000015000000}"/>
            </a:ext>
          </a:extLst>
        </xdr:cNvPr>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a:extLst>
            <a:ext uri="{FF2B5EF4-FFF2-40B4-BE49-F238E27FC236}">
              <a16:creationId xmlns:a16="http://schemas.microsoft.com/office/drawing/2014/main" id="{00000000-0008-0000-0700-000016000000}"/>
            </a:ext>
          </a:extLst>
        </xdr:cNvPr>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a:extLst>
            <a:ext uri="{FF2B5EF4-FFF2-40B4-BE49-F238E27FC236}">
              <a16:creationId xmlns:a16="http://schemas.microsoft.com/office/drawing/2014/main" id="{00000000-0008-0000-0700-000017000000}"/>
            </a:ext>
          </a:extLst>
        </xdr:cNvPr>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a:extLst>
            <a:ext uri="{FF2B5EF4-FFF2-40B4-BE49-F238E27FC236}">
              <a16:creationId xmlns:a16="http://schemas.microsoft.com/office/drawing/2014/main" id="{00000000-0008-0000-0700-000018000000}"/>
            </a:ext>
          </a:extLst>
        </xdr:cNvPr>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a:extLst>
            <a:ext uri="{FF2B5EF4-FFF2-40B4-BE49-F238E27FC236}">
              <a16:creationId xmlns:a16="http://schemas.microsoft.com/office/drawing/2014/main" id="{00000000-0008-0000-0800-000002000000}"/>
            </a:ext>
          </a:extLst>
        </xdr:cNvPr>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a:extLst>
            <a:ext uri="{FF2B5EF4-FFF2-40B4-BE49-F238E27FC236}">
              <a16:creationId xmlns:a16="http://schemas.microsoft.com/office/drawing/2014/main" id="{00000000-0008-0000-08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a:extLst>
            <a:ext uri="{FF2B5EF4-FFF2-40B4-BE49-F238E27FC236}">
              <a16:creationId xmlns:a16="http://schemas.microsoft.com/office/drawing/2014/main" id="{00000000-0008-0000-08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a:extLst>
            <a:ext uri="{FF2B5EF4-FFF2-40B4-BE49-F238E27FC236}">
              <a16:creationId xmlns:a16="http://schemas.microsoft.com/office/drawing/2014/main" id="{00000000-0008-0000-08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a:extLst>
            <a:ext uri="{FF2B5EF4-FFF2-40B4-BE49-F238E27FC236}">
              <a16:creationId xmlns:a16="http://schemas.microsoft.com/office/drawing/2014/main" id="{00000000-0008-0000-0800-000006000000}"/>
            </a:ext>
          </a:extLst>
        </xdr:cNvPr>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a:extLst>
            <a:ext uri="{FF2B5EF4-FFF2-40B4-BE49-F238E27FC236}">
              <a16:creationId xmlns:a16="http://schemas.microsoft.com/office/drawing/2014/main" id="{00000000-0008-0000-0800-000007000000}"/>
            </a:ext>
          </a:extLst>
        </xdr:cNvPr>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a:extLst>
            <a:ext uri="{FF2B5EF4-FFF2-40B4-BE49-F238E27FC236}">
              <a16:creationId xmlns:a16="http://schemas.microsoft.com/office/drawing/2014/main" id="{00000000-0008-0000-0800-000008000000}"/>
            </a:ext>
          </a:extLst>
        </xdr:cNvPr>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a:extLst>
            <a:ext uri="{FF2B5EF4-FFF2-40B4-BE49-F238E27FC236}">
              <a16:creationId xmlns:a16="http://schemas.microsoft.com/office/drawing/2014/main" id="{00000000-0008-0000-0800-000009000000}"/>
            </a:ext>
          </a:extLst>
        </xdr:cNvPr>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a:extLst>
            <a:ext uri="{FF2B5EF4-FFF2-40B4-BE49-F238E27FC236}">
              <a16:creationId xmlns:a16="http://schemas.microsoft.com/office/drawing/2014/main" id="{00000000-0008-0000-0800-00000A000000}"/>
            </a:ext>
          </a:extLst>
        </xdr:cNvPr>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a:extLst>
            <a:ext uri="{FF2B5EF4-FFF2-40B4-BE49-F238E27FC236}">
              <a16:creationId xmlns:a16="http://schemas.microsoft.com/office/drawing/2014/main" id="{00000000-0008-0000-0800-00000D000000}"/>
            </a:ext>
          </a:extLst>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a:extLst>
            <a:ext uri="{FF2B5EF4-FFF2-40B4-BE49-F238E27FC236}">
              <a16:creationId xmlns:a16="http://schemas.microsoft.com/office/drawing/2014/main" id="{00000000-0008-0000-0800-00000E000000}"/>
            </a:ext>
          </a:extLst>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a:extLst>
            <a:ext uri="{FF2B5EF4-FFF2-40B4-BE49-F238E27FC236}">
              <a16:creationId xmlns:a16="http://schemas.microsoft.com/office/drawing/2014/main" id="{00000000-0008-0000-0800-00000F000000}"/>
            </a:ext>
          </a:extLst>
        </xdr:cNvPr>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a:extLst>
            <a:ext uri="{FF2B5EF4-FFF2-40B4-BE49-F238E27FC236}">
              <a16:creationId xmlns:a16="http://schemas.microsoft.com/office/drawing/2014/main" id="{00000000-0008-0000-0800-000010000000}"/>
            </a:ext>
          </a:extLst>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a:extLst>
            <a:ext uri="{FF2B5EF4-FFF2-40B4-BE49-F238E27FC236}">
              <a16:creationId xmlns:a16="http://schemas.microsoft.com/office/drawing/2014/main" id="{00000000-0008-0000-0800-000011000000}"/>
            </a:ext>
          </a:extLst>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a:extLst>
            <a:ext uri="{FF2B5EF4-FFF2-40B4-BE49-F238E27FC236}">
              <a16:creationId xmlns:a16="http://schemas.microsoft.com/office/drawing/2014/main" id="{00000000-0008-0000-0800-000012000000}"/>
            </a:ext>
          </a:extLst>
        </xdr:cNvPr>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a:extLst>
            <a:ext uri="{FF2B5EF4-FFF2-40B4-BE49-F238E27FC236}">
              <a16:creationId xmlns:a16="http://schemas.microsoft.com/office/drawing/2014/main" id="{00000000-0008-0000-0800-000013000000}"/>
            </a:ext>
          </a:extLst>
        </xdr:cNvPr>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a:extLst>
            <a:ext uri="{FF2B5EF4-FFF2-40B4-BE49-F238E27FC236}">
              <a16:creationId xmlns:a16="http://schemas.microsoft.com/office/drawing/2014/main" id="{00000000-0008-0000-0800-000014000000}"/>
            </a:ext>
          </a:extLst>
        </xdr:cNvPr>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topLeftCell="A9"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AF68"/>
  <sheetViews>
    <sheetView showGridLines="0" workbookViewId="0">
      <selection activeCell="Z71" sqref="Z71"/>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3" spans="2:15" ht="26.25" x14ac:dyDescent="0.25">
      <c r="F3" s="222"/>
      <c r="G3" s="222"/>
      <c r="H3" s="222"/>
      <c r="I3" s="222"/>
      <c r="J3" s="222"/>
    </row>
    <row r="6" spans="2:15" x14ac:dyDescent="0.25">
      <c r="L6" s="204" t="s">
        <v>12</v>
      </c>
      <c r="M6" s="205"/>
      <c r="N6" s="205"/>
      <c r="O6" s="205"/>
    </row>
    <row r="7" spans="2:15" x14ac:dyDescent="0.25">
      <c r="B7" s="187" t="s">
        <v>44</v>
      </c>
      <c r="C7" s="203"/>
      <c r="D7" s="203"/>
      <c r="E7" s="203"/>
      <c r="L7" s="205"/>
      <c r="M7" s="205"/>
      <c r="N7" s="205"/>
      <c r="O7" s="205"/>
    </row>
    <row r="8" spans="2:15" x14ac:dyDescent="0.25">
      <c r="B8" s="203"/>
      <c r="C8" s="203"/>
      <c r="D8" s="203"/>
      <c r="E8" s="203"/>
      <c r="L8" s="205"/>
      <c r="M8" s="205"/>
      <c r="N8" s="205"/>
      <c r="O8" s="205"/>
    </row>
    <row r="9" spans="2:15" x14ac:dyDescent="0.25">
      <c r="B9" s="203"/>
      <c r="C9" s="203"/>
      <c r="D9" s="203"/>
      <c r="E9" s="203"/>
      <c r="L9" s="205"/>
      <c r="M9" s="205"/>
      <c r="N9" s="205"/>
      <c r="O9" s="205"/>
    </row>
    <row r="10" spans="2:15" x14ac:dyDescent="0.25">
      <c r="B10" s="203"/>
      <c r="C10" s="203"/>
      <c r="D10" s="203"/>
      <c r="E10" s="203"/>
      <c r="L10" s="205"/>
      <c r="M10" s="205"/>
      <c r="N10" s="205"/>
      <c r="O10" s="205"/>
    </row>
    <row r="11" spans="2:15" x14ac:dyDescent="0.25">
      <c r="B11" s="203"/>
      <c r="C11" s="203"/>
      <c r="D11" s="203"/>
      <c r="E11" s="203"/>
      <c r="L11" s="205"/>
      <c r="M11" s="205"/>
      <c r="N11" s="205"/>
      <c r="O11" s="205"/>
    </row>
    <row r="12" spans="2:15" x14ac:dyDescent="0.25">
      <c r="B12" s="203"/>
      <c r="C12" s="203"/>
      <c r="D12" s="203"/>
      <c r="E12" s="203"/>
      <c r="L12" s="205"/>
      <c r="M12" s="205"/>
      <c r="N12" s="205"/>
      <c r="O12" s="205"/>
    </row>
    <row r="13" spans="2:15" x14ac:dyDescent="0.25">
      <c r="B13" s="203"/>
      <c r="C13" s="203"/>
      <c r="D13" s="203"/>
      <c r="E13" s="203"/>
      <c r="L13" s="205"/>
      <c r="M13" s="205"/>
      <c r="N13" s="205"/>
      <c r="O13" s="205"/>
    </row>
    <row r="14" spans="2:15" x14ac:dyDescent="0.25">
      <c r="B14" s="203"/>
      <c r="C14" s="203"/>
      <c r="D14" s="203"/>
      <c r="E14" s="203"/>
      <c r="L14" s="205"/>
      <c r="M14" s="205"/>
      <c r="N14" s="205"/>
      <c r="O14" s="205"/>
    </row>
    <row r="15" spans="2:15" ht="18.75" customHeight="1" x14ac:dyDescent="0.25">
      <c r="B15" s="203"/>
      <c r="C15" s="203"/>
      <c r="D15" s="203"/>
      <c r="E15" s="203"/>
      <c r="L15" s="205"/>
      <c r="M15" s="205"/>
      <c r="N15" s="205"/>
      <c r="O15" s="205"/>
    </row>
    <row r="16" spans="2:15" x14ac:dyDescent="0.25">
      <c r="C16" s="188" t="s">
        <v>3</v>
      </c>
      <c r="D16" s="188"/>
      <c r="E16" s="188"/>
      <c r="G16" s="188" t="s">
        <v>3</v>
      </c>
      <c r="H16" s="188"/>
      <c r="I16" s="188"/>
      <c r="L16" s="188" t="s">
        <v>3</v>
      </c>
      <c r="M16" s="188"/>
      <c r="N16" s="188"/>
    </row>
    <row r="42" spans="4:32" ht="15.75" thickBot="1" x14ac:dyDescent="0.3"/>
    <row r="43" spans="4:32" ht="15.75" thickBot="1" x14ac:dyDescent="0.3">
      <c r="D43" s="5" t="s">
        <v>14</v>
      </c>
      <c r="E43" s="6"/>
      <c r="F43" s="5">
        <v>1995</v>
      </c>
      <c r="G43" s="11">
        <v>1996</v>
      </c>
      <c r="H43" s="7">
        <v>1997</v>
      </c>
      <c r="I43" s="11">
        <v>1998</v>
      </c>
      <c r="J43" s="7">
        <v>1999</v>
      </c>
      <c r="K43" s="11">
        <v>2000</v>
      </c>
      <c r="L43" s="7">
        <v>2001</v>
      </c>
      <c r="M43" s="11">
        <v>2002</v>
      </c>
      <c r="N43" s="7">
        <v>2003</v>
      </c>
      <c r="O43" s="11">
        <v>2004</v>
      </c>
      <c r="P43" s="7">
        <v>2005</v>
      </c>
      <c r="Q43" s="11">
        <v>2006</v>
      </c>
      <c r="R43" s="7">
        <v>2007</v>
      </c>
      <c r="S43" s="11">
        <v>2008</v>
      </c>
      <c r="T43" s="7">
        <v>2009</v>
      </c>
      <c r="U43" s="11">
        <v>2010</v>
      </c>
      <c r="V43" s="7">
        <v>2011</v>
      </c>
      <c r="W43" s="11">
        <v>2012</v>
      </c>
      <c r="X43" s="7">
        <v>2013</v>
      </c>
      <c r="Y43" s="11">
        <v>2014</v>
      </c>
      <c r="Z43" s="7">
        <v>2015</v>
      </c>
      <c r="AA43" s="11">
        <v>2016</v>
      </c>
      <c r="AB43" s="11">
        <v>2017</v>
      </c>
      <c r="AC43" s="11">
        <v>2018</v>
      </c>
      <c r="AD43" s="11">
        <v>2019</v>
      </c>
      <c r="AE43" s="11">
        <v>2020</v>
      </c>
      <c r="AF43" s="11">
        <v>2021</v>
      </c>
    </row>
    <row r="44" spans="4:32" x14ac:dyDescent="0.25">
      <c r="D44" s="192" t="s">
        <v>16</v>
      </c>
      <c r="E44" s="200"/>
      <c r="F44" s="137" t="e">
        <f>+(A!D47-B!E47)/(I!F76+H!F58)</f>
        <v>#VALUE!</v>
      </c>
      <c r="G44" s="138" t="e">
        <f>+(A!E47-B!F47)/(I!G76+H!G58)</f>
        <v>#VALUE!</v>
      </c>
      <c r="H44" s="139">
        <f>+(A!F47-B!G47)/(I!H76+H!H58)</f>
        <v>7.4622678201809536E-4</v>
      </c>
      <c r="I44" s="138">
        <f>+(A!G47-B!H47)/(I!I76+H!I58)</f>
        <v>-1.5098224302104445E-4</v>
      </c>
      <c r="J44" s="139" t="e">
        <f>+(A!H47-B!I47)/(I!J76+H!J58)</f>
        <v>#VALUE!</v>
      </c>
      <c r="K44" s="138">
        <f>+(A!I47-B!J47)/(I!K76+H!K58)</f>
        <v>1.9664723908507764E-5</v>
      </c>
      <c r="L44" s="139" t="e">
        <f>+(A!#REF!-B!K47)/(I!L76+H!L58)</f>
        <v>#REF!</v>
      </c>
      <c r="M44" s="138">
        <f>+(A!K47-B!L47)/(I!M76+H!M58)</f>
        <v>5.28976109939249E-5</v>
      </c>
      <c r="N44" s="139">
        <f>+(A!L47-B!M47)/(I!N76+H!N58)</f>
        <v>3.3687254054299387E-3</v>
      </c>
      <c r="O44" s="138">
        <f>+(A!M47-B!N47)/(I!O76+H!O58)</f>
        <v>6.8425132577489131E-5</v>
      </c>
      <c r="P44" s="139">
        <f>+(A!N47-B!O47)/(I!P76+H!P58)</f>
        <v>7.0635412471566929E-5</v>
      </c>
      <c r="Q44" s="138">
        <f>+(A!O47-B!P47)/(I!Q76+H!Q58)</f>
        <v>4.2143008133634228E-5</v>
      </c>
      <c r="R44" s="139">
        <f>+(A!P47-B!Q47)/(I!R76+H!R58)</f>
        <v>-1.280642712837375E-2</v>
      </c>
      <c r="S44" s="138">
        <f>+(A!Q47-B!R47)/(I!S76+H!S58)</f>
        <v>2.6842484319924431E-5</v>
      </c>
      <c r="T44" s="139">
        <f>+(A!R47-B!S47)/(I!T76+H!T58)</f>
        <v>1.6328535409023193E-4</v>
      </c>
      <c r="U44" s="138">
        <f>+(A!S47-B!T47)/(I!U76+H!U58)</f>
        <v>1.9223010826527592E-4</v>
      </c>
      <c r="V44" s="139">
        <f>+(A!T47-B!U47)/(I!V76+H!V58)</f>
        <v>1.2774579662809234E-3</v>
      </c>
      <c r="W44" s="138">
        <f>+(A!U47-B!V47)/(I!W76+H!W58)</f>
        <v>1.8074559648178869E-4</v>
      </c>
      <c r="X44" s="139">
        <f>+(A!V47-B!W47)/(I!X76+H!X58)</f>
        <v>1.6390540878445949E-4</v>
      </c>
      <c r="Y44" s="138">
        <f>+(A!W47-B!X47)/(I!Y76+H!Y58)</f>
        <v>7.0420057138006166E-5</v>
      </c>
      <c r="Z44" s="139">
        <f>+(A!X47-B!Y47)/(I!Z76+H!Z58)</f>
        <v>1.820048069562636E-4</v>
      </c>
      <c r="AA44" s="138">
        <f>+(A!Y47-B!Z47)/(I!AA76+H!AA58)</f>
        <v>1.3806731417001229E-4</v>
      </c>
      <c r="AB44" s="138">
        <f>+(A!Z47-B!AA47)/(I!AB76+H!AB58)</f>
        <v>5.5602643411284457E-4</v>
      </c>
      <c r="AC44" s="138">
        <f>+(A!AA47-B!AB47)/(I!AC76+H!AC58)</f>
        <v>5.9533096702711261E-4</v>
      </c>
      <c r="AD44" s="138">
        <f>+(A!AB47-B!AC47)/(I!AD76+H!AD58)</f>
        <v>1.0812586746257729E-3</v>
      </c>
      <c r="AE44" s="138">
        <f>+(A!AC47-B!AD47)/(I!AE76+H!AE58)</f>
        <v>2.7754430847225518E-4</v>
      </c>
      <c r="AF44" s="138" t="e">
        <f>+(A!#REF!-B!AE47)/(I!AF76+H!AF58)</f>
        <v>#REF!</v>
      </c>
    </row>
    <row r="45" spans="4:32" x14ac:dyDescent="0.25">
      <c r="D45" s="181" t="s">
        <v>17</v>
      </c>
      <c r="E45" s="197"/>
      <c r="F45" s="140" t="e">
        <f>+(A!D48-B!E48)/(I!F77+H!F59)</f>
        <v>#VALUE!</v>
      </c>
      <c r="G45" s="141" t="e">
        <f>+(A!E48-B!F48)/(I!G77+H!G59)</f>
        <v>#VALUE!</v>
      </c>
      <c r="H45" s="142" t="e">
        <f>+(A!F48-B!G48)/(I!H77+H!H59)</f>
        <v>#VALUE!</v>
      </c>
      <c r="I45" s="141" t="e">
        <f>+(A!G48-B!H48)/(I!I77+H!I59)</f>
        <v>#VALUE!</v>
      </c>
      <c r="J45" s="142" t="e">
        <f>+(A!H48-B!I48)/(I!J77+H!J59)</f>
        <v>#VALUE!</v>
      </c>
      <c r="K45" s="141" t="e">
        <f>+(A!I48-B!J48)/(I!K77+H!K59)</f>
        <v>#VALUE!</v>
      </c>
      <c r="L45" s="142" t="e">
        <f>+(A!J47-B!K48)/(I!L77+H!L59)</f>
        <v>#VALUE!</v>
      </c>
      <c r="M45" s="141" t="e">
        <f>+(A!K48-B!L48)/(I!M77+H!M59)</f>
        <v>#VALUE!</v>
      </c>
      <c r="N45" s="142" t="e">
        <f>+(A!L48-B!M48)/(I!N77+H!N59)</f>
        <v>#VALUE!</v>
      </c>
      <c r="O45" s="141" t="e">
        <f>+(A!M48-B!N48)/(I!O77+H!O59)</f>
        <v>#VALUE!</v>
      </c>
      <c r="P45" s="142" t="e">
        <f>+(A!N48-B!O48)/(I!P77+H!P59)</f>
        <v>#VALUE!</v>
      </c>
      <c r="Q45" s="141" t="e">
        <f>+(A!O48-B!P48)/(I!Q77+H!Q59)</f>
        <v>#VALUE!</v>
      </c>
      <c r="R45" s="142" t="e">
        <f>+(A!P48-B!Q48)/(I!R77+H!R59)</f>
        <v>#VALUE!</v>
      </c>
      <c r="S45" s="141" t="e">
        <f>+(A!Q48-B!R48)/(I!S77+H!S59)</f>
        <v>#VALUE!</v>
      </c>
      <c r="T45" s="142" t="e">
        <f>+(A!R48-B!S48)/(I!T77+H!T59)</f>
        <v>#VALUE!</v>
      </c>
      <c r="U45" s="141" t="e">
        <f>+(A!S48-B!T48)/(I!U77+H!U59)</f>
        <v>#VALUE!</v>
      </c>
      <c r="V45" s="142" t="e">
        <f>+(A!T48-B!U48)/(I!V77+H!V59)</f>
        <v>#VALUE!</v>
      </c>
      <c r="W45" s="141" t="e">
        <f>+(A!U48-B!V48)/(I!W77+H!W59)</f>
        <v>#VALUE!</v>
      </c>
      <c r="X45" s="142" t="e">
        <f>+(A!V48-B!W48)/(I!X77+H!X59)</f>
        <v>#VALUE!</v>
      </c>
      <c r="Y45" s="141" t="e">
        <f>+(A!W48-B!X48)/(I!Y77+H!Y59)</f>
        <v>#VALUE!</v>
      </c>
      <c r="Z45" s="142" t="e">
        <f>+(A!X48-B!Y48)/(I!Z77+H!Z59)</f>
        <v>#VALUE!</v>
      </c>
      <c r="AA45" s="141" t="e">
        <f>+(A!Y48-B!Z48)/(I!AA77+H!AA59)</f>
        <v>#VALUE!</v>
      </c>
      <c r="AB45" s="141" t="e">
        <f>+(A!Z48-B!AA48)/(I!AB77+H!AB59)</f>
        <v>#VALUE!</v>
      </c>
      <c r="AC45" s="141" t="e">
        <f>+(A!AA48-B!AB48)/(I!AC77+H!AC59)</f>
        <v>#VALUE!</v>
      </c>
      <c r="AD45" s="141" t="e">
        <f>+(A!AB48-B!AC48)/(I!AD77+H!AD59)</f>
        <v>#VALUE!</v>
      </c>
      <c r="AE45" s="141" t="e">
        <f>+(A!AC48-B!AD48)/(I!AE77+H!AE59)</f>
        <v>#VALUE!</v>
      </c>
      <c r="AF45" s="141" t="e">
        <f>+(A!#REF!-B!AE48)/(I!AF77+H!AF59)</f>
        <v>#REF!</v>
      </c>
    </row>
    <row r="46" spans="4:32" x14ac:dyDescent="0.25">
      <c r="D46" s="183" t="s">
        <v>18</v>
      </c>
      <c r="E46" s="198"/>
      <c r="F46" s="140">
        <f>+(A!D49-B!E49)/(I!F78+H!F60)</f>
        <v>-6.4216145058465033E-5</v>
      </c>
      <c r="G46" s="141" t="e">
        <f>+(A!E49-B!F49)/(I!G78+H!G60)</f>
        <v>#VALUE!</v>
      </c>
      <c r="H46" s="142">
        <f>+(A!F49-B!G49)/(I!H78+H!H60)</f>
        <v>-1.7352395576675473E-5</v>
      </c>
      <c r="I46" s="141">
        <f>+(A!G49-B!H49)/(I!I78+H!I60)</f>
        <v>-1.5291791112170984E-5</v>
      </c>
      <c r="J46" s="142" t="e">
        <f>+(A!H49-B!I49)/(I!J78+H!J60)</f>
        <v>#VALUE!</v>
      </c>
      <c r="K46" s="141" t="e">
        <f>+(A!I49-B!J49)/(I!K78+H!K60)</f>
        <v>#VALUE!</v>
      </c>
      <c r="L46" s="142" t="e">
        <f>+(A!J48-B!K49)/(I!L78+H!L60)</f>
        <v>#VALUE!</v>
      </c>
      <c r="M46" s="141">
        <f>+(A!K49-B!L49)/(I!M78+H!M60)</f>
        <v>-2.2095135460203046E-4</v>
      </c>
      <c r="N46" s="142">
        <f>+(A!L49-B!M49)/(I!N78+H!N60)</f>
        <v>-7.9789148669237337E-4</v>
      </c>
      <c r="O46" s="141">
        <f>+(A!M49-B!N49)/(I!O78+H!O60)</f>
        <v>-5.2668571922442268E-4</v>
      </c>
      <c r="P46" s="142">
        <f>+(A!N49-B!O49)/(I!P78+H!P60)</f>
        <v>-7.3458339804146516E-4</v>
      </c>
      <c r="Q46" s="141" t="e">
        <f>+(A!O49-B!P49)/(I!Q78+H!Q60)</f>
        <v>#VALUE!</v>
      </c>
      <c r="R46" s="142" t="e">
        <f>+(A!P49-B!Q49)/(I!R78+H!R60)</f>
        <v>#VALUE!</v>
      </c>
      <c r="S46" s="141">
        <f>+(A!Q49-B!R49)/(I!S78+H!S60)</f>
        <v>-9.5043722360313768E-4</v>
      </c>
      <c r="T46" s="142">
        <f>+(A!R49-B!S49)/(I!T78+H!T60)</f>
        <v>-8.3964372122305616E-4</v>
      </c>
      <c r="U46" s="141">
        <f>+(A!S49-B!T49)/(I!U78+H!U60)</f>
        <v>-5.5306943151711501E-4</v>
      </c>
      <c r="V46" s="142" t="e">
        <f>+(A!T49-B!U49)/(I!V78+H!V60)</f>
        <v>#VALUE!</v>
      </c>
      <c r="W46" s="141">
        <f>+(A!U49-B!V49)/(I!W78+H!W60)</f>
        <v>-5.4797666306140606E-4</v>
      </c>
      <c r="X46" s="142">
        <f>+(A!V49-B!W49)/(I!X78+H!X60)</f>
        <v>-3.8076151646176232E-4</v>
      </c>
      <c r="Y46" s="141" t="e">
        <f>+(A!W49-B!X49)/(I!Y78+H!Y60)</f>
        <v>#VALUE!</v>
      </c>
      <c r="Z46" s="142" t="e">
        <f>+(A!X49-B!Y49)/(I!Z78+H!Z60)</f>
        <v>#VALUE!</v>
      </c>
      <c r="AA46" s="141" t="e">
        <f>+(A!Y49-B!Z49)/(I!AA78+H!AA60)</f>
        <v>#VALUE!</v>
      </c>
      <c r="AB46" s="141">
        <f>+(A!Z49-B!AA49)/(I!AB78+H!AB60)</f>
        <v>-1.2221204387685637E-4</v>
      </c>
      <c r="AC46" s="141">
        <f>+(A!AA49-B!AB49)/(I!AC78+H!AC60)</f>
        <v>-4.5300308775046022E-5</v>
      </c>
      <c r="AD46" s="141" t="e">
        <f>+(A!AB49-B!AC49)/(I!AD78+H!AD60)</f>
        <v>#VALUE!</v>
      </c>
      <c r="AE46" s="141">
        <f>+(A!AC49-B!AD49)/(I!AE78+H!AE60)</f>
        <v>-4.6792720935585009E-5</v>
      </c>
      <c r="AF46" s="141" t="e">
        <f>+(A!#REF!-B!AE49)/(I!AF78+H!AF60)</f>
        <v>#REF!</v>
      </c>
    </row>
    <row r="47" spans="4:32" x14ac:dyDescent="0.25">
      <c r="D47" s="181" t="s">
        <v>19</v>
      </c>
      <c r="E47" s="197"/>
      <c r="F47" s="140" t="e">
        <f>+(A!D50-B!E50)/(I!F79+H!F61)</f>
        <v>#VALUE!</v>
      </c>
      <c r="G47" s="141" t="e">
        <f>+(A!E50-B!F50)/(I!G79+H!G61)</f>
        <v>#VALUE!</v>
      </c>
      <c r="H47" s="142" t="e">
        <f>+(A!F50-B!G50)/(I!H79+H!H61)</f>
        <v>#VALUE!</v>
      </c>
      <c r="I47" s="141" t="e">
        <f>+(A!G50-B!H50)/(I!I79+H!I61)</f>
        <v>#VALUE!</v>
      </c>
      <c r="J47" s="142" t="e">
        <f>+(A!H50-B!I50)/(I!J79+H!J61)</f>
        <v>#VALUE!</v>
      </c>
      <c r="K47" s="141" t="e">
        <f>+(A!I50-B!J50)/(I!K79+H!K61)</f>
        <v>#VALUE!</v>
      </c>
      <c r="L47" s="142" t="e">
        <f>+(A!J49-B!K50)/(I!L79+H!L61)</f>
        <v>#VALUE!</v>
      </c>
      <c r="M47" s="141" t="e">
        <f>+(A!K50-B!L50)/(I!M79+H!M61)</f>
        <v>#VALUE!</v>
      </c>
      <c r="N47" s="142" t="e">
        <f>+(A!L50-B!M50)/(I!N79+H!N61)</f>
        <v>#VALUE!</v>
      </c>
      <c r="O47" s="141" t="e">
        <f>+(A!M50-B!N50)/(I!O79+H!O61)</f>
        <v>#VALUE!</v>
      </c>
      <c r="P47" s="142" t="e">
        <f>+(A!N50-B!O50)/(I!P79+H!P61)</f>
        <v>#VALUE!</v>
      </c>
      <c r="Q47" s="141" t="e">
        <f>+(A!O50-B!P50)/(I!Q79+H!Q61)</f>
        <v>#VALUE!</v>
      </c>
      <c r="R47" s="142" t="e">
        <f>+(A!P50-B!Q50)/(I!R79+H!R61)</f>
        <v>#VALUE!</v>
      </c>
      <c r="S47" s="141" t="e">
        <f>+(A!Q50-B!R50)/(I!S79+H!S61)</f>
        <v>#VALUE!</v>
      </c>
      <c r="T47" s="142" t="e">
        <f>+(A!R50-B!S50)/(I!T79+H!T61)</f>
        <v>#VALUE!</v>
      </c>
      <c r="U47" s="141" t="e">
        <f>+(A!S50-B!T50)/(I!U79+H!U61)</f>
        <v>#VALUE!</v>
      </c>
      <c r="V47" s="142" t="e">
        <f>+(A!T50-B!U50)/(I!V79+H!V61)</f>
        <v>#VALUE!</v>
      </c>
      <c r="W47" s="141" t="e">
        <f>+(A!U50-B!V50)/(I!W79+H!W61)</f>
        <v>#VALUE!</v>
      </c>
      <c r="X47" s="142" t="e">
        <f>+(A!V50-B!W50)/(I!X79+H!X61)</f>
        <v>#VALUE!</v>
      </c>
      <c r="Y47" s="141">
        <f>+(A!W50-B!X50)/(I!Y79+H!Y61)</f>
        <v>1.9321602751830409E-7</v>
      </c>
      <c r="Z47" s="142">
        <f>+(A!X50-B!Y50)/(I!Z79+H!Z61)</f>
        <v>1.1692246496481742E-4</v>
      </c>
      <c r="AA47" s="141">
        <f>+(A!Y50-B!Z50)/(I!AA79+H!AA61)</f>
        <v>1.2374384860776706E-4</v>
      </c>
      <c r="AB47" s="141" t="e">
        <f>+(A!Z50-B!AA50)/(I!AB79+H!AB61)</f>
        <v>#VALUE!</v>
      </c>
      <c r="AC47" s="141" t="e">
        <f>+(A!AA50-B!AB50)/(I!AC79+H!AC61)</f>
        <v>#VALUE!</v>
      </c>
      <c r="AD47" s="141" t="e">
        <f>+(A!AB50-B!AC50)/(I!AD79+H!AD61)</f>
        <v>#VALUE!</v>
      </c>
      <c r="AE47" s="141">
        <f>+(A!AC50-B!AD50)/(I!AE79+H!AE61)</f>
        <v>1.3232742687004754E-6</v>
      </c>
      <c r="AF47" s="141" t="e">
        <f>+(A!#REF!-B!AE50)/(I!AF79+H!AF61)</f>
        <v>#REF!</v>
      </c>
    </row>
    <row r="48" spans="4:32" x14ac:dyDescent="0.25">
      <c r="D48" s="183" t="s">
        <v>20</v>
      </c>
      <c r="E48" s="198"/>
      <c r="F48" s="140" t="e">
        <f>+(A!D51-B!E51)/(I!F80+H!F62)</f>
        <v>#VALUE!</v>
      </c>
      <c r="G48" s="141" t="e">
        <f>+(A!E51-B!F51)/(I!G80+H!G62)</f>
        <v>#VALUE!</v>
      </c>
      <c r="H48" s="142" t="e">
        <f>+(A!F51-B!G51)/(I!H80+H!H62)</f>
        <v>#VALUE!</v>
      </c>
      <c r="I48" s="141" t="e">
        <f>+(A!G51-B!H51)/(I!I80+H!I62)</f>
        <v>#VALUE!</v>
      </c>
      <c r="J48" s="142" t="e">
        <f>+(A!H51-B!I51)/(I!J80+H!J62)</f>
        <v>#VALUE!</v>
      </c>
      <c r="K48" s="141" t="e">
        <f>+(A!I51-B!J51)/(I!K80+H!K62)</f>
        <v>#VALUE!</v>
      </c>
      <c r="L48" s="142" t="e">
        <f>+(A!J50-B!K51)/(I!L80+H!L62)</f>
        <v>#VALUE!</v>
      </c>
      <c r="M48" s="141" t="e">
        <f>+(A!K51-B!L51)/(I!M80+H!M62)</f>
        <v>#VALUE!</v>
      </c>
      <c r="N48" s="142" t="e">
        <f>+(A!L51-B!M51)/(I!N80+H!N62)</f>
        <v>#VALUE!</v>
      </c>
      <c r="O48" s="141" t="e">
        <f>+(A!M51-B!N51)/(I!O80+H!O62)</f>
        <v>#VALUE!</v>
      </c>
      <c r="P48" s="142" t="e">
        <f>+(A!N51-B!O51)/(I!P80+H!P62)</f>
        <v>#VALUE!</v>
      </c>
      <c r="Q48" s="141" t="e">
        <f>+(A!O51-B!P51)/(I!Q80+H!Q62)</f>
        <v>#VALUE!</v>
      </c>
      <c r="R48" s="142" t="e">
        <f>+(A!P51-B!Q51)/(I!R80+H!R62)</f>
        <v>#VALUE!</v>
      </c>
      <c r="S48" s="141" t="e">
        <f>+(A!Q51-B!R51)/(I!S80+H!S62)</f>
        <v>#VALUE!</v>
      </c>
      <c r="T48" s="142" t="e">
        <f>+(A!R51-B!S51)/(I!T80+H!T62)</f>
        <v>#VALUE!</v>
      </c>
      <c r="U48" s="141" t="e">
        <f>+(A!S51-B!T51)/(I!U80+H!U62)</f>
        <v>#VALUE!</v>
      </c>
      <c r="V48" s="142" t="e">
        <f>+(A!T51-B!U51)/(I!V80+H!V62)</f>
        <v>#VALUE!</v>
      </c>
      <c r="W48" s="141" t="e">
        <f>+(A!U51-B!V51)/(I!W80+H!W62)</f>
        <v>#VALUE!</v>
      </c>
      <c r="X48" s="142" t="e">
        <f>+(A!V51-B!W51)/(I!X80+H!X62)</f>
        <v>#VALUE!</v>
      </c>
      <c r="Y48" s="141" t="e">
        <f>+(A!W51-B!X51)/(I!Y80+H!Y62)</f>
        <v>#VALUE!</v>
      </c>
      <c r="Z48" s="142" t="e">
        <f>+(A!X51-B!Y51)/(I!Z80+H!Z62)</f>
        <v>#VALUE!</v>
      </c>
      <c r="AA48" s="141" t="e">
        <f>+(A!Y51-B!Z51)/(I!AA80+H!AA62)</f>
        <v>#VALUE!</v>
      </c>
      <c r="AB48" s="141" t="e">
        <f>+(A!Z51-B!AA51)/(I!AB80+H!AB62)</f>
        <v>#VALUE!</v>
      </c>
      <c r="AC48" s="141" t="e">
        <f>+(A!AA51-B!AB51)/(I!AC80+H!AC62)</f>
        <v>#VALUE!</v>
      </c>
      <c r="AD48" s="141" t="e">
        <f>+(A!AB51-B!AC51)/(I!AD80+H!AD62)</f>
        <v>#VALUE!</v>
      </c>
      <c r="AE48" s="141" t="e">
        <f>+(A!AC51-B!AD51)/(I!AE80+H!AE62)</f>
        <v>#VALUE!</v>
      </c>
      <c r="AF48" s="141" t="e">
        <f>+(A!#REF!-B!AE51)/(I!AF80+H!AF62)</f>
        <v>#REF!</v>
      </c>
    </row>
    <row r="49" spans="4:32" x14ac:dyDescent="0.25">
      <c r="D49" s="181" t="s">
        <v>21</v>
      </c>
      <c r="E49" s="197"/>
      <c r="F49" s="140">
        <f>+(A!D52-B!E52)/(I!F81+H!F63)</f>
        <v>4.9403365355381285E-5</v>
      </c>
      <c r="G49" s="141">
        <f>+(A!E52-B!F52)/(I!G81+H!G63)</f>
        <v>2.9497599326280951E-4</v>
      </c>
      <c r="H49" s="142">
        <f>+(A!F52-B!G52)/(I!H81+H!H63)</f>
        <v>2.8953902161821688E-4</v>
      </c>
      <c r="I49" s="141">
        <f>+(A!G52-B!H52)/(I!I81+H!I63)</f>
        <v>3.6992566710440532E-5</v>
      </c>
      <c r="J49" s="142">
        <f>+(A!H52-B!I52)/(I!J81+H!J63)</f>
        <v>4.8489170112202153E-5</v>
      </c>
      <c r="K49" s="141">
        <f>+(A!I52-B!J52)/(I!K81+H!K63)</f>
        <v>1.3335309856498129E-5</v>
      </c>
      <c r="L49" s="142" t="e">
        <f>+(A!J51-B!K52)/(I!L81+H!L63)</f>
        <v>#VALUE!</v>
      </c>
      <c r="M49" s="141">
        <f>+(A!K52-B!L52)/(I!M81+H!M63)</f>
        <v>-4.5358767949716547E-6</v>
      </c>
      <c r="N49" s="142">
        <f>+(A!L52-B!M52)/(I!N81+H!N63)</f>
        <v>-2.703025625546589E-5</v>
      </c>
      <c r="O49" s="141">
        <f>+(A!M52-B!N52)/(I!O81+H!O63)</f>
        <v>-2.0360543340634899E-4</v>
      </c>
      <c r="P49" s="142">
        <f>+(A!N52-B!O52)/(I!P81+H!P63)</f>
        <v>-1.9535019569356788E-4</v>
      </c>
      <c r="Q49" s="141">
        <f>+(A!O52-B!P52)/(I!Q81+H!Q63)</f>
        <v>-1.8100557593184831E-4</v>
      </c>
      <c r="R49" s="142" t="e">
        <f>+(A!P52-B!Q52)/(I!R81+H!R63)</f>
        <v>#VALUE!</v>
      </c>
      <c r="S49" s="141">
        <f>+(A!Q52-B!R52)/(I!S81+H!S63)</f>
        <v>-2.632206925184961E-4</v>
      </c>
      <c r="T49" s="142">
        <f>+(A!R52-B!S52)/(I!T81+H!T63)</f>
        <v>-1.7198559212600159E-4</v>
      </c>
      <c r="U49" s="141">
        <f>+(A!S52-B!T52)/(I!U81+H!U63)</f>
        <v>-4.4985119979412821E-4</v>
      </c>
      <c r="V49" s="142">
        <f>+(A!T52-B!U52)/(I!V81+H!V63)</f>
        <v>-5.7481872562813914E-5</v>
      </c>
      <c r="W49" s="141">
        <f>+(A!U52-B!V52)/(I!W81+H!W63)</f>
        <v>-1.0497617885008626E-4</v>
      </c>
      <c r="X49" s="142">
        <f>+(A!V52-B!W52)/(I!X81+H!X63)</f>
        <v>-1.2715544814214691E-3</v>
      </c>
      <c r="Y49" s="141">
        <f>+(A!W52-B!X52)/(I!Y81+H!Y63)</f>
        <v>-2.5737772287146085E-6</v>
      </c>
      <c r="Z49" s="142">
        <f>+(A!X52-B!Y52)/(I!Z81+H!Z63)</f>
        <v>4.2151808645666142E-6</v>
      </c>
      <c r="AA49" s="141">
        <f>+(A!Y52-B!Z52)/(I!AA81+H!AA63)</f>
        <v>-6.7554155247248322E-5</v>
      </c>
      <c r="AB49" s="141">
        <f>+(A!Z52-B!AA52)/(I!AB81+H!AB63)</f>
        <v>-5.1243107212444968E-4</v>
      </c>
      <c r="AC49" s="141">
        <f>+(A!AA52-B!AB52)/(I!AC81+H!AC63)</f>
        <v>-1.1594120625092604E-4</v>
      </c>
      <c r="AD49" s="141">
        <f>+(A!AB52-B!AC52)/(I!AD81+H!AD63)</f>
        <v>-3.6346804882235852E-4</v>
      </c>
      <c r="AE49" s="141">
        <f>+(A!AC52-B!AD52)/(I!AE81+H!AE63)</f>
        <v>-3.6753786581925671E-4</v>
      </c>
      <c r="AF49" s="141" t="e">
        <f>+(A!#REF!-B!AE52)/(I!AF81+H!AF63)</f>
        <v>#REF!</v>
      </c>
    </row>
    <row r="50" spans="4:32" x14ac:dyDescent="0.25">
      <c r="D50" s="183" t="s">
        <v>22</v>
      </c>
      <c r="E50" s="198"/>
      <c r="F50" s="140">
        <f>+(A!D53-B!E53)/(I!F82+H!F64)</f>
        <v>-2.1063108006729914E-5</v>
      </c>
      <c r="G50" s="141">
        <f>+(A!E53-B!F53)/(I!G82+H!G64)</f>
        <v>-1.0284138646632761E-5</v>
      </c>
      <c r="H50" s="142">
        <f>+(A!F53-B!G53)/(I!H82+H!H64)</f>
        <v>-1.1768255109934518E-4</v>
      </c>
      <c r="I50" s="141" t="e">
        <f>+(A!G53-B!H53)/(I!I82+H!I64)</f>
        <v>#VALUE!</v>
      </c>
      <c r="J50" s="142">
        <f>+(A!H53-B!I53)/(I!J82+H!J64)</f>
        <v>-2.5463075570976418E-4</v>
      </c>
      <c r="K50" s="141">
        <f>+(A!I53-B!J53)/(I!K82+H!K64)</f>
        <v>-2.2435656766640682E-4</v>
      </c>
      <c r="L50" s="142">
        <f>+(A!J52-B!K53)/(I!L82+H!L64)</f>
        <v>-7.0001063917188392E-5</v>
      </c>
      <c r="M50" s="141">
        <f>+(A!K53-B!L53)/(I!M82+H!M64)</f>
        <v>-1.1635976564940979E-4</v>
      </c>
      <c r="N50" s="142">
        <f>+(A!L53-B!M53)/(I!N82+H!N64)</f>
        <v>-6.3637361423662348E-5</v>
      </c>
      <c r="O50" s="141">
        <f>+(A!M53-B!N53)/(I!O82+H!O64)</f>
        <v>-4.9792690345245731E-5</v>
      </c>
      <c r="P50" s="142">
        <f>+(A!N53-B!O53)/(I!P82+H!P64)</f>
        <v>-2.5325688963497525E-5</v>
      </c>
      <c r="Q50" s="141">
        <f>+(A!O53-B!P53)/(I!Q82+H!Q64)</f>
        <v>-1.2919712234169406E-5</v>
      </c>
      <c r="R50" s="142">
        <f>+(A!P53-B!Q53)/(I!R82+H!R64)</f>
        <v>-1.040648366264761E-4</v>
      </c>
      <c r="S50" s="141">
        <f>+(A!Q53-B!R53)/(I!S82+H!S64)</f>
        <v>-1.0068208509663835E-4</v>
      </c>
      <c r="T50" s="142">
        <f>+(A!R53-B!S53)/(I!T82+H!T64)</f>
        <v>-2.4792627143626512E-5</v>
      </c>
      <c r="U50" s="141">
        <f>+(A!S53-B!T53)/(I!U82+H!U64)</f>
        <v>-1.2514670058307414E-4</v>
      </c>
      <c r="V50" s="142">
        <f>+(A!T53-B!U53)/(I!V82+H!V64)</f>
        <v>-2.4204135812990566E-4</v>
      </c>
      <c r="W50" s="141">
        <f>+(A!U53-B!V53)/(I!W82+H!W64)</f>
        <v>-3.9317319189197266E-4</v>
      </c>
      <c r="X50" s="142">
        <f>+(A!V53-B!W53)/(I!X82+H!X64)</f>
        <v>-4.7342969981715256E-4</v>
      </c>
      <c r="Y50" s="141">
        <f>+(A!W53-B!X53)/(I!Y82+H!Y64)</f>
        <v>-5.3826034381668014E-4</v>
      </c>
      <c r="Z50" s="142">
        <f>+(A!X53-B!Y53)/(I!Z82+H!Z64)</f>
        <v>-7.719998333021881E-4</v>
      </c>
      <c r="AA50" s="141">
        <f>+(A!Y53-B!Z53)/(I!AA82+H!AA64)</f>
        <v>-6.4481273108842616E-4</v>
      </c>
      <c r="AB50" s="141">
        <f>+(A!Z53-B!AA53)/(I!AB82+H!AB64)</f>
        <v>-8.7494801556708523E-4</v>
      </c>
      <c r="AC50" s="141">
        <f>+(A!AA53-B!AB53)/(I!AC82+H!AC64)</f>
        <v>-4.7420585338002989E-4</v>
      </c>
      <c r="AD50" s="141">
        <f>+(A!AB53-B!AC53)/(I!AD82+H!AD64)</f>
        <v>-4.6324966758836463E-4</v>
      </c>
      <c r="AE50" s="141">
        <f>+(A!AC53-B!AD53)/(I!AE82+H!AE64)</f>
        <v>-3.445275978708859E-4</v>
      </c>
      <c r="AF50" s="141" t="e">
        <f>+(A!#REF!-B!AE53)/(I!AF82+H!AF64)</f>
        <v>#REF!</v>
      </c>
    </row>
    <row r="51" spans="4:32" x14ac:dyDescent="0.25">
      <c r="D51" s="181" t="s">
        <v>23</v>
      </c>
      <c r="E51" s="197"/>
      <c r="F51" s="140">
        <f>+(A!D54-B!E54)/(I!F83+H!F65)</f>
        <v>2.1212414161324894E-5</v>
      </c>
      <c r="G51" s="141">
        <f>+(A!E54-B!F54)/(I!G83+H!G65)</f>
        <v>3.0237545826882975E-5</v>
      </c>
      <c r="H51" s="142" t="e">
        <f>+(A!F54-B!G54)/(I!H83+H!H65)</f>
        <v>#VALUE!</v>
      </c>
      <c r="I51" s="141" t="e">
        <f>+(A!G54-B!H54)/(I!I83+H!I65)</f>
        <v>#VALUE!</v>
      </c>
      <c r="J51" s="142" t="e">
        <f>+(A!H54-B!I54)/(I!J83+H!J65)</f>
        <v>#VALUE!</v>
      </c>
      <c r="K51" s="141" t="e">
        <f>+(A!I54-B!J54)/(I!K83+H!K65)</f>
        <v>#VALUE!</v>
      </c>
      <c r="L51" s="142">
        <f>+(A!J53-B!K54)/(I!L83+H!L65)</f>
        <v>1.6378804885768523E-6</v>
      </c>
      <c r="M51" s="141">
        <f>+(A!K54-B!L54)/(I!M83+H!M65)</f>
        <v>-9.0854434646452955E-6</v>
      </c>
      <c r="N51" s="142">
        <f>+(A!L54-B!M54)/(I!N83+H!N65)</f>
        <v>7.5698378210049615E-5</v>
      </c>
      <c r="O51" s="141">
        <f>+(A!M54-B!N54)/(I!O83+H!O65)</f>
        <v>1.8713774962022724E-5</v>
      </c>
      <c r="P51" s="142">
        <f>+(A!N54-B!O54)/(I!P83+H!P65)</f>
        <v>3.5548606215660165E-6</v>
      </c>
      <c r="Q51" s="141">
        <f>+(A!O54-B!P54)/(I!Q83+H!Q65)</f>
        <v>1.9883355033026244E-6</v>
      </c>
      <c r="R51" s="142">
        <f>+(A!P54-B!Q54)/(I!R83+H!R65)</f>
        <v>-1.2029256382658094E-5</v>
      </c>
      <c r="S51" s="141">
        <f>+(A!Q54-B!R54)/(I!S83+H!S65)</f>
        <v>-1.679759660394685E-4</v>
      </c>
      <c r="T51" s="142">
        <f>+(A!R54-B!S54)/(I!T83+H!T65)</f>
        <v>-1.0850835801485816E-6</v>
      </c>
      <c r="U51" s="141">
        <f>+(A!S54-B!T54)/(I!U83+H!U65)</f>
        <v>-3.5000711511409457E-6</v>
      </c>
      <c r="V51" s="142">
        <f>+(A!T54-B!U54)/(I!V83+H!V65)</f>
        <v>-4.6098010190060096E-6</v>
      </c>
      <c r="W51" s="141">
        <f>+(A!U54-B!V54)/(I!W83+H!W65)</f>
        <v>-3.7948182370344705E-7</v>
      </c>
      <c r="X51" s="142">
        <f>+(A!V54-B!W54)/(I!X83+H!X65)</f>
        <v>2.2605173264030647E-5</v>
      </c>
      <c r="Y51" s="141">
        <f>+(A!W54-B!X54)/(I!Y83+H!Y65)</f>
        <v>7.9276319528550467E-6</v>
      </c>
      <c r="Z51" s="142">
        <f>+(A!X54-B!Y54)/(I!Z83+H!Z65)</f>
        <v>2.2672989353638618E-5</v>
      </c>
      <c r="AA51" s="141">
        <f>+(A!Y54-B!Z54)/(I!AA83+H!AA65)</f>
        <v>3.9521104858446419E-5</v>
      </c>
      <c r="AB51" s="141">
        <f>+(A!Z54-B!AA54)/(I!AB83+H!AB65)</f>
        <v>1.5765098096768842E-5</v>
      </c>
      <c r="AC51" s="141">
        <f>+(A!AA54-B!AB54)/(I!AC83+H!AC65)</f>
        <v>-2.7374591994585601E-5</v>
      </c>
      <c r="AD51" s="141">
        <f>+(A!AB54-B!AC54)/(I!AD83+H!AD65)</f>
        <v>8.9871574779458062E-6</v>
      </c>
      <c r="AE51" s="141">
        <f>+(A!AC54-B!AD54)/(I!AE83+H!AE65)</f>
        <v>-1.2860416106201621E-5</v>
      </c>
      <c r="AF51" s="141" t="e">
        <f>+(A!#REF!-B!AE54)/(I!AF83+H!AF65)</f>
        <v>#REF!</v>
      </c>
    </row>
    <row r="52" spans="4:32" x14ac:dyDescent="0.25">
      <c r="D52" s="183" t="s">
        <v>24</v>
      </c>
      <c r="E52" s="198"/>
      <c r="F52" s="140">
        <f>+(A!D55-B!E55)/(I!F84+H!F66)</f>
        <v>1.209199460631192E-5</v>
      </c>
      <c r="G52" s="141">
        <f>+(A!E55-B!F55)/(I!G84+H!G66)</f>
        <v>2.0688236384470543E-5</v>
      </c>
      <c r="H52" s="142">
        <f>+(A!F55-B!G55)/(I!H84+H!H66)</f>
        <v>2.3542781349310752E-5</v>
      </c>
      <c r="I52" s="141">
        <f>+(A!G55-B!H55)/(I!I84+H!I66)</f>
        <v>2.0861866519425704E-5</v>
      </c>
      <c r="J52" s="142">
        <f>+(A!H55-B!I55)/(I!J84+H!J66)</f>
        <v>1.5475588031873164E-5</v>
      </c>
      <c r="K52" s="141">
        <f>+(A!I55-B!J55)/(I!K84+H!K66)</f>
        <v>-1.6780649967114186E-2</v>
      </c>
      <c r="L52" s="142" t="e">
        <f>+(A!J54-B!K55)/(I!L84+H!L66)</f>
        <v>#VALUE!</v>
      </c>
      <c r="M52" s="141">
        <f>+(A!K55-B!L55)/(I!M84+H!M66)</f>
        <v>-1.4027080505939757E-4</v>
      </c>
      <c r="N52" s="142">
        <f>+(A!L55-B!M55)/(I!N84+H!N66)</f>
        <v>5.8766168136185023E-6</v>
      </c>
      <c r="O52" s="141">
        <f>+(A!M55-B!N55)/(I!O84+H!O66)</f>
        <v>5.6838393841667016E-5</v>
      </c>
      <c r="P52" s="142">
        <f>+(A!N55-B!O55)/(I!P84+H!P66)</f>
        <v>1.0720363281304203E-5</v>
      </c>
      <c r="Q52" s="141">
        <f>+(A!O55-B!P55)/(I!Q84+H!Q66)</f>
        <v>-8.0160090374087583E-6</v>
      </c>
      <c r="R52" s="142">
        <f>+(A!P55-B!Q55)/(I!R84+H!R66)</f>
        <v>-1.0841565933005125E-5</v>
      </c>
      <c r="S52" s="141">
        <f>+(A!Q55-B!R55)/(I!S84+H!S66)</f>
        <v>-5.3581062328708215E-5</v>
      </c>
      <c r="T52" s="142">
        <f>+(A!R55-B!S55)/(I!T84+H!T66)</f>
        <v>-9.8051002074779679E-5</v>
      </c>
      <c r="U52" s="141">
        <f>+(A!S55-B!T55)/(I!U84+H!U66)</f>
        <v>-1.7768059099594559E-4</v>
      </c>
      <c r="V52" s="142">
        <f>+(A!T55-B!U55)/(I!V84+H!V66)</f>
        <v>-2.2368528434612688E-4</v>
      </c>
      <c r="W52" s="141">
        <f>+(A!U55-B!V55)/(I!W84+H!W66)</f>
        <v>-2.310779525804302E-4</v>
      </c>
      <c r="X52" s="142">
        <f>+(A!V55-B!W55)/(I!X84+H!X66)</f>
        <v>-2.1761979532321021E-4</v>
      </c>
      <c r="Y52" s="141">
        <f>+(A!W55-B!X55)/(I!Y84+H!Y66)</f>
        <v>-2.098072453101797E-4</v>
      </c>
      <c r="Z52" s="142">
        <f>+(A!X55-B!Y55)/(I!Z84+H!Z66)</f>
        <v>-1.9985119168067718E-4</v>
      </c>
      <c r="AA52" s="141">
        <f>+(A!Y55-B!Z55)/(I!AA84+H!AA66)</f>
        <v>-2.6656420063264071E-4</v>
      </c>
      <c r="AB52" s="141">
        <f>+(A!Z55-B!AA55)/(I!AB84+H!AB66)</f>
        <v>-3.2533505784444847E-4</v>
      </c>
      <c r="AC52" s="141">
        <f>+(A!AA55-B!AB55)/(I!AC84+H!AC66)</f>
        <v>-4.9274565225227124E-4</v>
      </c>
      <c r="AD52" s="141">
        <f>+(A!AB55-B!AC55)/(I!AD84+H!AD66)</f>
        <v>-3.4066107481560339E-4</v>
      </c>
      <c r="AE52" s="141">
        <f>+(A!AC55-B!AD55)/(I!AE84+H!AE66)</f>
        <v>-1.7331776384949216E-4</v>
      </c>
      <c r="AF52" s="141" t="e">
        <f>+(A!#REF!-B!AE55)/(I!AF84+H!AF66)</f>
        <v>#REF!</v>
      </c>
    </row>
    <row r="53" spans="4:32" ht="15.75" thickBot="1" x14ac:dyDescent="0.3">
      <c r="D53" s="185" t="s">
        <v>25</v>
      </c>
      <c r="E53" s="221"/>
      <c r="F53" s="143" t="e">
        <f>+(A!D56-B!E56)/(I!F85+H!F67)</f>
        <v>#VALUE!</v>
      </c>
      <c r="G53" s="144" t="e">
        <f>+(A!E56-B!F56)/(I!G85+H!G67)</f>
        <v>#VALUE!</v>
      </c>
      <c r="H53" s="145" t="e">
        <f>+(A!F56-B!G56)/(I!H85+H!H67)</f>
        <v>#VALUE!</v>
      </c>
      <c r="I53" s="144" t="e">
        <f>+(A!G56-B!H56)/(I!I85+H!I67)</f>
        <v>#VALUE!</v>
      </c>
      <c r="J53" s="145" t="e">
        <f>+(A!H56-B!I56)/(I!J85+H!J67)</f>
        <v>#VALUE!</v>
      </c>
      <c r="K53" s="144" t="e">
        <f>+(A!I56-B!J56)/(I!K85+H!K67)</f>
        <v>#VALUE!</v>
      </c>
      <c r="L53" s="145" t="e">
        <f>+(A!J55-B!K56)/(I!L85+H!L67)</f>
        <v>#VALUE!</v>
      </c>
      <c r="M53" s="144" t="e">
        <f>+(A!K56-B!L56)/(I!M85+H!M67)</f>
        <v>#VALUE!</v>
      </c>
      <c r="N53" s="145" t="e">
        <f>+(A!L56-B!M56)/(I!N85+H!N67)</f>
        <v>#VALUE!</v>
      </c>
      <c r="O53" s="144" t="e">
        <f>+(A!M56-B!N56)/(I!O85+H!O67)</f>
        <v>#VALUE!</v>
      </c>
      <c r="P53" s="145">
        <f>+(A!N56-B!O56)/(I!P85+H!P67)</f>
        <v>-4.9630402695606816E-6</v>
      </c>
      <c r="Q53" s="144">
        <f>+(A!O56-B!P56)/(I!Q85+H!Q67)</f>
        <v>-7.4854326527523802E-6</v>
      </c>
      <c r="R53" s="145">
        <f>+(A!P56-B!Q56)/(I!R85+H!R67)</f>
        <v>-1.8876085078270394E-5</v>
      </c>
      <c r="S53" s="144">
        <f>+(A!Q56-B!R56)/(I!S85+H!S67)</f>
        <v>2.3953313999842699E-6</v>
      </c>
      <c r="T53" s="145">
        <f>+(A!R56-B!S56)/(I!T85+H!T67)</f>
        <v>-3.3851047179067594E-6</v>
      </c>
      <c r="U53" s="144">
        <f>+(A!S56-B!T56)/(I!U85+H!U67)</f>
        <v>-7.8794175503421435E-6</v>
      </c>
      <c r="V53" s="145">
        <f>+(A!T56-B!U56)/(I!V85+H!V67)</f>
        <v>6.0592636150418023E-6</v>
      </c>
      <c r="W53" s="144">
        <f>+(A!U56-B!V56)/(I!W85+H!W67)</f>
        <v>1.1524164152016449E-5</v>
      </c>
      <c r="X53" s="145">
        <f>+(A!V56-B!W56)/(I!X85+H!X67)</f>
        <v>-2.2794972121327538E-6</v>
      </c>
      <c r="Y53" s="144">
        <f>+(A!W56-B!X56)/(I!Y85+H!Y67)</f>
        <v>2.11297804529043E-6</v>
      </c>
      <c r="Z53" s="145">
        <f>+(A!X56-B!Y56)/(I!Z85+H!Z67)</f>
        <v>8.6139024459432933E-6</v>
      </c>
      <c r="AA53" s="144" t="e">
        <f>+(A!Y56-B!Z56)/(I!AA85+H!AA67)</f>
        <v>#VALUE!</v>
      </c>
      <c r="AB53" s="144">
        <f>+(A!Z56-B!AA56)/(I!AB85+H!AB67)</f>
        <v>8.2347882914262527E-6</v>
      </c>
      <c r="AC53" s="144" t="e">
        <f>+(A!AA56-B!AB56)/(I!AC85+H!AC67)</f>
        <v>#VALUE!</v>
      </c>
      <c r="AD53" s="144">
        <f>+(A!AB56-B!AC56)/(I!AD85+H!AD67)</f>
        <v>6.1586774012373866E-6</v>
      </c>
      <c r="AE53" s="144">
        <f>+(A!AC56-B!AD56)/(I!AE85+H!AE67)</f>
        <v>3.1527444433553619E-6</v>
      </c>
      <c r="AF53" s="144" t="e">
        <f>+(A!#REF!-B!AE56)/(I!AF85+H!AF67)</f>
        <v>#REF!</v>
      </c>
    </row>
    <row r="54" spans="4:32" x14ac:dyDescent="0.25">
      <c r="D54" t="s">
        <v>52</v>
      </c>
    </row>
    <row r="55" spans="4:32" ht="15.75" thickBot="1" x14ac:dyDescent="0.3"/>
    <row r="56" spans="4:32" ht="15.75" thickBot="1" x14ac:dyDescent="0.3">
      <c r="D56" s="5" t="s">
        <v>14</v>
      </c>
      <c r="E56" s="6"/>
      <c r="F56" s="11">
        <v>1995</v>
      </c>
      <c r="G56" s="7">
        <v>1996</v>
      </c>
      <c r="H56" s="11">
        <v>1997</v>
      </c>
      <c r="I56" s="7">
        <v>1998</v>
      </c>
      <c r="J56" s="11">
        <v>1999</v>
      </c>
      <c r="K56" s="7">
        <v>2000</v>
      </c>
      <c r="L56" s="11">
        <v>2001</v>
      </c>
      <c r="M56" s="7">
        <v>2002</v>
      </c>
      <c r="N56" s="11">
        <v>2003</v>
      </c>
      <c r="O56" s="7">
        <v>2004</v>
      </c>
      <c r="P56" s="11">
        <v>2005</v>
      </c>
      <c r="Q56" s="7">
        <v>2006</v>
      </c>
      <c r="R56" s="11">
        <v>2007</v>
      </c>
      <c r="S56" s="7">
        <v>2008</v>
      </c>
      <c r="T56" s="11">
        <v>2009</v>
      </c>
      <c r="U56" s="7">
        <v>2010</v>
      </c>
      <c r="V56" s="11">
        <v>2011</v>
      </c>
      <c r="W56" s="7">
        <v>2012</v>
      </c>
      <c r="X56" s="11">
        <v>2013</v>
      </c>
      <c r="Y56" s="7">
        <v>2014</v>
      </c>
      <c r="Z56" s="11">
        <v>2015</v>
      </c>
      <c r="AA56" s="8">
        <v>2016</v>
      </c>
      <c r="AB56" s="8">
        <v>2017</v>
      </c>
      <c r="AC56" s="8">
        <v>2018</v>
      </c>
      <c r="AD56" s="8">
        <v>2019</v>
      </c>
      <c r="AE56" s="8">
        <v>2020</v>
      </c>
      <c r="AF56" s="8">
        <v>2021</v>
      </c>
    </row>
    <row r="57" spans="4:32" ht="15.75" thickBot="1" x14ac:dyDescent="0.3">
      <c r="D57" s="190" t="s">
        <v>15</v>
      </c>
      <c r="E57" s="199"/>
      <c r="F57" s="63">
        <v>13883488</v>
      </c>
      <c r="G57" s="64">
        <v>13680470</v>
      </c>
      <c r="H57" s="63">
        <v>15378804</v>
      </c>
      <c r="I57" s="64">
        <v>14677125</v>
      </c>
      <c r="J57" s="63">
        <v>10659187</v>
      </c>
      <c r="K57" s="64">
        <v>11757001</v>
      </c>
      <c r="L57" s="63">
        <v>12820352</v>
      </c>
      <c r="M57" s="64">
        <v>12689965</v>
      </c>
      <c r="N57" s="63">
        <v>13880613</v>
      </c>
      <c r="O57" s="64">
        <v>17099537</v>
      </c>
      <c r="P57" s="63">
        <v>21204162</v>
      </c>
      <c r="Q57" s="64">
        <v>26162440</v>
      </c>
      <c r="R57" s="63">
        <v>32897045</v>
      </c>
      <c r="S57" s="64">
        <v>39668840</v>
      </c>
      <c r="T57" s="63">
        <v>32897671</v>
      </c>
      <c r="U57" s="64">
        <v>40682508</v>
      </c>
      <c r="V57" s="63">
        <v>54674822</v>
      </c>
      <c r="W57" s="64">
        <v>58087854</v>
      </c>
      <c r="X57" s="63">
        <v>59381197</v>
      </c>
      <c r="Y57" s="64">
        <v>64027610</v>
      </c>
      <c r="Z57" s="63">
        <v>54035534</v>
      </c>
      <c r="AA57" s="65">
        <v>44831143</v>
      </c>
      <c r="AB57" s="65">
        <v>46050189</v>
      </c>
      <c r="AC57" s="65">
        <v>51230566.648000002</v>
      </c>
      <c r="AD57" s="65">
        <v>52695882</v>
      </c>
      <c r="AE57" s="65">
        <v>43487464</v>
      </c>
      <c r="AF57" s="65">
        <v>61098590</v>
      </c>
    </row>
    <row r="58" spans="4:32" x14ac:dyDescent="0.25">
      <c r="D58" s="183" t="s">
        <v>16</v>
      </c>
      <c r="E58" s="198"/>
      <c r="F58" s="66">
        <v>1059003</v>
      </c>
      <c r="G58" s="67">
        <v>1388221</v>
      </c>
      <c r="H58" s="66">
        <v>1385155</v>
      </c>
      <c r="I58" s="67">
        <v>1402806</v>
      </c>
      <c r="J58" s="66">
        <v>1075103</v>
      </c>
      <c r="K58" s="67">
        <v>1115048</v>
      </c>
      <c r="L58" s="66">
        <v>1201349</v>
      </c>
      <c r="M58" s="67">
        <v>1206033</v>
      </c>
      <c r="N58" s="66">
        <v>1197609</v>
      </c>
      <c r="O58" s="67">
        <v>1374286</v>
      </c>
      <c r="P58" s="66">
        <v>1485159</v>
      </c>
      <c r="Q58" s="67">
        <v>1890250</v>
      </c>
      <c r="R58" s="66">
        <v>2513325</v>
      </c>
      <c r="S58" s="67">
        <v>3344757</v>
      </c>
      <c r="T58" s="66">
        <v>2808656</v>
      </c>
      <c r="U58" s="67">
        <v>3183462</v>
      </c>
      <c r="V58" s="66">
        <v>4121231</v>
      </c>
      <c r="W58" s="67">
        <v>4825275</v>
      </c>
      <c r="X58" s="66">
        <v>4847604</v>
      </c>
      <c r="Y58" s="67">
        <v>4888452</v>
      </c>
      <c r="Z58" s="66">
        <v>4460744</v>
      </c>
      <c r="AA58" s="68">
        <v>4538960</v>
      </c>
      <c r="AB58" s="68">
        <v>4493170</v>
      </c>
      <c r="AC58" s="68">
        <v>4986376.4749999996</v>
      </c>
      <c r="AD58" s="68">
        <v>5385322</v>
      </c>
      <c r="AE58" s="68">
        <v>5432578</v>
      </c>
      <c r="AF58" s="68">
        <v>6908026</v>
      </c>
    </row>
    <row r="59" spans="4:32" x14ac:dyDescent="0.25">
      <c r="D59" s="181" t="s">
        <v>17</v>
      </c>
      <c r="E59" s="197"/>
      <c r="F59" s="69">
        <v>64571.41</v>
      </c>
      <c r="G59" s="70">
        <v>85870.33</v>
      </c>
      <c r="H59" s="69">
        <v>100703.8</v>
      </c>
      <c r="I59" s="70">
        <v>90012.24</v>
      </c>
      <c r="J59" s="69">
        <v>102118.3</v>
      </c>
      <c r="K59" s="70">
        <v>76908.66</v>
      </c>
      <c r="L59" s="69">
        <v>98757.85</v>
      </c>
      <c r="M59" s="70">
        <v>83622.98</v>
      </c>
      <c r="N59" s="69">
        <v>91223.02</v>
      </c>
      <c r="O59" s="70">
        <v>118649.3</v>
      </c>
      <c r="P59" s="69">
        <v>93744.35</v>
      </c>
      <c r="Q59" s="70">
        <v>104619.5</v>
      </c>
      <c r="R59" s="69">
        <v>129444.4</v>
      </c>
      <c r="S59" s="70">
        <v>130126.9</v>
      </c>
      <c r="T59" s="69">
        <v>114201.5</v>
      </c>
      <c r="U59" s="70">
        <v>126803.3</v>
      </c>
      <c r="V59" s="69">
        <v>159474.70000000001</v>
      </c>
      <c r="W59" s="70">
        <v>243603.20000000001</v>
      </c>
      <c r="X59" s="69">
        <v>264352.5</v>
      </c>
      <c r="Y59" s="70">
        <v>277838.40000000002</v>
      </c>
      <c r="Z59" s="69">
        <v>362455</v>
      </c>
      <c r="AA59" s="71">
        <v>480807</v>
      </c>
      <c r="AB59" s="71">
        <v>498498.6</v>
      </c>
      <c r="AC59" s="71">
        <v>516926.76799999998</v>
      </c>
      <c r="AD59" s="71">
        <v>378303</v>
      </c>
      <c r="AE59" s="71">
        <v>346193</v>
      </c>
      <c r="AF59" s="71">
        <v>448173</v>
      </c>
    </row>
    <row r="60" spans="4:32" x14ac:dyDescent="0.25">
      <c r="D60" s="183" t="s">
        <v>18</v>
      </c>
      <c r="E60" s="198"/>
      <c r="F60" s="66">
        <v>493431.4</v>
      </c>
      <c r="G60" s="67">
        <v>482098.5</v>
      </c>
      <c r="H60" s="66">
        <v>529412.30000000005</v>
      </c>
      <c r="I60" s="67">
        <v>442458.9</v>
      </c>
      <c r="J60" s="66">
        <v>359748.2</v>
      </c>
      <c r="K60" s="67">
        <v>487214.4</v>
      </c>
      <c r="L60" s="66">
        <v>439788.5</v>
      </c>
      <c r="M60" s="67">
        <v>479874.9</v>
      </c>
      <c r="N60" s="66">
        <v>524661.69999999995</v>
      </c>
      <c r="O60" s="67">
        <v>557112.80000000005</v>
      </c>
      <c r="P60" s="66">
        <v>564595.9</v>
      </c>
      <c r="Q60" s="67">
        <v>681088.9</v>
      </c>
      <c r="R60" s="66">
        <v>778156.4</v>
      </c>
      <c r="S60" s="67">
        <v>920157.4</v>
      </c>
      <c r="T60" s="66">
        <v>669918.5</v>
      </c>
      <c r="U60" s="67">
        <v>861231.9</v>
      </c>
      <c r="V60" s="66">
        <v>1009259</v>
      </c>
      <c r="W60" s="67">
        <v>936071.6</v>
      </c>
      <c r="X60" s="66">
        <v>913587.9</v>
      </c>
      <c r="Y60" s="67">
        <v>942299.8</v>
      </c>
      <c r="Z60" s="66">
        <v>866797</v>
      </c>
      <c r="AA60" s="68">
        <v>784473.1</v>
      </c>
      <c r="AB60" s="68">
        <v>813467.6</v>
      </c>
      <c r="AC60" s="68">
        <v>914370.43599999999</v>
      </c>
      <c r="AD60" s="68">
        <v>868558</v>
      </c>
      <c r="AE60" s="68">
        <v>729694</v>
      </c>
      <c r="AF60" s="68">
        <v>1050200</v>
      </c>
    </row>
    <row r="61" spans="4:32" x14ac:dyDescent="0.25">
      <c r="D61" s="181" t="s">
        <v>19</v>
      </c>
      <c r="E61" s="197"/>
      <c r="F61" s="69">
        <v>387031.9</v>
      </c>
      <c r="G61" s="70">
        <v>360688.9</v>
      </c>
      <c r="H61" s="69">
        <v>451595.7</v>
      </c>
      <c r="I61" s="70">
        <v>313823.3</v>
      </c>
      <c r="J61" s="69">
        <v>262833.7</v>
      </c>
      <c r="K61" s="70">
        <v>241248.8</v>
      </c>
      <c r="L61" s="69">
        <v>196857</v>
      </c>
      <c r="M61" s="70">
        <v>195922.2</v>
      </c>
      <c r="N61" s="69">
        <v>244247.3</v>
      </c>
      <c r="O61" s="70">
        <v>267989.90000000002</v>
      </c>
      <c r="P61" s="69">
        <v>551262.30000000005</v>
      </c>
      <c r="Q61" s="70">
        <v>687232.4</v>
      </c>
      <c r="R61" s="69">
        <v>913700.5</v>
      </c>
      <c r="S61" s="70">
        <v>1814456</v>
      </c>
      <c r="T61" s="69">
        <v>1238419</v>
      </c>
      <c r="U61" s="70">
        <v>2080267</v>
      </c>
      <c r="V61" s="69">
        <v>3853231</v>
      </c>
      <c r="W61" s="70">
        <v>5659974</v>
      </c>
      <c r="X61" s="69">
        <v>6386700</v>
      </c>
      <c r="Y61" s="70">
        <v>7554373</v>
      </c>
      <c r="Z61" s="69">
        <v>5132630</v>
      </c>
      <c r="AA61" s="71">
        <v>3832058</v>
      </c>
      <c r="AB61" s="71">
        <v>3715684</v>
      </c>
      <c r="AC61" s="71">
        <v>3534498.54</v>
      </c>
      <c r="AD61" s="71">
        <v>4525150</v>
      </c>
      <c r="AE61" s="71">
        <v>2200021</v>
      </c>
      <c r="AF61" s="71">
        <v>3766221</v>
      </c>
    </row>
    <row r="62" spans="4:32" x14ac:dyDescent="0.25">
      <c r="D62" s="183" t="s">
        <v>20</v>
      </c>
      <c r="E62" s="198"/>
      <c r="F62" s="66">
        <v>122775.7</v>
      </c>
      <c r="G62" s="67">
        <v>140226.4</v>
      </c>
      <c r="H62" s="66">
        <v>119647.5</v>
      </c>
      <c r="I62" s="67">
        <v>166770.4</v>
      </c>
      <c r="J62" s="66">
        <v>128109.4</v>
      </c>
      <c r="K62" s="67">
        <v>117547.1</v>
      </c>
      <c r="L62" s="66">
        <v>105652.5</v>
      </c>
      <c r="M62" s="67">
        <v>115282.7</v>
      </c>
      <c r="N62" s="66">
        <v>149218.4</v>
      </c>
      <c r="O62" s="67">
        <v>173374.8</v>
      </c>
      <c r="P62" s="66">
        <v>163269.6</v>
      </c>
      <c r="Q62" s="67">
        <v>171002.4</v>
      </c>
      <c r="R62" s="66">
        <v>236318</v>
      </c>
      <c r="S62" s="67">
        <v>407619.8</v>
      </c>
      <c r="T62" s="66">
        <v>289370.7</v>
      </c>
      <c r="U62" s="67">
        <v>454537.2</v>
      </c>
      <c r="V62" s="66">
        <v>611455.1</v>
      </c>
      <c r="W62" s="67">
        <v>602641.6</v>
      </c>
      <c r="X62" s="66">
        <v>500826.3</v>
      </c>
      <c r="Y62" s="67">
        <v>555650.1</v>
      </c>
      <c r="Z62" s="66">
        <v>482593.2</v>
      </c>
      <c r="AA62" s="68">
        <v>588183.80000000005</v>
      </c>
      <c r="AB62" s="68">
        <v>585841</v>
      </c>
      <c r="AC62" s="68">
        <v>642580.56299999997</v>
      </c>
      <c r="AD62" s="68">
        <v>539524</v>
      </c>
      <c r="AE62" s="68">
        <v>601648</v>
      </c>
      <c r="AF62" s="68">
        <v>804270</v>
      </c>
    </row>
    <row r="63" spans="4:32" x14ac:dyDescent="0.25">
      <c r="D63" s="181" t="s">
        <v>21</v>
      </c>
      <c r="E63" s="197"/>
      <c r="F63" s="69">
        <v>2514865</v>
      </c>
      <c r="G63" s="70">
        <v>2488250</v>
      </c>
      <c r="H63" s="69">
        <v>2735845</v>
      </c>
      <c r="I63" s="70">
        <v>2733054</v>
      </c>
      <c r="J63" s="69">
        <v>2357074</v>
      </c>
      <c r="K63" s="70">
        <v>2732466</v>
      </c>
      <c r="L63" s="69">
        <v>2783668</v>
      </c>
      <c r="M63" s="70">
        <v>2836600</v>
      </c>
      <c r="N63" s="69">
        <v>3055469</v>
      </c>
      <c r="O63" s="70">
        <v>3693447</v>
      </c>
      <c r="P63" s="69">
        <v>4401428</v>
      </c>
      <c r="Q63" s="70">
        <v>5230207</v>
      </c>
      <c r="R63" s="69">
        <v>6088977</v>
      </c>
      <c r="S63" s="70">
        <v>7407699</v>
      </c>
      <c r="T63" s="69">
        <v>6123263</v>
      </c>
      <c r="U63" s="70">
        <v>7456062</v>
      </c>
      <c r="V63" s="69">
        <v>9202692</v>
      </c>
      <c r="W63" s="70">
        <v>9833209</v>
      </c>
      <c r="X63" s="69">
        <v>10318549</v>
      </c>
      <c r="Y63" s="70">
        <v>10785268</v>
      </c>
      <c r="Z63" s="69">
        <v>10043319</v>
      </c>
      <c r="AA63" s="71">
        <v>8954309</v>
      </c>
      <c r="AB63" s="71">
        <v>9325518</v>
      </c>
      <c r="AC63" s="71">
        <v>10400618.523</v>
      </c>
      <c r="AD63" s="71">
        <v>10372424</v>
      </c>
      <c r="AE63" s="71">
        <v>9575097</v>
      </c>
      <c r="AF63" s="71">
        <v>14250324</v>
      </c>
    </row>
    <row r="64" spans="4:32" x14ac:dyDescent="0.25">
      <c r="D64" s="183" t="s">
        <v>22</v>
      </c>
      <c r="E64" s="198"/>
      <c r="F64" s="66">
        <v>2405515</v>
      </c>
      <c r="G64" s="67">
        <v>2256822</v>
      </c>
      <c r="H64" s="66">
        <v>2487905</v>
      </c>
      <c r="I64" s="67">
        <v>2341007</v>
      </c>
      <c r="J64" s="66">
        <v>1652494</v>
      </c>
      <c r="K64" s="67">
        <v>2106017</v>
      </c>
      <c r="L64" s="66">
        <v>2093493</v>
      </c>
      <c r="M64" s="67">
        <v>2041621</v>
      </c>
      <c r="N64" s="66">
        <v>2186468</v>
      </c>
      <c r="O64" s="67">
        <v>2944837</v>
      </c>
      <c r="P64" s="66">
        <v>3659480</v>
      </c>
      <c r="Q64" s="67">
        <v>4609382</v>
      </c>
      <c r="R64" s="66">
        <v>5793731</v>
      </c>
      <c r="S64" s="67">
        <v>6713759</v>
      </c>
      <c r="T64" s="66">
        <v>4930121</v>
      </c>
      <c r="U64" s="67">
        <v>6389495</v>
      </c>
      <c r="V64" s="66">
        <v>8551983</v>
      </c>
      <c r="W64" s="67">
        <v>8651595</v>
      </c>
      <c r="X64" s="66">
        <v>8321243</v>
      </c>
      <c r="Y64" s="67">
        <v>9041364</v>
      </c>
      <c r="Z64" s="66">
        <v>7581940</v>
      </c>
      <c r="AA64" s="68">
        <v>6493446</v>
      </c>
      <c r="AB64" s="68">
        <v>6843142</v>
      </c>
      <c r="AC64" s="68">
        <v>7975492.574</v>
      </c>
      <c r="AD64" s="68">
        <v>7532558</v>
      </c>
      <c r="AE64" s="68">
        <v>6151101</v>
      </c>
      <c r="AF64" s="68">
        <v>9649170</v>
      </c>
    </row>
    <row r="65" spans="4:32" x14ac:dyDescent="0.25">
      <c r="D65" s="181" t="s">
        <v>23</v>
      </c>
      <c r="E65" s="197"/>
      <c r="F65" s="69">
        <v>5184310</v>
      </c>
      <c r="G65" s="70">
        <v>5124889</v>
      </c>
      <c r="H65" s="69">
        <v>6015036</v>
      </c>
      <c r="I65" s="70">
        <v>5669701</v>
      </c>
      <c r="J65" s="69">
        <v>3675118</v>
      </c>
      <c r="K65" s="70">
        <v>3867023</v>
      </c>
      <c r="L65" s="69">
        <v>4745504</v>
      </c>
      <c r="M65" s="70">
        <v>4667370</v>
      </c>
      <c r="N65" s="69">
        <v>5263917</v>
      </c>
      <c r="O65" s="70">
        <v>6656392</v>
      </c>
      <c r="P65" s="69">
        <v>8563776</v>
      </c>
      <c r="Q65" s="70">
        <v>10508883</v>
      </c>
      <c r="R65" s="69">
        <v>13598247</v>
      </c>
      <c r="S65" s="70">
        <v>15562938</v>
      </c>
      <c r="T65" s="69">
        <v>13737790</v>
      </c>
      <c r="U65" s="70">
        <v>16272903</v>
      </c>
      <c r="V65" s="69">
        <v>22262263</v>
      </c>
      <c r="W65" s="70">
        <v>21860260</v>
      </c>
      <c r="X65" s="69">
        <v>22097770</v>
      </c>
      <c r="Y65" s="70">
        <v>23715197</v>
      </c>
      <c r="Z65" s="69">
        <v>19890561</v>
      </c>
      <c r="AA65" s="71">
        <v>14740059</v>
      </c>
      <c r="AB65" s="71">
        <v>15342044</v>
      </c>
      <c r="AC65" s="71">
        <v>17364015.932</v>
      </c>
      <c r="AD65" s="71">
        <v>18086133</v>
      </c>
      <c r="AE65" s="71">
        <v>14500557</v>
      </c>
      <c r="AF65" s="71">
        <v>18960045</v>
      </c>
    </row>
    <row r="66" spans="4:32" x14ac:dyDescent="0.25">
      <c r="D66" s="183" t="s">
        <v>24</v>
      </c>
      <c r="E66" s="198"/>
      <c r="F66" s="66">
        <v>992083.6</v>
      </c>
      <c r="G66" s="67">
        <v>1046624</v>
      </c>
      <c r="H66" s="66">
        <v>1251799</v>
      </c>
      <c r="I66" s="67">
        <v>1257483</v>
      </c>
      <c r="J66" s="66">
        <v>928736.1</v>
      </c>
      <c r="K66" s="67">
        <v>991960.3</v>
      </c>
      <c r="L66" s="66">
        <v>1033912</v>
      </c>
      <c r="M66" s="67">
        <v>1052854</v>
      </c>
      <c r="N66" s="66">
        <v>1093196</v>
      </c>
      <c r="O66" s="67">
        <v>1199895</v>
      </c>
      <c r="P66" s="66">
        <v>1566451</v>
      </c>
      <c r="Q66" s="67">
        <v>2024033</v>
      </c>
      <c r="R66" s="66">
        <v>2545160</v>
      </c>
      <c r="S66" s="67">
        <v>3044257</v>
      </c>
      <c r="T66" s="66">
        <v>2717236</v>
      </c>
      <c r="U66" s="67">
        <v>3520190</v>
      </c>
      <c r="V66" s="66">
        <v>4399797</v>
      </c>
      <c r="W66" s="67">
        <v>4917367</v>
      </c>
      <c r="X66" s="66">
        <v>5078035</v>
      </c>
      <c r="Y66" s="67">
        <v>5604403</v>
      </c>
      <c r="Z66" s="66">
        <v>4597375</v>
      </c>
      <c r="AA66" s="68">
        <v>3903629</v>
      </c>
      <c r="AB66" s="68">
        <v>4017558</v>
      </c>
      <c r="AC66" s="68">
        <v>4465154.1619999995</v>
      </c>
      <c r="AD66" s="68">
        <v>4547019</v>
      </c>
      <c r="AE66" s="68">
        <v>3533342</v>
      </c>
      <c r="AF66" s="68">
        <v>4626524</v>
      </c>
    </row>
    <row r="67" spans="4:32" ht="15.75" thickBot="1" x14ac:dyDescent="0.3">
      <c r="D67" s="185" t="s">
        <v>25</v>
      </c>
      <c r="E67" s="221"/>
      <c r="F67" s="72">
        <v>659901.1</v>
      </c>
      <c r="G67" s="73">
        <v>306779.8</v>
      </c>
      <c r="H67" s="72">
        <v>301704.7</v>
      </c>
      <c r="I67" s="73">
        <v>260009.8</v>
      </c>
      <c r="J67" s="72">
        <v>117851.6</v>
      </c>
      <c r="K67" s="73">
        <v>21567.97</v>
      </c>
      <c r="L67" s="72">
        <v>121369.5</v>
      </c>
      <c r="M67" s="73">
        <v>10784.55</v>
      </c>
      <c r="N67" s="72">
        <v>74602.61</v>
      </c>
      <c r="O67" s="73">
        <v>113553.3</v>
      </c>
      <c r="P67" s="72">
        <v>154996.6</v>
      </c>
      <c r="Q67" s="73">
        <v>255741.8</v>
      </c>
      <c r="R67" s="72">
        <v>299986.40000000002</v>
      </c>
      <c r="S67" s="73">
        <v>323071</v>
      </c>
      <c r="T67" s="72">
        <v>268695.90000000002</v>
      </c>
      <c r="U67" s="73">
        <v>337555.5</v>
      </c>
      <c r="V67" s="72">
        <v>503436.6</v>
      </c>
      <c r="W67" s="73">
        <v>557859.4</v>
      </c>
      <c r="X67" s="72">
        <v>652529.1</v>
      </c>
      <c r="Y67" s="73">
        <v>662764.69999999995</v>
      </c>
      <c r="Z67" s="72">
        <v>617120.1</v>
      </c>
      <c r="AA67" s="74">
        <v>515219.1</v>
      </c>
      <c r="AB67" s="74">
        <v>415266.1</v>
      </c>
      <c r="AC67" s="74">
        <v>430532.67499999999</v>
      </c>
      <c r="AD67" s="74">
        <v>460891</v>
      </c>
      <c r="AE67" s="74">
        <v>417232</v>
      </c>
      <c r="AF67" s="74">
        <v>635637</v>
      </c>
    </row>
    <row r="68" spans="4:32" x14ac:dyDescent="0.25">
      <c r="D68" t="s">
        <v>51</v>
      </c>
    </row>
  </sheetData>
  <mergeCells count="27">
    <mergeCell ref="L6:O15"/>
    <mergeCell ref="F3:J3"/>
    <mergeCell ref="B7:E15"/>
    <mergeCell ref="C16:E16"/>
    <mergeCell ref="G16:I16"/>
    <mergeCell ref="D44:E44"/>
    <mergeCell ref="D45:E45"/>
    <mergeCell ref="D46:E46"/>
    <mergeCell ref="D47:E47"/>
    <mergeCell ref="L16:N16"/>
    <mergeCell ref="D48:E48"/>
    <mergeCell ref="D49:E49"/>
    <mergeCell ref="D50:E50"/>
    <mergeCell ref="D51:E51"/>
    <mergeCell ref="D52:E52"/>
    <mergeCell ref="D53:E53"/>
    <mergeCell ref="D57:E57"/>
    <mergeCell ref="D58:E58"/>
    <mergeCell ref="D59:E59"/>
    <mergeCell ref="D60:E60"/>
    <mergeCell ref="D66:E66"/>
    <mergeCell ref="D67:E67"/>
    <mergeCell ref="D61:E61"/>
    <mergeCell ref="D62:E62"/>
    <mergeCell ref="D63:E63"/>
    <mergeCell ref="D64:E64"/>
    <mergeCell ref="D65:E6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7:AF86"/>
  <sheetViews>
    <sheetView showGridLines="0" workbookViewId="0">
      <selection activeCell="F72" sqref="F72"/>
    </sheetView>
  </sheetViews>
  <sheetFormatPr baseColWidth="10" defaultRowHeight="15" x14ac:dyDescent="0.25"/>
  <cols>
    <col min="5" max="5" width="29.140625" customWidth="1"/>
    <col min="6" max="27" width="17.85546875" customWidth="1"/>
    <col min="28" max="28" width="17" customWidth="1"/>
    <col min="29" max="29" width="15.42578125" customWidth="1"/>
    <col min="30" max="30" width="18" customWidth="1"/>
    <col min="31" max="31" width="20.7109375" customWidth="1"/>
    <col min="32" max="32" width="14.42578125" customWidth="1"/>
  </cols>
  <sheetData>
    <row r="7" spans="2:5" x14ac:dyDescent="0.25">
      <c r="B7" s="187" t="s">
        <v>43</v>
      </c>
      <c r="C7" s="203"/>
      <c r="D7" s="203"/>
      <c r="E7" s="203"/>
    </row>
    <row r="8" spans="2:5" x14ac:dyDescent="0.25">
      <c r="B8" s="203"/>
      <c r="C8" s="203"/>
      <c r="D8" s="203"/>
      <c r="E8" s="203"/>
    </row>
    <row r="9" spans="2:5" x14ac:dyDescent="0.25">
      <c r="B9" s="203"/>
      <c r="C9" s="203"/>
      <c r="D9" s="203"/>
      <c r="E9" s="203"/>
    </row>
    <row r="10" spans="2:5" x14ac:dyDescent="0.25">
      <c r="B10" s="203"/>
      <c r="C10" s="203"/>
      <c r="D10" s="203"/>
      <c r="E10" s="203"/>
    </row>
    <row r="11" spans="2:5" x14ac:dyDescent="0.25">
      <c r="B11" s="203"/>
      <c r="C11" s="203"/>
      <c r="D11" s="203"/>
      <c r="E11" s="203"/>
    </row>
    <row r="12" spans="2:5" x14ac:dyDescent="0.25">
      <c r="B12" s="203"/>
      <c r="C12" s="203"/>
      <c r="D12" s="203"/>
      <c r="E12" s="203"/>
    </row>
    <row r="13" spans="2:5" x14ac:dyDescent="0.25">
      <c r="B13" s="203"/>
      <c r="C13" s="203"/>
      <c r="D13" s="203"/>
      <c r="E13" s="203"/>
    </row>
    <row r="14" spans="2:5" x14ac:dyDescent="0.25">
      <c r="B14" s="203"/>
      <c r="C14" s="203"/>
      <c r="D14" s="203"/>
      <c r="E14" s="203"/>
    </row>
    <row r="15" spans="2:5" x14ac:dyDescent="0.25">
      <c r="B15" s="203"/>
      <c r="C15" s="203"/>
      <c r="D15" s="203"/>
      <c r="E15" s="203"/>
    </row>
    <row r="16" spans="2:5" x14ac:dyDescent="0.25">
      <c r="B16" s="203"/>
      <c r="C16" s="203"/>
      <c r="D16" s="203"/>
      <c r="E16" s="203"/>
    </row>
    <row r="17" spans="2:15" x14ac:dyDescent="0.25">
      <c r="B17" s="188" t="s">
        <v>3</v>
      </c>
      <c r="C17" s="188"/>
      <c r="D17" s="188"/>
      <c r="G17" s="188" t="s">
        <v>3</v>
      </c>
      <c r="H17" s="188"/>
      <c r="I17" s="188"/>
      <c r="M17" s="188" t="s">
        <v>3</v>
      </c>
      <c r="N17" s="188"/>
      <c r="O17" s="188"/>
    </row>
    <row r="44" spans="4:32" ht="15.75" thickBot="1" x14ac:dyDescent="0.3"/>
    <row r="45" spans="4:32" ht="15.75" thickBot="1" x14ac:dyDescent="0.3">
      <c r="D45" s="5" t="s">
        <v>14</v>
      </c>
      <c r="E45" s="6"/>
      <c r="F45" s="11">
        <v>1995</v>
      </c>
      <c r="G45" s="7">
        <v>1996</v>
      </c>
      <c r="H45" s="11">
        <v>1997</v>
      </c>
      <c r="I45" s="7">
        <v>1998</v>
      </c>
      <c r="J45" s="11">
        <v>1999</v>
      </c>
      <c r="K45" s="7">
        <v>2000</v>
      </c>
      <c r="L45" s="11">
        <v>2001</v>
      </c>
      <c r="M45" s="7">
        <v>2002</v>
      </c>
      <c r="N45" s="11">
        <v>2003</v>
      </c>
      <c r="O45" s="7">
        <v>2004</v>
      </c>
      <c r="P45" s="11">
        <v>2005</v>
      </c>
      <c r="Q45" s="7">
        <v>2006</v>
      </c>
      <c r="R45" s="11">
        <v>2007</v>
      </c>
      <c r="S45" s="7">
        <v>2008</v>
      </c>
      <c r="T45" s="11">
        <v>2009</v>
      </c>
      <c r="U45" s="7">
        <v>2010</v>
      </c>
      <c r="V45" s="11">
        <v>2011</v>
      </c>
      <c r="W45" s="7">
        <v>2012</v>
      </c>
      <c r="X45" s="11">
        <v>2013</v>
      </c>
      <c r="Y45" s="7">
        <v>2014</v>
      </c>
      <c r="Z45" s="11">
        <v>2015</v>
      </c>
      <c r="AA45" s="8">
        <v>2016</v>
      </c>
      <c r="AB45" s="8">
        <v>2017</v>
      </c>
      <c r="AC45" s="8">
        <v>2018</v>
      </c>
      <c r="AD45" s="8">
        <v>2019</v>
      </c>
      <c r="AE45" s="8">
        <v>2020</v>
      </c>
      <c r="AF45" s="8">
        <v>2021</v>
      </c>
    </row>
    <row r="46" spans="4:32" ht="15.75" thickBot="1" x14ac:dyDescent="0.3">
      <c r="D46" s="229" t="s">
        <v>26</v>
      </c>
      <c r="E46" s="230"/>
      <c r="F46" s="38"/>
      <c r="G46" s="52"/>
      <c r="H46" s="38"/>
      <c r="I46" s="52"/>
      <c r="J46" s="38"/>
      <c r="K46" s="52"/>
      <c r="L46" s="38"/>
      <c r="M46" s="52"/>
      <c r="N46" s="38"/>
      <c r="O46" s="52"/>
      <c r="P46" s="38"/>
      <c r="Q46" s="52"/>
      <c r="R46" s="38"/>
      <c r="S46" s="52"/>
      <c r="T46" s="38"/>
      <c r="U46" s="52"/>
      <c r="V46" s="38"/>
      <c r="W46" s="52"/>
      <c r="X46" s="38"/>
      <c r="Y46" s="52"/>
      <c r="Z46" s="38"/>
      <c r="AA46" s="53"/>
      <c r="AB46" s="53"/>
      <c r="AC46" s="53"/>
      <c r="AD46" s="53"/>
      <c r="AE46" s="53"/>
      <c r="AF46" s="53"/>
    </row>
    <row r="47" spans="4:32" x14ac:dyDescent="0.25">
      <c r="D47" s="225" t="s">
        <v>16</v>
      </c>
      <c r="E47" s="226"/>
      <c r="F47" s="77">
        <f>+(A!D47/A!$D$46)/(I!F76/I!$F$75)</f>
        <v>0.16977324449082892</v>
      </c>
      <c r="G47" s="77">
        <f>+(A!E47/A!$D$46)/(I!G76/I!$F$75)</f>
        <v>8.5673150124471761E-4</v>
      </c>
      <c r="H47" s="77">
        <f>+(A!F47/A!$D$46)/(I!H76/I!$F$75)</f>
        <v>2.782677823825213E-2</v>
      </c>
      <c r="I47" s="77">
        <f>+(A!G47/A!$D$46)/(I!I76/I!$F$75)</f>
        <v>1.2034236596503338E-3</v>
      </c>
      <c r="J47" s="77">
        <f>+(A!H47/A!$D$46)/(I!J76/I!$F$75)</f>
        <v>9.0083507018584542E-4</v>
      </c>
      <c r="K47" s="77">
        <f>+(A!I47/A!$D$46)/(I!K76/I!$F$75)</f>
        <v>7.4235260749868986E-4</v>
      </c>
      <c r="L47" s="77" t="e">
        <f>+(A!#REF!/A!$D$46)/(I!L76/I!$F$75)</f>
        <v>#REF!</v>
      </c>
      <c r="M47" s="77">
        <f>+(A!K47/A!$D$46)/(I!M76/I!$F$75)</f>
        <v>2.1719530618202697E-3</v>
      </c>
      <c r="N47" s="77">
        <f>+(A!L47/A!$D$46)/(I!N76/I!$F$75)</f>
        <v>0.13478237514059288</v>
      </c>
      <c r="O47" s="77">
        <f>+(A!M47/A!$D$46)/(I!O76/I!$F$75)</f>
        <v>2.8121970809001761E-3</v>
      </c>
      <c r="P47" s="77">
        <f>+(A!N47/A!$D$46)/(I!P76/I!$F$75)</f>
        <v>3.2488544889379008E-3</v>
      </c>
      <c r="Q47" s="77">
        <f>+(A!O47/A!$D$46)/(I!Q76/I!$F$75)</f>
        <v>3.9225741304505183E-3</v>
      </c>
      <c r="R47" s="77">
        <f>+(A!P47/A!$D$46)/(I!R76/I!$F$75)</f>
        <v>1.5579225459214944E-3</v>
      </c>
      <c r="S47" s="77">
        <f>+(A!Q47/A!$D$46)/(I!S76/I!$F$75)</f>
        <v>2.7325650136457657E-3</v>
      </c>
      <c r="T47" s="77">
        <f>+(A!R47/A!$D$46)/(I!T76/I!$F$75)</f>
        <v>8.06539153591509E-3</v>
      </c>
      <c r="U47" s="77">
        <f>+(A!S47/A!$D$46)/(I!U76/I!$F$75)</f>
        <v>9.761100593741379E-3</v>
      </c>
      <c r="V47" s="77">
        <f>+(A!T47/A!$D$46)/(I!V76/I!$F$75)</f>
        <v>5.8087631781112391E-2</v>
      </c>
      <c r="W47" s="77">
        <f>+(A!U47/A!$D$46)/(I!W76/I!$F$75)</f>
        <v>9.6829651144687608E-3</v>
      </c>
      <c r="X47" s="77">
        <f>+(A!V47/A!$D$46)/(I!X76/I!$F$75)</f>
        <v>8.9090082215540749E-3</v>
      </c>
      <c r="Y47" s="77">
        <f>+(A!W47/A!$D$46)/(I!Y76/I!$F$75)</f>
        <v>3.7131517135450555E-3</v>
      </c>
      <c r="Z47" s="77">
        <f>+(A!X47/A!$D$46)/(I!Z76/I!$F$75)</f>
        <v>8.8880310130167051E-3</v>
      </c>
      <c r="AA47" s="77">
        <f>+(A!Y47/A!$D$46)/(I!AA76/I!$F$75)</f>
        <v>6.9129404326392432E-3</v>
      </c>
      <c r="AB47" s="77">
        <f>+(A!Z47/A!$D$46)/(I!AB76/I!$F$75)</f>
        <v>2.8095841957122066E-2</v>
      </c>
      <c r="AC47" s="77">
        <f>+(A!AA47/A!$D$46)/(I!AC76/I!$F$75)</f>
        <v>3.3190315530043903E-2</v>
      </c>
      <c r="AD47" s="77">
        <f>+(A!AB47/A!$D$46)/(I!AD76/I!$F$75)</f>
        <v>5.9089893782911809E-2</v>
      </c>
      <c r="AE47" s="77">
        <f>+(A!AC47/A!$D$46)/(I!AE76/I!$F$75)</f>
        <v>1.9934104224754851E-2</v>
      </c>
      <c r="AF47" s="77" t="e">
        <f>+(A!#REF!/A!$D$46)/(I!AF76/I!$F$75)</f>
        <v>#REF!</v>
      </c>
    </row>
    <row r="48" spans="4:32" x14ac:dyDescent="0.25">
      <c r="D48" s="227" t="s">
        <v>17</v>
      </c>
      <c r="E48" s="228"/>
      <c r="F48" s="62" t="e">
        <f>+(A!D48/A!$D$46)/(I!F77/I!$F$75)</f>
        <v>#VALUE!</v>
      </c>
      <c r="G48" s="62" t="e">
        <f>+(A!E48/A!$D$46)/(I!G77/I!$F$75)</f>
        <v>#VALUE!</v>
      </c>
      <c r="H48" s="62" t="e">
        <f>+(A!F48/A!$D$46)/(I!H77/I!$F$75)</f>
        <v>#VALUE!</v>
      </c>
      <c r="I48" s="62" t="e">
        <f>+(A!G48/A!$D$46)/(I!I77/I!$F$75)</f>
        <v>#VALUE!</v>
      </c>
      <c r="J48" s="62" t="e">
        <f>+(A!H48/A!$D$46)/(I!J77/I!$F$75)</f>
        <v>#VALUE!</v>
      </c>
      <c r="K48" s="62" t="e">
        <f>+(A!I48/A!$D$46)/(I!K77/I!$F$75)</f>
        <v>#VALUE!</v>
      </c>
      <c r="L48" s="62">
        <f>+(A!J47/A!$D$46)/(I!L77/I!$F$75)</f>
        <v>9.8049934416719553E-2</v>
      </c>
      <c r="M48" s="62" t="e">
        <f>+(A!K48/A!$D$46)/(I!M77/I!$F$75)</f>
        <v>#VALUE!</v>
      </c>
      <c r="N48" s="62" t="e">
        <f>+(A!L48/A!$D$46)/(I!N77/I!$F$75)</f>
        <v>#VALUE!</v>
      </c>
      <c r="O48" s="62" t="e">
        <f>+(A!M48/A!$D$46)/(I!O77/I!$F$75)</f>
        <v>#VALUE!</v>
      </c>
      <c r="P48" s="62" t="e">
        <f>+(A!N48/A!$D$46)/(I!P77/I!$F$75)</f>
        <v>#VALUE!</v>
      </c>
      <c r="Q48" s="62" t="e">
        <f>+(A!O48/A!$D$46)/(I!Q77/I!$F$75)</f>
        <v>#VALUE!</v>
      </c>
      <c r="R48" s="62" t="e">
        <f>+(A!P48/A!$D$46)/(I!R77/I!$F$75)</f>
        <v>#VALUE!</v>
      </c>
      <c r="S48" s="62" t="e">
        <f>+(A!Q48/A!$D$46)/(I!S77/I!$F$75)</f>
        <v>#VALUE!</v>
      </c>
      <c r="T48" s="62" t="e">
        <f>+(A!R48/A!$D$46)/(I!T77/I!$F$75)</f>
        <v>#VALUE!</v>
      </c>
      <c r="U48" s="62" t="e">
        <f>+(A!S48/A!$D$46)/(I!U77/I!$F$75)</f>
        <v>#VALUE!</v>
      </c>
      <c r="V48" s="62" t="e">
        <f>+(A!T48/A!$D$46)/(I!V77/I!$F$75)</f>
        <v>#VALUE!</v>
      </c>
      <c r="W48" s="62" t="e">
        <f>+(A!U48/A!$D$46)/(I!W77/I!$F$75)</f>
        <v>#VALUE!</v>
      </c>
      <c r="X48" s="62" t="e">
        <f>+(A!V48/A!$D$46)/(I!X77/I!$F$75)</f>
        <v>#VALUE!</v>
      </c>
      <c r="Y48" s="62" t="e">
        <f>+(A!W48/A!$D$46)/(I!Y77/I!$F$75)</f>
        <v>#VALUE!</v>
      </c>
      <c r="Z48" s="62" t="e">
        <f>+(A!X48/A!$D$46)/(I!Z77/I!$F$75)</f>
        <v>#VALUE!</v>
      </c>
      <c r="AA48" s="62" t="e">
        <f>+(A!Y48/A!$D$46)/(I!AA77/I!$F$75)</f>
        <v>#VALUE!</v>
      </c>
      <c r="AB48" s="62" t="e">
        <f>+(A!Z48/A!$D$46)/(I!AB77/I!$F$75)</f>
        <v>#VALUE!</v>
      </c>
      <c r="AC48" s="62" t="e">
        <f>+(A!AA48/A!$D$46)/(I!AC77/I!$F$75)</f>
        <v>#VALUE!</v>
      </c>
      <c r="AD48" s="62" t="e">
        <f>+(A!AB48/A!$D$46)/(I!AD77/I!$F$75)</f>
        <v>#VALUE!</v>
      </c>
      <c r="AE48" s="62" t="e">
        <f>+(A!AC48/A!$D$46)/(I!AE77/I!$F$75)</f>
        <v>#VALUE!</v>
      </c>
      <c r="AF48" s="62" t="e">
        <f>+(A!#REF!/A!$D$46)/(I!AF77/I!$F$75)</f>
        <v>#REF!</v>
      </c>
    </row>
    <row r="49" spans="4:32" x14ac:dyDescent="0.25">
      <c r="D49" s="225" t="s">
        <v>18</v>
      </c>
      <c r="E49" s="226"/>
      <c r="F49" s="62">
        <f>+(A!D49/A!$D$46)/(I!F78/I!$F$75)</f>
        <v>1.0023367447089937E-4</v>
      </c>
      <c r="G49" s="62" t="e">
        <f>+(A!E49/A!$D$46)/(I!G78/I!$F$75)</f>
        <v>#VALUE!</v>
      </c>
      <c r="H49" s="62">
        <f>+(A!F49/A!$D$46)/(I!H78/I!$F$75)</f>
        <v>5.9844172863772439E-4</v>
      </c>
      <c r="I49" s="62">
        <f>+(A!G49/A!$D$46)/(I!I78/I!$F$75)</f>
        <v>6.5044271660286493E-4</v>
      </c>
      <c r="J49" s="62" t="e">
        <f>+(A!H49/A!$D$46)/(I!J78/I!$F$75)</f>
        <v>#VALUE!</v>
      </c>
      <c r="K49" s="62" t="e">
        <f>+(A!I49/A!$D$46)/(I!K78/I!$F$75)</f>
        <v>#VALUE!</v>
      </c>
      <c r="L49" s="62" t="e">
        <f>+(A!J48/A!$D$46)/(I!L78/I!$F$75)</f>
        <v>#VALUE!</v>
      </c>
      <c r="M49" s="62">
        <f>+(A!K49/A!$D$46)/(I!M78/I!$F$75)</f>
        <v>1.7765426938837975E-3</v>
      </c>
      <c r="N49" s="62">
        <f>+(A!L49/A!$D$46)/(I!N78/I!$F$75)</f>
        <v>3.095975391192511E-5</v>
      </c>
      <c r="O49" s="62">
        <f>+(A!M49/A!$D$46)/(I!O78/I!$F$75)</f>
        <v>2.9025892780369056E-5</v>
      </c>
      <c r="P49" s="62">
        <f>+(A!N49/A!$D$46)/(I!P78/I!$F$75)</f>
        <v>2.7893773046097354E-3</v>
      </c>
      <c r="Q49" s="62" t="e">
        <f>+(A!O49/A!$D$46)/(I!Q78/I!$F$75)</f>
        <v>#VALUE!</v>
      </c>
      <c r="R49" s="62" t="e">
        <f>+(A!P49/A!$D$46)/(I!R78/I!$F$75)</f>
        <v>#VALUE!</v>
      </c>
      <c r="S49" s="62">
        <f>+(A!Q49/A!$D$46)/(I!S78/I!$F$75)</f>
        <v>9.4823595149021341E-4</v>
      </c>
      <c r="T49" s="62">
        <f>+(A!R49/A!$D$46)/(I!T78/I!$F$75)</f>
        <v>1.0563378006480112E-4</v>
      </c>
      <c r="U49" s="62">
        <f>+(A!S49/A!$D$46)/(I!U78/I!$F$75)</f>
        <v>1.8044872945941268E-4</v>
      </c>
      <c r="V49" s="62" t="e">
        <f>+(A!T49/A!$D$46)/(I!V78/I!$F$75)</f>
        <v>#VALUE!</v>
      </c>
      <c r="W49" s="62">
        <f>+(A!U49/A!$D$46)/(I!W78/I!$F$75)</f>
        <v>2.5411948251454958E-6</v>
      </c>
      <c r="X49" s="62">
        <f>+(A!V49/A!$D$46)/(I!X78/I!$F$75)</f>
        <v>3.803723309893044E-4</v>
      </c>
      <c r="Y49" s="62" t="e">
        <f>+(A!W49/A!$D$46)/(I!Y78/I!$F$75)</f>
        <v>#VALUE!</v>
      </c>
      <c r="Z49" s="62" t="e">
        <f>+(A!X49/A!$D$46)/(I!Z78/I!$F$75)</f>
        <v>#VALUE!</v>
      </c>
      <c r="AA49" s="62" t="e">
        <f>+(A!Y49/A!$D$46)/(I!AA78/I!$F$75)</f>
        <v>#VALUE!</v>
      </c>
      <c r="AB49" s="62">
        <f>+(A!Z49/A!$D$46)/(I!AB78/I!$F$75)</f>
        <v>7.1466104339249829E-5</v>
      </c>
      <c r="AC49" s="62">
        <f>+(A!AA49/A!$D$46)/(I!AC78/I!$F$75)</f>
        <v>2.3033819304687561E-5</v>
      </c>
      <c r="AD49" s="62" t="e">
        <f>+(A!AB49/A!$D$46)/(I!AD78/I!$F$75)</f>
        <v>#VALUE!</v>
      </c>
      <c r="AE49" s="62">
        <f>+(A!AC49/A!$D$46)/(I!AE78/I!$F$75)</f>
        <v>9.0331349961522136E-4</v>
      </c>
      <c r="AF49" s="62" t="e">
        <f>+(A!#REF!/A!$D$46)/(I!AF78/I!$F$75)</f>
        <v>#REF!</v>
      </c>
    </row>
    <row r="50" spans="4:32" x14ac:dyDescent="0.25">
      <c r="D50" s="227" t="s">
        <v>19</v>
      </c>
      <c r="E50" s="228"/>
      <c r="F50" s="62" t="e">
        <f>+(A!D50/A!$D$46)/(I!F79/I!$F$75)</f>
        <v>#VALUE!</v>
      </c>
      <c r="G50" s="62" t="e">
        <f>+(A!E50/A!$D$46)/(I!G79/I!$F$75)</f>
        <v>#VALUE!</v>
      </c>
      <c r="H50" s="62" t="e">
        <f>+(A!F50/A!$D$46)/(I!H79/I!$F$75)</f>
        <v>#VALUE!</v>
      </c>
      <c r="I50" s="62" t="e">
        <f>+(A!G50/A!$D$46)/(I!I79/I!$F$75)</f>
        <v>#VALUE!</v>
      </c>
      <c r="J50" s="62" t="e">
        <f>+(A!H50/A!$D$46)/(I!J79/I!$F$75)</f>
        <v>#VALUE!</v>
      </c>
      <c r="K50" s="62" t="e">
        <f>+(A!I50/A!$D$46)/(I!K79/I!$F$75)</f>
        <v>#VALUE!</v>
      </c>
      <c r="L50" s="62">
        <f>+(A!J49/A!$D$46)/(I!L79/I!$F$75)</f>
        <v>1.1217756580793632E-4</v>
      </c>
      <c r="M50" s="62" t="e">
        <f>+(A!K50/A!$D$46)/(I!M79/I!$F$75)</f>
        <v>#VALUE!</v>
      </c>
      <c r="N50" s="62" t="e">
        <f>+(A!L50/A!$D$46)/(I!N79/I!$F$75)</f>
        <v>#VALUE!</v>
      </c>
      <c r="O50" s="62" t="e">
        <f>+(A!M50/A!$D$46)/(I!O79/I!$F$75)</f>
        <v>#VALUE!</v>
      </c>
      <c r="P50" s="62" t="e">
        <f>+(A!N50/A!$D$46)/(I!P79/I!$F$75)</f>
        <v>#VALUE!</v>
      </c>
      <c r="Q50" s="62" t="e">
        <f>+(A!O50/A!$D$46)/(I!Q79/I!$F$75)</f>
        <v>#VALUE!</v>
      </c>
      <c r="R50" s="62" t="e">
        <f>+(A!P50/A!$D$46)/(I!R79/I!$F$75)</f>
        <v>#VALUE!</v>
      </c>
      <c r="S50" s="62" t="e">
        <f>+(A!Q50/A!$D$46)/(I!S79/I!$F$75)</f>
        <v>#VALUE!</v>
      </c>
      <c r="T50" s="62">
        <f>+(A!R50/A!$D$46)/(I!T79/I!$F$75)</f>
        <v>8.0680367151324117E-8</v>
      </c>
      <c r="U50" s="62" t="e">
        <f>+(A!S50/A!$D$46)/(I!U79/I!$F$75)</f>
        <v>#VALUE!</v>
      </c>
      <c r="V50" s="62">
        <f>+(A!T50/A!$D$46)/(I!V79/I!$F$75)</f>
        <v>2.9734588971511679E-7</v>
      </c>
      <c r="W50" s="62" t="e">
        <f>+(A!U50/A!$D$46)/(I!W79/I!$F$75)</f>
        <v>#VALUE!</v>
      </c>
      <c r="X50" s="62">
        <f>+(A!V50/A!$D$46)/(I!X79/I!$F$75)</f>
        <v>1.0027529871338433E-4</v>
      </c>
      <c r="Y50" s="62">
        <f>+(A!W50/A!$D$46)/(I!Y79/I!$F$75)</f>
        <v>6.0069568915878492E-6</v>
      </c>
      <c r="Z50" s="62">
        <f>+(A!X50/A!$D$46)/(I!Z79/I!$F$75)</f>
        <v>3.9609100203462306E-3</v>
      </c>
      <c r="AA50" s="62">
        <f>+(A!Y50/A!$D$46)/(I!AA79/I!$F$75)</f>
        <v>4.0965486583388819E-3</v>
      </c>
      <c r="AB50" s="62">
        <f>+(A!Z50/A!$D$46)/(I!AB79/I!$F$75)</f>
        <v>4.5480623650473199E-3</v>
      </c>
      <c r="AC50" s="62">
        <f>+(A!AA50/A!$D$46)/(I!AC79/I!$F$75)</f>
        <v>1.6764616864981071E-6</v>
      </c>
      <c r="AD50" s="62">
        <f>+(A!AB50/A!$D$46)/(I!AD79/I!$F$75)</f>
        <v>2.6954343970591755E-3</v>
      </c>
      <c r="AE50" s="62">
        <f>+(A!AC50/A!$D$46)/(I!AE79/I!$F$75)</f>
        <v>3.9522990383023664E-5</v>
      </c>
      <c r="AF50" s="62" t="e">
        <f>+(A!#REF!/A!$D$46)/(I!AF79/I!$F$75)</f>
        <v>#REF!</v>
      </c>
    </row>
    <row r="51" spans="4:32" x14ac:dyDescent="0.25">
      <c r="D51" s="225" t="s">
        <v>20</v>
      </c>
      <c r="E51" s="226"/>
      <c r="F51" s="62" t="e">
        <f>+(A!D51/A!$D$46)/(I!F80/I!$F$75)</f>
        <v>#VALUE!</v>
      </c>
      <c r="G51" s="62" t="e">
        <f>+(A!E51/A!$D$46)/(I!G80/I!$F$75)</f>
        <v>#VALUE!</v>
      </c>
      <c r="H51" s="62" t="e">
        <f>+(A!F51/A!$D$46)/(I!H80/I!$F$75)</f>
        <v>#VALUE!</v>
      </c>
      <c r="I51" s="62" t="e">
        <f>+(A!G51/A!$D$46)/(I!I80/I!$F$75)</f>
        <v>#VALUE!</v>
      </c>
      <c r="J51" s="62" t="e">
        <f>+(A!H51/A!$D$46)/(I!J80/I!$F$75)</f>
        <v>#VALUE!</v>
      </c>
      <c r="K51" s="62" t="e">
        <f>+(A!I51/A!$D$46)/(I!K80/I!$F$75)</f>
        <v>#VALUE!</v>
      </c>
      <c r="L51" s="62" t="e">
        <f>+(A!J50/A!$D$46)/(I!L80/I!$F$75)</f>
        <v>#VALUE!</v>
      </c>
      <c r="M51" s="62" t="e">
        <f>+(A!K51/A!$D$46)/(I!M80/I!$F$75)</f>
        <v>#VALUE!</v>
      </c>
      <c r="N51" s="62" t="e">
        <f>+(A!L51/A!$D$46)/(I!N80/I!$F$75)</f>
        <v>#VALUE!</v>
      </c>
      <c r="O51" s="62" t="e">
        <f>+(A!M51/A!$D$46)/(I!O80/I!$F$75)</f>
        <v>#VALUE!</v>
      </c>
      <c r="P51" s="62" t="e">
        <f>+(A!N51/A!$D$46)/(I!P80/I!$F$75)</f>
        <v>#VALUE!</v>
      </c>
      <c r="Q51" s="62" t="e">
        <f>+(A!O51/A!$D$46)/(I!Q80/I!$F$75)</f>
        <v>#VALUE!</v>
      </c>
      <c r="R51" s="62" t="e">
        <f>+(A!P51/A!$D$46)/(I!R80/I!$F$75)</f>
        <v>#VALUE!</v>
      </c>
      <c r="S51" s="62" t="e">
        <f>+(A!Q51/A!$D$46)/(I!S80/I!$F$75)</f>
        <v>#VALUE!</v>
      </c>
      <c r="T51" s="62" t="e">
        <f>+(A!R51/A!$D$46)/(I!T80/I!$F$75)</f>
        <v>#VALUE!</v>
      </c>
      <c r="U51" s="62" t="e">
        <f>+(A!S51/A!$D$46)/(I!U80/I!$F$75)</f>
        <v>#VALUE!</v>
      </c>
      <c r="V51" s="62" t="e">
        <f>+(A!T51/A!$D$46)/(I!V80/I!$F$75)</f>
        <v>#VALUE!</v>
      </c>
      <c r="W51" s="62" t="e">
        <f>+(A!U51/A!$D$46)/(I!W80/I!$F$75)</f>
        <v>#VALUE!</v>
      </c>
      <c r="X51" s="62" t="e">
        <f>+(A!V51/A!$D$46)/(I!X80/I!$F$75)</f>
        <v>#VALUE!</v>
      </c>
      <c r="Y51" s="62" t="e">
        <f>+(A!W51/A!$D$46)/(I!Y80/I!$F$75)</f>
        <v>#VALUE!</v>
      </c>
      <c r="Z51" s="62" t="e">
        <f>+(A!X51/A!$D$46)/(I!Z80/I!$F$75)</f>
        <v>#VALUE!</v>
      </c>
      <c r="AA51" s="62" t="e">
        <f>+(A!Y51/A!$D$46)/(I!AA80/I!$F$75)</f>
        <v>#VALUE!</v>
      </c>
      <c r="AB51" s="62" t="e">
        <f>+(A!Z51/A!$D$46)/(I!AB80/I!$F$75)</f>
        <v>#VALUE!</v>
      </c>
      <c r="AC51" s="62" t="e">
        <f>+(A!AA51/A!$D$46)/(I!AC80/I!$F$75)</f>
        <v>#VALUE!</v>
      </c>
      <c r="AD51" s="62" t="e">
        <f>+(A!AB51/A!$D$46)/(I!AD80/I!$F$75)</f>
        <v>#VALUE!</v>
      </c>
      <c r="AE51" s="62" t="e">
        <f>+(A!AC51/A!$D$46)/(I!AE80/I!$F$75)</f>
        <v>#VALUE!</v>
      </c>
      <c r="AF51" s="62" t="e">
        <f>+(A!#REF!/A!$D$46)/(I!AF80/I!$F$75)</f>
        <v>#REF!</v>
      </c>
    </row>
    <row r="52" spans="4:32" x14ac:dyDescent="0.25">
      <c r="D52" s="227" t="s">
        <v>21</v>
      </c>
      <c r="E52" s="228"/>
      <c r="F52" s="62">
        <f>+(A!D52/A!$D$46)/(I!F81/I!$F$75)</f>
        <v>5.3798528873164461E-3</v>
      </c>
      <c r="G52" s="62">
        <f>+(A!E52/A!$D$46)/(I!G81/I!$F$75)</f>
        <v>2.8854295894109067E-2</v>
      </c>
      <c r="H52" s="62">
        <f>+(A!F52/A!$D$46)/(I!H81/I!$F$75)</f>
        <v>2.6963810213637203E-2</v>
      </c>
      <c r="I52" s="62">
        <f>+(A!G52/A!$D$46)/(I!I81/I!$F$75)</f>
        <v>3.4004611192580631E-3</v>
      </c>
      <c r="J52" s="62">
        <f>+(A!H52/A!$D$46)/(I!J81/I!$F$75)</f>
        <v>3.7532575982175166E-3</v>
      </c>
      <c r="K52" s="62">
        <f>+(A!I52/A!$D$46)/(I!K81/I!$F$75)</f>
        <v>2.4923990127566748E-3</v>
      </c>
      <c r="L52" s="62" t="e">
        <f>+(A!J51/A!$D$46)/(I!L81/I!$F$75)</f>
        <v>#VALUE!</v>
      </c>
      <c r="M52" s="62">
        <f>+(A!K52/A!$D$46)/(I!M81/I!$F$75)</f>
        <v>4.7500839092664827E-4</v>
      </c>
      <c r="N52" s="62">
        <f>+(A!L52/A!$D$46)/(I!N81/I!$F$75)</f>
        <v>3.5948827371926513E-3</v>
      </c>
      <c r="O52" s="62">
        <f>+(A!M52/A!$D$46)/(I!O81/I!$F$75)</f>
        <v>2.4686786869864224E-3</v>
      </c>
      <c r="P52" s="62">
        <f>+(A!N52/A!$D$46)/(I!P81/I!$F$75)</f>
        <v>6.3646982388912475E-4</v>
      </c>
      <c r="Q52" s="62">
        <f>+(A!O52/A!$D$46)/(I!Q81/I!$F$75)</f>
        <v>1.2578707909998993E-6</v>
      </c>
      <c r="R52" s="62" t="e">
        <f>+(A!P52/A!$D$46)/(I!R81/I!$F$75)</f>
        <v>#VALUE!</v>
      </c>
      <c r="S52" s="62">
        <f>+(A!Q52/A!$D$46)/(I!S81/I!$F$75)</f>
        <v>1.0637727182590732E-3</v>
      </c>
      <c r="T52" s="62">
        <f>+(A!R52/A!$D$46)/(I!T81/I!$F$75)</f>
        <v>3.6716139192550343E-3</v>
      </c>
      <c r="U52" s="62">
        <f>+(A!S52/A!$D$46)/(I!U81/I!$F$75)</f>
        <v>4.7419588131464791E-3</v>
      </c>
      <c r="V52" s="62">
        <f>+(A!T52/A!$D$46)/(I!V81/I!$F$75)</f>
        <v>3.4878763343527755E-3</v>
      </c>
      <c r="W52" s="62">
        <f>+(A!U52/A!$D$46)/(I!W81/I!$F$75)</f>
        <v>5.8163823736012768E-3</v>
      </c>
      <c r="X52" s="62">
        <f>+(A!V52/A!$D$46)/(I!X81/I!$F$75)</f>
        <v>2.3629448663359705E-3</v>
      </c>
      <c r="Y52" s="62">
        <f>+(A!W52/A!$D$46)/(I!Y81/I!$F$75)</f>
        <v>5.5194031027717529E-3</v>
      </c>
      <c r="Z52" s="62">
        <f>+(A!X52/A!$D$46)/(I!Z81/I!$F$75)</f>
        <v>3.350036833235987E-3</v>
      </c>
      <c r="AA52" s="62">
        <f>+(A!Y52/A!$D$46)/(I!AA81/I!$F$75)</f>
        <v>5.2254728379586297E-3</v>
      </c>
      <c r="AB52" s="62">
        <f>+(A!Z52/A!$D$46)/(I!AB81/I!$F$75)</f>
        <v>3.9549614208433913E-3</v>
      </c>
      <c r="AC52" s="62">
        <f>+(A!AA52/A!$D$46)/(I!AC81/I!$F$75)</f>
        <v>4.9896868771862864E-3</v>
      </c>
      <c r="AD52" s="62">
        <f>+(A!AB52/A!$D$46)/(I!AD81/I!$F$75)</f>
        <v>7.1254406499302453E-3</v>
      </c>
      <c r="AE52" s="62">
        <f>+(A!AC52/A!$D$46)/(I!AE81/I!$F$75)</f>
        <v>1.2994004688635489E-3</v>
      </c>
      <c r="AF52" s="62" t="e">
        <f>+(A!#REF!/A!$D$46)/(I!AF81/I!$F$75)</f>
        <v>#REF!</v>
      </c>
    </row>
    <row r="53" spans="4:32" x14ac:dyDescent="0.25">
      <c r="D53" s="225" t="s">
        <v>22</v>
      </c>
      <c r="E53" s="226"/>
      <c r="F53" s="62">
        <f>+(A!D53/A!$D$46)/(I!F82/I!$F$75)</f>
        <v>2.7512963196029656E-5</v>
      </c>
      <c r="G53" s="62">
        <f>+(A!E53/A!$D$46)/(I!G82/I!$F$75)</f>
        <v>3.2436484060540741E-3</v>
      </c>
      <c r="H53" s="62">
        <f>+(A!F53/A!$D$46)/(I!H82/I!$F$75)</f>
        <v>3.7213529809147828E-3</v>
      </c>
      <c r="I53" s="62" t="e">
        <f>+(A!G53/A!$D$46)/(I!I82/I!$F$75)</f>
        <v>#VALUE!</v>
      </c>
      <c r="J53" s="62">
        <f>+(A!H53/A!$D$46)/(I!J82/I!$F$75)</f>
        <v>9.1416369346055716E-4</v>
      </c>
      <c r="K53" s="62">
        <f>+(A!I53/A!$D$46)/(I!K82/I!$F$75)</f>
        <v>5.5739162101635397E-4</v>
      </c>
      <c r="L53" s="62">
        <f>+(A!J52/A!$D$46)/(I!L82/I!$F$75)</f>
        <v>3.4515030760098654E-3</v>
      </c>
      <c r="M53" s="62">
        <f>+(A!K53/A!$D$46)/(I!M82/I!$F$75)</f>
        <v>1.6186448635222208E-3</v>
      </c>
      <c r="N53" s="62">
        <f>+(A!L53/A!$D$46)/(I!N82/I!$F$75)</f>
        <v>2.9105075354467812E-3</v>
      </c>
      <c r="O53" s="62">
        <f>+(A!M53/A!$D$46)/(I!O82/I!$F$75)</f>
        <v>3.8602575279297301E-3</v>
      </c>
      <c r="P53" s="62">
        <f>+(A!N53/A!$D$46)/(I!P82/I!$F$75)</f>
        <v>4.6759485749208324E-3</v>
      </c>
      <c r="Q53" s="62">
        <f>+(A!O53/A!$D$46)/(I!Q82/I!$F$75)</f>
        <v>6.6993755755324815E-3</v>
      </c>
      <c r="R53" s="62">
        <f>+(A!P53/A!$D$46)/(I!R82/I!$F$75)</f>
        <v>1.5181333571889627E-3</v>
      </c>
      <c r="S53" s="62">
        <f>+(A!Q53/A!$D$46)/(I!S82/I!$F$75)</f>
        <v>3.2655092538897749E-3</v>
      </c>
      <c r="T53" s="62">
        <f>+(A!R53/A!$D$46)/(I!T82/I!$F$75)</f>
        <v>9.2500364701336175E-3</v>
      </c>
      <c r="U53" s="62">
        <f>+(A!S53/A!$D$46)/(I!U82/I!$F$75)</f>
        <v>6.938605280692409E-3</v>
      </c>
      <c r="V53" s="62">
        <f>+(A!T53/A!$D$46)/(I!V82/I!$F$75)</f>
        <v>3.7998126754784441E-3</v>
      </c>
      <c r="W53" s="62">
        <f>+(A!U53/A!$D$46)/(I!W82/I!$F$75)</f>
        <v>1.8436754272432197E-3</v>
      </c>
      <c r="X53" s="62">
        <f>+(A!V53/A!$D$46)/(I!X82/I!$F$75)</f>
        <v>2.3260453773553159E-3</v>
      </c>
      <c r="Y53" s="62">
        <f>+(A!W53/A!$D$46)/(I!Y82/I!$F$75)</f>
        <v>6.3610467319057656E-3</v>
      </c>
      <c r="Z53" s="62">
        <f>+(A!X53/A!$D$46)/(I!Z82/I!$F$75)</f>
        <v>4.6158662714392016E-3</v>
      </c>
      <c r="AA53" s="62">
        <f>+(A!Y53/A!$D$46)/(I!AA82/I!$F$75)</f>
        <v>5.350565052920358E-3</v>
      </c>
      <c r="AB53" s="62">
        <f>+(A!Z53/A!$D$46)/(I!AB82/I!$F$75)</f>
        <v>8.951745241139135E-4</v>
      </c>
      <c r="AC53" s="62">
        <f>+(A!AA53/A!$D$46)/(I!AC82/I!$F$75)</f>
        <v>5.4269401390868782E-4</v>
      </c>
      <c r="AD53" s="62">
        <f>+(A!AB53/A!$D$46)/(I!AD82/I!$F$75)</f>
        <v>2.2190088297745101E-3</v>
      </c>
      <c r="AE53" s="62">
        <f>+(A!AC53/A!$D$46)/(I!AE82/I!$F$75)</f>
        <v>3.5067186989078962E-3</v>
      </c>
      <c r="AF53" s="62" t="e">
        <f>+(A!#REF!/A!$D$46)/(I!AF82/I!$F$75)</f>
        <v>#REF!</v>
      </c>
    </row>
    <row r="54" spans="4:32" x14ac:dyDescent="0.25">
      <c r="D54" s="227" t="s">
        <v>23</v>
      </c>
      <c r="E54" s="228"/>
      <c r="F54" s="62">
        <f>+(A!D54/A!$D$46)/(I!F83/I!$F$75)</f>
        <v>1.4860432706760967E-2</v>
      </c>
      <c r="G54" s="62">
        <f>+(A!E54/A!$D$46)/(I!G83/I!$F$75)</f>
        <v>1.5334310597617204E-2</v>
      </c>
      <c r="H54" s="62" t="e">
        <f>+(A!F54/A!$D$46)/(I!H83/I!$F$75)</f>
        <v>#VALUE!</v>
      </c>
      <c r="I54" s="62" t="e">
        <f>+(A!G54/A!$D$46)/(I!I83/I!$F$75)</f>
        <v>#VALUE!</v>
      </c>
      <c r="J54" s="62" t="e">
        <f>+(A!H54/A!$D$46)/(I!J83/I!$F$75)</f>
        <v>#VALUE!</v>
      </c>
      <c r="K54" s="62" t="e">
        <f>+(A!I54/A!$D$46)/(I!K83/I!$F$75)</f>
        <v>#VALUE!</v>
      </c>
      <c r="L54" s="62">
        <f>+(A!J53/A!$D$46)/(I!L83/I!$F$75)</f>
        <v>2.5014182550948797E-3</v>
      </c>
      <c r="M54" s="62">
        <f>+(A!K54/A!$D$46)/(I!M83/I!$F$75)</f>
        <v>4.0326264789293636E-6</v>
      </c>
      <c r="N54" s="62">
        <f>+(A!L54/A!$D$46)/(I!N83/I!$F$75)</f>
        <v>2.6180823534078589E-2</v>
      </c>
      <c r="O54" s="62">
        <f>+(A!M54/A!$D$46)/(I!O83/I!$F$75)</f>
        <v>6.348870823554547E-3</v>
      </c>
      <c r="P54" s="62">
        <f>+(A!N54/A!$D$46)/(I!P83/I!$F$75)</f>
        <v>8.1260410942461388E-4</v>
      </c>
      <c r="Q54" s="62">
        <f>+(A!O54/A!$D$46)/(I!Q83/I!$F$75)</f>
        <v>5.9182803431621835E-4</v>
      </c>
      <c r="R54" s="62">
        <f>+(A!P54/A!$D$46)/(I!R83/I!$F$75)</f>
        <v>3.2656054287519305E-5</v>
      </c>
      <c r="S54" s="62">
        <f>+(A!Q54/A!$D$46)/(I!S83/I!$F$75)</f>
        <v>3.9029191505027118E-3</v>
      </c>
      <c r="T54" s="62">
        <f>+(A!R54/A!$D$46)/(I!T83/I!$F$75)</f>
        <v>1.8095885674556696E-4</v>
      </c>
      <c r="U54" s="62">
        <f>+(A!S54/A!$D$46)/(I!U83/I!$F$75)</f>
        <v>1.5571135121423428E-3</v>
      </c>
      <c r="V54" s="62">
        <f>+(A!T54/A!$D$46)/(I!V83/I!$F$75)</f>
        <v>1.2298783633978017E-3</v>
      </c>
      <c r="W54" s="62">
        <f>+(A!U54/A!$D$46)/(I!W83/I!$F$75)</f>
        <v>2.1763540375663915E-3</v>
      </c>
      <c r="X54" s="62">
        <f>+(A!V54/A!$D$46)/(I!X83/I!$F$75)</f>
        <v>1.0300157430653985E-2</v>
      </c>
      <c r="Y54" s="62">
        <f>+(A!W54/A!$D$46)/(I!Y83/I!$F$75)</f>
        <v>8.5472196804050882E-3</v>
      </c>
      <c r="Z54" s="62">
        <f>+(A!X54/A!$D$46)/(I!Z83/I!$F$75)</f>
        <v>1.0382121344803456E-2</v>
      </c>
      <c r="AA54" s="62">
        <f>+(A!Y54/A!$D$46)/(I!AA83/I!$F$75)</f>
        <v>1.6893156702573155E-2</v>
      </c>
      <c r="AB54" s="62">
        <f>+(A!Z54/A!$D$46)/(I!AB83/I!$F$75)</f>
        <v>5.4937254822903098E-3</v>
      </c>
      <c r="AC54" s="62">
        <f>+(A!AA54/A!$D$46)/(I!AC83/I!$F$75)</f>
        <v>3.471999222973927E-3</v>
      </c>
      <c r="AD54" s="62">
        <f>+(A!AB54/A!$D$46)/(I!AD83/I!$F$75)</f>
        <v>4.1881290967778779E-3</v>
      </c>
      <c r="AE54" s="62">
        <f>+(A!AC54/A!$D$46)/(I!AE83/I!$F$75)</f>
        <v>1.35194381216163E-2</v>
      </c>
      <c r="AF54" s="62" t="e">
        <f>+(A!#REF!/A!$D$46)/(I!AF83/I!$F$75)</f>
        <v>#REF!</v>
      </c>
    </row>
    <row r="55" spans="4:32" x14ac:dyDescent="0.25">
      <c r="D55" s="225" t="s">
        <v>24</v>
      </c>
      <c r="E55" s="226"/>
      <c r="F55" s="62">
        <f>+(A!D55/A!$D$46)/(I!F84/I!$F$75)</f>
        <v>1.3235623075318246E-3</v>
      </c>
      <c r="G55" s="62">
        <f>+(A!E55/A!$D$46)/(I!G84/I!$F$75)</f>
        <v>2.0615958223596346E-3</v>
      </c>
      <c r="H55" s="62">
        <f>+(A!F55/A!$D$46)/(I!H84/I!$F$75)</f>
        <v>3.2147929013275327E-3</v>
      </c>
      <c r="I55" s="62">
        <f>+(A!G55/A!$D$46)/(I!I84/I!$F$75)</f>
        <v>2.6158433418045504E-3</v>
      </c>
      <c r="J55" s="62">
        <f>+(A!H55/A!$D$46)/(I!J84/I!$F$75)</f>
        <v>1.6111523463076072E-3</v>
      </c>
      <c r="K55" s="62">
        <f>+(A!I55/A!$D$46)/(I!K84/I!$F$75)</f>
        <v>9.2924639513089491E-4</v>
      </c>
      <c r="L55" s="62" t="e">
        <f>+(A!J54/A!$D$46)/(I!L84/I!$F$75)</f>
        <v>#VALUE!</v>
      </c>
      <c r="M55" s="62">
        <f>+(A!K55/A!$D$46)/(I!M84/I!$F$75)</f>
        <v>3.7634168462294744E-3</v>
      </c>
      <c r="N55" s="62">
        <f>+(A!L55/A!$D$46)/(I!N84/I!$F$75)</f>
        <v>1.1785574399692197E-3</v>
      </c>
      <c r="O55" s="62">
        <f>+(A!M55/A!$D$46)/(I!O84/I!$F$75)</f>
        <v>3.1404858640677073E-3</v>
      </c>
      <c r="P55" s="62">
        <f>+(A!N55/A!$D$46)/(I!P84/I!$F$75)</f>
        <v>1.0497778608027652E-3</v>
      </c>
      <c r="Q55" s="62">
        <f>+(A!O55/A!$D$46)/(I!Q84/I!$F$75)</f>
        <v>3.7082303865301308E-4</v>
      </c>
      <c r="R55" s="62">
        <f>+(A!P55/A!$D$46)/(I!R84/I!$F$75)</f>
        <v>5.4165291577021226E-4</v>
      </c>
      <c r="S55" s="62">
        <f>+(A!Q55/A!$D$46)/(I!S84/I!$F$75)</f>
        <v>5.8999518805972231E-5</v>
      </c>
      <c r="T55" s="62">
        <f>+(A!R55/A!$D$46)/(I!T84/I!$F$75)</f>
        <v>3.8138722115566324E-5</v>
      </c>
      <c r="U55" s="62">
        <f>+(A!S55/A!$D$46)/(I!U84/I!$F$75)</f>
        <v>3.7284450382632016E-3</v>
      </c>
      <c r="V55" s="62">
        <f>+(A!T55/A!$D$46)/(I!V84/I!$F$75)</f>
        <v>7.8445252413099549E-4</v>
      </c>
      <c r="W55" s="62">
        <f>+(A!U55/A!$D$46)/(I!W84/I!$F$75)</f>
        <v>1.2485796512280969E-4</v>
      </c>
      <c r="X55" s="62">
        <f>+(A!V55/A!$D$46)/(I!X84/I!$F$75)</f>
        <v>4.669901913437753E-6</v>
      </c>
      <c r="Y55" s="62">
        <f>+(A!W55/A!$D$46)/(I!Y84/I!$F$75)</f>
        <v>1.519330131514874E-3</v>
      </c>
      <c r="Z55" s="62">
        <f>+(A!X55/A!$D$46)/(I!Z84/I!$F$75)</f>
        <v>8.4338983839394293E-3</v>
      </c>
      <c r="AA55" s="62">
        <f>+(A!Y55/A!$D$46)/(I!AA84/I!$F$75)</f>
        <v>2.4555134387123424E-3</v>
      </c>
      <c r="AB55" s="62">
        <f>+(A!Z55/A!$D$46)/(I!AB84/I!$F$75)</f>
        <v>1.4690173168451079E-2</v>
      </c>
      <c r="AC55" s="62">
        <f>+(A!AA55/A!$D$46)/(I!AC84/I!$F$75)</f>
        <v>4.0630281031142799E-3</v>
      </c>
      <c r="AD55" s="62">
        <f>+(A!AB55/A!$D$46)/(I!AD84/I!$F$75)</f>
        <v>1.1083161799331932E-3</v>
      </c>
      <c r="AE55" s="62">
        <f>+(A!AC55/A!$D$46)/(I!AE84/I!$F$75)</f>
        <v>2.6666661389245605E-3</v>
      </c>
      <c r="AF55" s="62" t="e">
        <f>+(A!#REF!/A!$D$46)/(I!AF84/I!$F$75)</f>
        <v>#REF!</v>
      </c>
    </row>
    <row r="56" spans="4:32" ht="15.75" thickBot="1" x14ac:dyDescent="0.3">
      <c r="D56" s="223" t="s">
        <v>25</v>
      </c>
      <c r="E56" s="224"/>
      <c r="F56" s="78" t="e">
        <f>+(A!D56/A!$D$46)/(I!F85/I!$F$75)</f>
        <v>#VALUE!</v>
      </c>
      <c r="G56" s="78" t="e">
        <f>+(A!E56/A!$D$46)/(I!G85/I!$F$75)</f>
        <v>#VALUE!</v>
      </c>
      <c r="H56" s="78" t="e">
        <f>+(A!F56/A!$D$46)/(I!H85/I!$F$75)</f>
        <v>#VALUE!</v>
      </c>
      <c r="I56" s="78" t="e">
        <f>+(A!G56/A!$D$46)/(I!I85/I!$F$75)</f>
        <v>#VALUE!</v>
      </c>
      <c r="J56" s="78" t="e">
        <f>+(A!H56/A!$D$46)/(I!J85/I!$F$75)</f>
        <v>#VALUE!</v>
      </c>
      <c r="K56" s="78" t="e">
        <f>+(A!I56/A!$D$46)/(I!K85/I!$F$75)</f>
        <v>#VALUE!</v>
      </c>
      <c r="L56" s="78">
        <f>+(A!J55/A!$D$46)/(I!L85/I!$F$75)</f>
        <v>0.28878885775694185</v>
      </c>
      <c r="M56" s="78" t="e">
        <f>+(A!K56/A!$D$46)/(I!M85/I!$F$75)</f>
        <v>#VALUE!</v>
      </c>
      <c r="N56" s="78" t="e">
        <f>+(A!L56/A!$D$46)/(I!N85/I!$F$75)</f>
        <v>#VALUE!</v>
      </c>
      <c r="O56" s="78" t="e">
        <f>+(A!M56/A!$D$46)/(I!O85/I!$F$75)</f>
        <v>#VALUE!</v>
      </c>
      <c r="P56" s="78">
        <f>+(A!N56/A!$D$46)/(I!P85/I!$F$75)</f>
        <v>1.1657762711536382E-4</v>
      </c>
      <c r="Q56" s="78">
        <f>+(A!O56/A!$D$46)/(I!Q85/I!$F$75)</f>
        <v>6.1086419647072196E-5</v>
      </c>
      <c r="R56" s="78">
        <f>+(A!P56/A!$D$46)/(I!R85/I!$F$75)</f>
        <v>6.8082976577063981E-4</v>
      </c>
      <c r="S56" s="78">
        <f>+(A!Q56/A!$D$46)/(I!S85/I!$F$75)</f>
        <v>8.0097663410012379E-5</v>
      </c>
      <c r="T56" s="78">
        <f>+(A!R56/A!$D$46)/(I!T85/I!$F$75)</f>
        <v>1.5919288806225311E-4</v>
      </c>
      <c r="U56" s="78">
        <f>+(A!S56/A!$D$46)/(I!U85/I!$F$75)</f>
        <v>1.7933430607310652E-4</v>
      </c>
      <c r="V56" s="78">
        <f>+(A!T56/A!$D$46)/(I!V85/I!$F$75)</f>
        <v>1.8207312760082136E-4</v>
      </c>
      <c r="W56" s="78">
        <f>+(A!U56/A!$D$46)/(I!W85/I!$F$75)</f>
        <v>5.5210546242735541E-4</v>
      </c>
      <c r="X56" s="78">
        <f>+(A!V56/A!$D$46)/(I!X85/I!$F$75)</f>
        <v>4.4965363773162913E-5</v>
      </c>
      <c r="Y56" s="78">
        <f>+(A!W56/A!$D$46)/(I!Y85/I!$F$75)</f>
        <v>2.8338432746402505E-4</v>
      </c>
      <c r="Z56" s="78">
        <f>+(A!X56/A!$D$46)/(I!Z85/I!$F$75)</f>
        <v>4.6250075424877245E-4</v>
      </c>
      <c r="AA56" s="78" t="e">
        <f>+(A!Y56/A!$D$46)/(I!AA85/I!$F$75)</f>
        <v>#VALUE!</v>
      </c>
      <c r="AB56" s="78">
        <f>+(A!Z56/A!$D$46)/(I!AB85/I!$F$75)</f>
        <v>3.7814141811585614E-4</v>
      </c>
      <c r="AC56" s="78" t="e">
        <f>+(A!AA56/A!$D$46)/(I!AC85/I!$F$75)</f>
        <v>#VALUE!</v>
      </c>
      <c r="AD56" s="78">
        <f>+(A!AB56/A!$D$46)/(I!AD85/I!$F$75)</f>
        <v>2.6969030789771118E-4</v>
      </c>
      <c r="AE56" s="78">
        <f>+(A!AC56/A!$D$46)/(I!AE85/I!$F$75)</f>
        <v>1.3085765452157923E-4</v>
      </c>
      <c r="AF56" s="78" t="e">
        <f>+(A!#REF!/A!$D$46)/(I!AF85/I!$F$75)</f>
        <v>#REF!</v>
      </c>
    </row>
    <row r="57" spans="4:32" x14ac:dyDescent="0.25">
      <c r="D57" t="s">
        <v>52</v>
      </c>
      <c r="E57" s="101"/>
      <c r="F57" s="79"/>
      <c r="G57" s="79"/>
      <c r="H57" s="79"/>
      <c r="I57" s="79"/>
      <c r="J57" s="79"/>
      <c r="K57" s="79"/>
      <c r="L57" s="79"/>
      <c r="M57" s="79"/>
      <c r="N57" s="79"/>
      <c r="O57" s="79"/>
      <c r="P57" s="79"/>
      <c r="Q57" s="79"/>
      <c r="R57" s="79"/>
      <c r="S57" s="79"/>
      <c r="T57" s="79"/>
      <c r="U57" s="79"/>
      <c r="V57" s="79"/>
      <c r="W57" s="79"/>
      <c r="X57" s="79"/>
      <c r="Y57" s="79"/>
      <c r="Z57" s="79"/>
      <c r="AA57" s="79"/>
    </row>
    <row r="58" spans="4:32" ht="15.75" thickBot="1" x14ac:dyDescent="0.3"/>
    <row r="59" spans="4:32" ht="15.75" thickBot="1" x14ac:dyDescent="0.3">
      <c r="D59" s="5" t="s">
        <v>14</v>
      </c>
      <c r="E59" s="6"/>
      <c r="F59" s="11">
        <v>1995</v>
      </c>
      <c r="G59" s="7">
        <v>1996</v>
      </c>
      <c r="H59" s="11">
        <v>1997</v>
      </c>
      <c r="I59" s="7">
        <v>1998</v>
      </c>
      <c r="J59" s="11">
        <v>1999</v>
      </c>
      <c r="K59" s="7">
        <v>2000</v>
      </c>
      <c r="L59" s="11">
        <v>2001</v>
      </c>
      <c r="M59" s="7">
        <v>2002</v>
      </c>
      <c r="N59" s="11">
        <v>2003</v>
      </c>
      <c r="O59" s="7">
        <v>2004</v>
      </c>
      <c r="P59" s="11">
        <v>2005</v>
      </c>
      <c r="Q59" s="7">
        <v>2006</v>
      </c>
      <c r="R59" s="11">
        <v>2007</v>
      </c>
      <c r="S59" s="7">
        <v>2008</v>
      </c>
      <c r="T59" s="11">
        <v>2009</v>
      </c>
      <c r="U59" s="7">
        <v>2010</v>
      </c>
      <c r="V59" s="11">
        <v>2011</v>
      </c>
      <c r="W59" s="7">
        <v>2012</v>
      </c>
      <c r="X59" s="11">
        <v>2013</v>
      </c>
      <c r="Y59" s="7">
        <v>2014</v>
      </c>
      <c r="Z59" s="11">
        <v>2015</v>
      </c>
      <c r="AA59" s="8">
        <v>2016</v>
      </c>
      <c r="AB59" s="8">
        <v>2017</v>
      </c>
      <c r="AC59" s="8">
        <v>2018</v>
      </c>
      <c r="AD59" s="8">
        <v>2019</v>
      </c>
      <c r="AE59" s="8">
        <v>2020</v>
      </c>
      <c r="AF59" s="8">
        <v>2021</v>
      </c>
    </row>
    <row r="60" spans="4:32" ht="15.75" thickBot="1" x14ac:dyDescent="0.3">
      <c r="D60" s="229" t="s">
        <v>26</v>
      </c>
      <c r="E60" s="230"/>
      <c r="F60" s="87"/>
      <c r="G60" s="80"/>
      <c r="H60" s="81"/>
      <c r="I60" s="80"/>
      <c r="J60" s="80"/>
      <c r="K60" s="80"/>
      <c r="L60" s="80"/>
      <c r="M60" s="80"/>
      <c r="N60" s="80"/>
      <c r="O60" s="80"/>
      <c r="P60" s="80"/>
      <c r="Q60" s="80"/>
      <c r="R60" s="80"/>
      <c r="S60" s="80"/>
      <c r="T60" s="80"/>
      <c r="U60" s="80"/>
      <c r="V60" s="80"/>
      <c r="W60" s="80"/>
      <c r="X60" s="80"/>
      <c r="Y60" s="80"/>
      <c r="Z60" s="80"/>
      <c r="AA60" s="80"/>
      <c r="AB60" s="80"/>
      <c r="AC60" s="80"/>
      <c r="AD60" s="80"/>
      <c r="AE60" s="80"/>
      <c r="AF60" s="80"/>
    </row>
    <row r="61" spans="4:32" x14ac:dyDescent="0.25">
      <c r="D61" s="225" t="s">
        <v>16</v>
      </c>
      <c r="E61" s="226"/>
      <c r="F61" s="82" t="str">
        <f>+IF(F47&gt; 0.33,"VENTAJA","INTRAPRODUCTO")</f>
        <v>INTRAPRODUCTO</v>
      </c>
      <c r="G61" s="77" t="str">
        <f t="shared" ref="G61:AA61" si="0">+IF(G47&gt; 0.33,"VENTAJA","INTRAPRODUCTO")</f>
        <v>INTRAPRODUCTO</v>
      </c>
      <c r="H61" s="83" t="str">
        <f t="shared" si="0"/>
        <v>INTRAPRODUCTO</v>
      </c>
      <c r="I61" s="77" t="str">
        <f t="shared" si="0"/>
        <v>INTRAPRODUCTO</v>
      </c>
      <c r="J61" s="83" t="str">
        <f t="shared" si="0"/>
        <v>INTRAPRODUCTO</v>
      </c>
      <c r="K61" s="77" t="str">
        <f t="shared" si="0"/>
        <v>INTRAPRODUCTO</v>
      </c>
      <c r="L61" s="83" t="e">
        <f t="shared" si="0"/>
        <v>#REF!</v>
      </c>
      <c r="M61" s="77" t="str">
        <f t="shared" si="0"/>
        <v>INTRAPRODUCTO</v>
      </c>
      <c r="N61" s="83" t="str">
        <f t="shared" si="0"/>
        <v>INTRAPRODUCTO</v>
      </c>
      <c r="O61" s="77" t="str">
        <f t="shared" si="0"/>
        <v>INTRAPRODUCTO</v>
      </c>
      <c r="P61" s="83" t="str">
        <f t="shared" si="0"/>
        <v>INTRAPRODUCTO</v>
      </c>
      <c r="Q61" s="77" t="str">
        <f t="shared" si="0"/>
        <v>INTRAPRODUCTO</v>
      </c>
      <c r="R61" s="83" t="str">
        <f t="shared" si="0"/>
        <v>INTRAPRODUCTO</v>
      </c>
      <c r="S61" s="77" t="str">
        <f t="shared" si="0"/>
        <v>INTRAPRODUCTO</v>
      </c>
      <c r="T61" s="83" t="str">
        <f t="shared" si="0"/>
        <v>INTRAPRODUCTO</v>
      </c>
      <c r="U61" s="77" t="str">
        <f t="shared" si="0"/>
        <v>INTRAPRODUCTO</v>
      </c>
      <c r="V61" s="83" t="str">
        <f t="shared" si="0"/>
        <v>INTRAPRODUCTO</v>
      </c>
      <c r="W61" s="77" t="str">
        <f t="shared" si="0"/>
        <v>INTRAPRODUCTO</v>
      </c>
      <c r="X61" s="83" t="str">
        <f t="shared" si="0"/>
        <v>INTRAPRODUCTO</v>
      </c>
      <c r="Y61" s="77" t="str">
        <f t="shared" si="0"/>
        <v>INTRAPRODUCTO</v>
      </c>
      <c r="Z61" s="83" t="str">
        <f t="shared" si="0"/>
        <v>INTRAPRODUCTO</v>
      </c>
      <c r="AA61" s="77" t="str">
        <f t="shared" si="0"/>
        <v>INTRAPRODUCTO</v>
      </c>
      <c r="AB61" s="77" t="str">
        <f t="shared" ref="AB61:AC61" si="1">+IF(AB47&gt; 0.33,"VENTAJA","INTRAPRODUCTO")</f>
        <v>INTRAPRODUCTO</v>
      </c>
      <c r="AC61" s="77" t="str">
        <f t="shared" si="1"/>
        <v>INTRAPRODUCTO</v>
      </c>
      <c r="AD61" s="77" t="str">
        <f t="shared" ref="AD61:AE61" si="2">+IF(AD47&gt; 0.33,"VENTAJA","INTRAPRODUCTO")</f>
        <v>INTRAPRODUCTO</v>
      </c>
      <c r="AE61" s="77" t="str">
        <f t="shared" si="2"/>
        <v>INTRAPRODUCTO</v>
      </c>
      <c r="AF61" s="77" t="e">
        <f t="shared" ref="AF61" si="3">+IF(AF47&gt; 0.33,"VENTAJA","INTRAPRODUCTO")</f>
        <v>#REF!</v>
      </c>
    </row>
    <row r="62" spans="4:32" x14ac:dyDescent="0.25">
      <c r="D62" s="227" t="s">
        <v>17</v>
      </c>
      <c r="E62" s="228"/>
      <c r="F62" s="84" t="e">
        <f t="shared" ref="F62:AA62" si="4">+IF(F48&gt; 0.33,"VENTAJA","INTRAPRODUCTO")</f>
        <v>#VALUE!</v>
      </c>
      <c r="G62" s="62" t="e">
        <f t="shared" si="4"/>
        <v>#VALUE!</v>
      </c>
      <c r="H62" s="79" t="e">
        <f t="shared" si="4"/>
        <v>#VALUE!</v>
      </c>
      <c r="I62" s="62" t="e">
        <f t="shared" si="4"/>
        <v>#VALUE!</v>
      </c>
      <c r="J62" s="79" t="e">
        <f t="shared" si="4"/>
        <v>#VALUE!</v>
      </c>
      <c r="K62" s="62" t="e">
        <f t="shared" si="4"/>
        <v>#VALUE!</v>
      </c>
      <c r="L62" s="79" t="str">
        <f t="shared" si="4"/>
        <v>INTRAPRODUCTO</v>
      </c>
      <c r="M62" s="62" t="e">
        <f t="shared" si="4"/>
        <v>#VALUE!</v>
      </c>
      <c r="N62" s="79" t="e">
        <f t="shared" si="4"/>
        <v>#VALUE!</v>
      </c>
      <c r="O62" s="62" t="e">
        <f t="shared" si="4"/>
        <v>#VALUE!</v>
      </c>
      <c r="P62" s="79" t="e">
        <f t="shared" si="4"/>
        <v>#VALUE!</v>
      </c>
      <c r="Q62" s="62" t="e">
        <f t="shared" si="4"/>
        <v>#VALUE!</v>
      </c>
      <c r="R62" s="79" t="e">
        <f t="shared" si="4"/>
        <v>#VALUE!</v>
      </c>
      <c r="S62" s="62" t="e">
        <f t="shared" si="4"/>
        <v>#VALUE!</v>
      </c>
      <c r="T62" s="79" t="e">
        <f t="shared" si="4"/>
        <v>#VALUE!</v>
      </c>
      <c r="U62" s="62" t="e">
        <f t="shared" si="4"/>
        <v>#VALUE!</v>
      </c>
      <c r="V62" s="79" t="e">
        <f t="shared" si="4"/>
        <v>#VALUE!</v>
      </c>
      <c r="W62" s="62" t="e">
        <f t="shared" si="4"/>
        <v>#VALUE!</v>
      </c>
      <c r="X62" s="79" t="e">
        <f t="shared" si="4"/>
        <v>#VALUE!</v>
      </c>
      <c r="Y62" s="62" t="e">
        <f t="shared" si="4"/>
        <v>#VALUE!</v>
      </c>
      <c r="Z62" s="79" t="e">
        <f t="shared" si="4"/>
        <v>#VALUE!</v>
      </c>
      <c r="AA62" s="62" t="e">
        <f t="shared" si="4"/>
        <v>#VALUE!</v>
      </c>
      <c r="AB62" s="62" t="e">
        <f t="shared" ref="AB62:AC62" si="5">+IF(AB48&gt; 0.33,"VENTAJA","INTRAPRODUCTO")</f>
        <v>#VALUE!</v>
      </c>
      <c r="AC62" s="62" t="e">
        <f t="shared" si="5"/>
        <v>#VALUE!</v>
      </c>
      <c r="AD62" s="62" t="e">
        <f t="shared" ref="AD62:AE62" si="6">+IF(AD48&gt; 0.33,"VENTAJA","INTRAPRODUCTO")</f>
        <v>#VALUE!</v>
      </c>
      <c r="AE62" s="62" t="e">
        <f t="shared" si="6"/>
        <v>#VALUE!</v>
      </c>
      <c r="AF62" s="62" t="e">
        <f t="shared" ref="AF62" si="7">+IF(AF48&gt; 0.33,"VENTAJA","INTRAPRODUCTO")</f>
        <v>#REF!</v>
      </c>
    </row>
    <row r="63" spans="4:32" x14ac:dyDescent="0.25">
      <c r="D63" s="225" t="s">
        <v>18</v>
      </c>
      <c r="E63" s="226"/>
      <c r="F63" s="84" t="str">
        <f t="shared" ref="F63:AA63" si="8">+IF(F49&gt; 0.33,"VENTAJA","INTRAPRODUCTO")</f>
        <v>INTRAPRODUCTO</v>
      </c>
      <c r="G63" s="62" t="e">
        <f t="shared" si="8"/>
        <v>#VALUE!</v>
      </c>
      <c r="H63" s="79" t="str">
        <f t="shared" si="8"/>
        <v>INTRAPRODUCTO</v>
      </c>
      <c r="I63" s="62" t="str">
        <f t="shared" si="8"/>
        <v>INTRAPRODUCTO</v>
      </c>
      <c r="J63" s="79" t="e">
        <f t="shared" si="8"/>
        <v>#VALUE!</v>
      </c>
      <c r="K63" s="62" t="e">
        <f t="shared" si="8"/>
        <v>#VALUE!</v>
      </c>
      <c r="L63" s="79" t="e">
        <f t="shared" si="8"/>
        <v>#VALUE!</v>
      </c>
      <c r="M63" s="62" t="str">
        <f t="shared" si="8"/>
        <v>INTRAPRODUCTO</v>
      </c>
      <c r="N63" s="79" t="str">
        <f t="shared" si="8"/>
        <v>INTRAPRODUCTO</v>
      </c>
      <c r="O63" s="62" t="str">
        <f t="shared" si="8"/>
        <v>INTRAPRODUCTO</v>
      </c>
      <c r="P63" s="79" t="str">
        <f t="shared" si="8"/>
        <v>INTRAPRODUCTO</v>
      </c>
      <c r="Q63" s="62" t="e">
        <f t="shared" si="8"/>
        <v>#VALUE!</v>
      </c>
      <c r="R63" s="79" t="e">
        <f t="shared" si="8"/>
        <v>#VALUE!</v>
      </c>
      <c r="S63" s="62" t="str">
        <f t="shared" si="8"/>
        <v>INTRAPRODUCTO</v>
      </c>
      <c r="T63" s="79" t="str">
        <f t="shared" si="8"/>
        <v>INTRAPRODUCTO</v>
      </c>
      <c r="U63" s="62" t="str">
        <f t="shared" si="8"/>
        <v>INTRAPRODUCTO</v>
      </c>
      <c r="V63" s="79" t="e">
        <f t="shared" si="8"/>
        <v>#VALUE!</v>
      </c>
      <c r="W63" s="62" t="str">
        <f t="shared" si="8"/>
        <v>INTRAPRODUCTO</v>
      </c>
      <c r="X63" s="79" t="str">
        <f t="shared" si="8"/>
        <v>INTRAPRODUCTO</v>
      </c>
      <c r="Y63" s="62" t="e">
        <f t="shared" si="8"/>
        <v>#VALUE!</v>
      </c>
      <c r="Z63" s="79" t="e">
        <f t="shared" si="8"/>
        <v>#VALUE!</v>
      </c>
      <c r="AA63" s="62" t="e">
        <f t="shared" si="8"/>
        <v>#VALUE!</v>
      </c>
      <c r="AB63" s="62" t="str">
        <f t="shared" ref="AB63:AC63" si="9">+IF(AB49&gt; 0.33,"VENTAJA","INTRAPRODUCTO")</f>
        <v>INTRAPRODUCTO</v>
      </c>
      <c r="AC63" s="62" t="str">
        <f t="shared" si="9"/>
        <v>INTRAPRODUCTO</v>
      </c>
      <c r="AD63" s="62" t="e">
        <f t="shared" ref="AD63:AE63" si="10">+IF(AD49&gt; 0.33,"VENTAJA","INTRAPRODUCTO")</f>
        <v>#VALUE!</v>
      </c>
      <c r="AE63" s="62" t="str">
        <f t="shared" si="10"/>
        <v>INTRAPRODUCTO</v>
      </c>
      <c r="AF63" s="62" t="e">
        <f t="shared" ref="AF63" si="11">+IF(AF49&gt; 0.33,"VENTAJA","INTRAPRODUCTO")</f>
        <v>#REF!</v>
      </c>
    </row>
    <row r="64" spans="4:32" x14ac:dyDescent="0.25">
      <c r="D64" s="227" t="s">
        <v>19</v>
      </c>
      <c r="E64" s="228"/>
      <c r="F64" s="84" t="e">
        <f t="shared" ref="F64:AA64" si="12">+IF(F50&gt; 0.33,"VENTAJA","INTRAPRODUCTO")</f>
        <v>#VALUE!</v>
      </c>
      <c r="G64" s="62" t="e">
        <f t="shared" si="12"/>
        <v>#VALUE!</v>
      </c>
      <c r="H64" s="79" t="e">
        <f t="shared" si="12"/>
        <v>#VALUE!</v>
      </c>
      <c r="I64" s="62" t="e">
        <f t="shared" si="12"/>
        <v>#VALUE!</v>
      </c>
      <c r="J64" s="79" t="e">
        <f t="shared" si="12"/>
        <v>#VALUE!</v>
      </c>
      <c r="K64" s="62" t="e">
        <f t="shared" si="12"/>
        <v>#VALUE!</v>
      </c>
      <c r="L64" s="79" t="str">
        <f t="shared" si="12"/>
        <v>INTRAPRODUCTO</v>
      </c>
      <c r="M64" s="62" t="e">
        <f t="shared" si="12"/>
        <v>#VALUE!</v>
      </c>
      <c r="N64" s="79" t="e">
        <f t="shared" si="12"/>
        <v>#VALUE!</v>
      </c>
      <c r="O64" s="62" t="e">
        <f t="shared" si="12"/>
        <v>#VALUE!</v>
      </c>
      <c r="P64" s="79" t="e">
        <f t="shared" si="12"/>
        <v>#VALUE!</v>
      </c>
      <c r="Q64" s="62" t="e">
        <f t="shared" si="12"/>
        <v>#VALUE!</v>
      </c>
      <c r="R64" s="79" t="e">
        <f t="shared" si="12"/>
        <v>#VALUE!</v>
      </c>
      <c r="S64" s="62" t="e">
        <f t="shared" si="12"/>
        <v>#VALUE!</v>
      </c>
      <c r="T64" s="79" t="str">
        <f t="shared" si="12"/>
        <v>INTRAPRODUCTO</v>
      </c>
      <c r="U64" s="62" t="e">
        <f t="shared" si="12"/>
        <v>#VALUE!</v>
      </c>
      <c r="V64" s="79" t="str">
        <f t="shared" si="12"/>
        <v>INTRAPRODUCTO</v>
      </c>
      <c r="W64" s="62" t="e">
        <f t="shared" si="12"/>
        <v>#VALUE!</v>
      </c>
      <c r="X64" s="79" t="str">
        <f t="shared" si="12"/>
        <v>INTRAPRODUCTO</v>
      </c>
      <c r="Y64" s="62" t="str">
        <f t="shared" si="12"/>
        <v>INTRAPRODUCTO</v>
      </c>
      <c r="Z64" s="79" t="str">
        <f t="shared" si="12"/>
        <v>INTRAPRODUCTO</v>
      </c>
      <c r="AA64" s="62" t="str">
        <f t="shared" si="12"/>
        <v>INTRAPRODUCTO</v>
      </c>
      <c r="AB64" s="62" t="str">
        <f t="shared" ref="AB64:AC64" si="13">+IF(AB50&gt; 0.33,"VENTAJA","INTRAPRODUCTO")</f>
        <v>INTRAPRODUCTO</v>
      </c>
      <c r="AC64" s="62" t="str">
        <f t="shared" si="13"/>
        <v>INTRAPRODUCTO</v>
      </c>
      <c r="AD64" s="62" t="str">
        <f t="shared" ref="AD64:AE64" si="14">+IF(AD50&gt; 0.33,"VENTAJA","INTRAPRODUCTO")</f>
        <v>INTRAPRODUCTO</v>
      </c>
      <c r="AE64" s="62" t="str">
        <f t="shared" si="14"/>
        <v>INTRAPRODUCTO</v>
      </c>
      <c r="AF64" s="62" t="e">
        <f t="shared" ref="AF64" si="15">+IF(AF50&gt; 0.33,"VENTAJA","INTRAPRODUCTO")</f>
        <v>#REF!</v>
      </c>
    </row>
    <row r="65" spans="4:32" x14ac:dyDescent="0.25">
      <c r="D65" s="225" t="s">
        <v>20</v>
      </c>
      <c r="E65" s="226"/>
      <c r="F65" s="84" t="e">
        <f t="shared" ref="F65:AA65" si="16">+IF(F51&gt; 0.33,"VENTAJA","INTRAPRODUCTO")</f>
        <v>#VALUE!</v>
      </c>
      <c r="G65" s="62" t="e">
        <f t="shared" si="16"/>
        <v>#VALUE!</v>
      </c>
      <c r="H65" s="79" t="e">
        <f t="shared" si="16"/>
        <v>#VALUE!</v>
      </c>
      <c r="I65" s="62" t="e">
        <f t="shared" si="16"/>
        <v>#VALUE!</v>
      </c>
      <c r="J65" s="79" t="e">
        <f t="shared" si="16"/>
        <v>#VALUE!</v>
      </c>
      <c r="K65" s="62" t="e">
        <f t="shared" si="16"/>
        <v>#VALUE!</v>
      </c>
      <c r="L65" s="79" t="e">
        <f t="shared" si="16"/>
        <v>#VALUE!</v>
      </c>
      <c r="M65" s="62" t="e">
        <f t="shared" si="16"/>
        <v>#VALUE!</v>
      </c>
      <c r="N65" s="79" t="e">
        <f t="shared" si="16"/>
        <v>#VALUE!</v>
      </c>
      <c r="O65" s="62" t="e">
        <f t="shared" si="16"/>
        <v>#VALUE!</v>
      </c>
      <c r="P65" s="79" t="e">
        <f t="shared" si="16"/>
        <v>#VALUE!</v>
      </c>
      <c r="Q65" s="62" t="e">
        <f t="shared" si="16"/>
        <v>#VALUE!</v>
      </c>
      <c r="R65" s="79" t="e">
        <f t="shared" si="16"/>
        <v>#VALUE!</v>
      </c>
      <c r="S65" s="62" t="e">
        <f t="shared" si="16"/>
        <v>#VALUE!</v>
      </c>
      <c r="T65" s="79" t="e">
        <f t="shared" si="16"/>
        <v>#VALUE!</v>
      </c>
      <c r="U65" s="62" t="e">
        <f t="shared" si="16"/>
        <v>#VALUE!</v>
      </c>
      <c r="V65" s="79" t="e">
        <f t="shared" si="16"/>
        <v>#VALUE!</v>
      </c>
      <c r="W65" s="62" t="e">
        <f t="shared" si="16"/>
        <v>#VALUE!</v>
      </c>
      <c r="X65" s="79" t="e">
        <f t="shared" si="16"/>
        <v>#VALUE!</v>
      </c>
      <c r="Y65" s="62" t="e">
        <f t="shared" si="16"/>
        <v>#VALUE!</v>
      </c>
      <c r="Z65" s="79" t="e">
        <f t="shared" si="16"/>
        <v>#VALUE!</v>
      </c>
      <c r="AA65" s="62" t="e">
        <f t="shared" si="16"/>
        <v>#VALUE!</v>
      </c>
      <c r="AB65" s="62" t="e">
        <f t="shared" ref="AB65:AC65" si="17">+IF(AB51&gt; 0.33,"VENTAJA","INTRAPRODUCTO")</f>
        <v>#VALUE!</v>
      </c>
      <c r="AC65" s="62" t="e">
        <f t="shared" si="17"/>
        <v>#VALUE!</v>
      </c>
      <c r="AD65" s="62" t="e">
        <f t="shared" ref="AD65:AE65" si="18">+IF(AD51&gt; 0.33,"VENTAJA","INTRAPRODUCTO")</f>
        <v>#VALUE!</v>
      </c>
      <c r="AE65" s="62" t="e">
        <f t="shared" si="18"/>
        <v>#VALUE!</v>
      </c>
      <c r="AF65" s="62" t="e">
        <f t="shared" ref="AF65" si="19">+IF(AF51&gt; 0.33,"VENTAJA","INTRAPRODUCTO")</f>
        <v>#REF!</v>
      </c>
    </row>
    <row r="66" spans="4:32" x14ac:dyDescent="0.25">
      <c r="D66" s="227" t="s">
        <v>21</v>
      </c>
      <c r="E66" s="228"/>
      <c r="F66" s="84" t="str">
        <f t="shared" ref="F66:AA66" si="20">+IF(F52&gt; 0.33,"VENTAJA","INTRAPRODUCTO")</f>
        <v>INTRAPRODUCTO</v>
      </c>
      <c r="G66" s="62" t="str">
        <f t="shared" si="20"/>
        <v>INTRAPRODUCTO</v>
      </c>
      <c r="H66" s="79" t="str">
        <f t="shared" si="20"/>
        <v>INTRAPRODUCTO</v>
      </c>
      <c r="I66" s="62" t="str">
        <f t="shared" si="20"/>
        <v>INTRAPRODUCTO</v>
      </c>
      <c r="J66" s="79" t="str">
        <f t="shared" si="20"/>
        <v>INTRAPRODUCTO</v>
      </c>
      <c r="K66" s="62" t="str">
        <f t="shared" si="20"/>
        <v>INTRAPRODUCTO</v>
      </c>
      <c r="L66" s="79" t="e">
        <f t="shared" si="20"/>
        <v>#VALUE!</v>
      </c>
      <c r="M66" s="62" t="str">
        <f t="shared" si="20"/>
        <v>INTRAPRODUCTO</v>
      </c>
      <c r="N66" s="79" t="str">
        <f t="shared" si="20"/>
        <v>INTRAPRODUCTO</v>
      </c>
      <c r="O66" s="62" t="str">
        <f t="shared" si="20"/>
        <v>INTRAPRODUCTO</v>
      </c>
      <c r="P66" s="79" t="str">
        <f t="shared" si="20"/>
        <v>INTRAPRODUCTO</v>
      </c>
      <c r="Q66" s="62" t="str">
        <f t="shared" si="20"/>
        <v>INTRAPRODUCTO</v>
      </c>
      <c r="R66" s="79" t="e">
        <f t="shared" si="20"/>
        <v>#VALUE!</v>
      </c>
      <c r="S66" s="62" t="str">
        <f t="shared" si="20"/>
        <v>INTRAPRODUCTO</v>
      </c>
      <c r="T66" s="79" t="str">
        <f t="shared" si="20"/>
        <v>INTRAPRODUCTO</v>
      </c>
      <c r="U66" s="62" t="str">
        <f t="shared" si="20"/>
        <v>INTRAPRODUCTO</v>
      </c>
      <c r="V66" s="79" t="str">
        <f t="shared" si="20"/>
        <v>INTRAPRODUCTO</v>
      </c>
      <c r="W66" s="62" t="str">
        <f t="shared" si="20"/>
        <v>INTRAPRODUCTO</v>
      </c>
      <c r="X66" s="79" t="str">
        <f t="shared" si="20"/>
        <v>INTRAPRODUCTO</v>
      </c>
      <c r="Y66" s="62" t="str">
        <f t="shared" si="20"/>
        <v>INTRAPRODUCTO</v>
      </c>
      <c r="Z66" s="79" t="str">
        <f t="shared" si="20"/>
        <v>INTRAPRODUCTO</v>
      </c>
      <c r="AA66" s="62" t="str">
        <f t="shared" si="20"/>
        <v>INTRAPRODUCTO</v>
      </c>
      <c r="AB66" s="62" t="str">
        <f t="shared" ref="AB66:AC66" si="21">+IF(AB52&gt; 0.33,"VENTAJA","INTRAPRODUCTO")</f>
        <v>INTRAPRODUCTO</v>
      </c>
      <c r="AC66" s="62" t="str">
        <f t="shared" si="21"/>
        <v>INTRAPRODUCTO</v>
      </c>
      <c r="AD66" s="62" t="str">
        <f t="shared" ref="AD66:AE66" si="22">+IF(AD52&gt; 0.33,"VENTAJA","INTRAPRODUCTO")</f>
        <v>INTRAPRODUCTO</v>
      </c>
      <c r="AE66" s="62" t="str">
        <f t="shared" si="22"/>
        <v>INTRAPRODUCTO</v>
      </c>
      <c r="AF66" s="62" t="e">
        <f t="shared" ref="AF66" si="23">+IF(AF52&gt; 0.33,"VENTAJA","INTRAPRODUCTO")</f>
        <v>#REF!</v>
      </c>
    </row>
    <row r="67" spans="4:32" x14ac:dyDescent="0.25">
      <c r="D67" s="225" t="s">
        <v>22</v>
      </c>
      <c r="E67" s="226"/>
      <c r="F67" s="84" t="str">
        <f t="shared" ref="F67:AA67" si="24">+IF(F53&gt; 0.33,"VENTAJA","INTRAPRODUCTO")</f>
        <v>INTRAPRODUCTO</v>
      </c>
      <c r="G67" s="62" t="str">
        <f t="shared" si="24"/>
        <v>INTRAPRODUCTO</v>
      </c>
      <c r="H67" s="79" t="str">
        <f t="shared" si="24"/>
        <v>INTRAPRODUCTO</v>
      </c>
      <c r="I67" s="62" t="e">
        <f t="shared" si="24"/>
        <v>#VALUE!</v>
      </c>
      <c r="J67" s="79" t="str">
        <f t="shared" si="24"/>
        <v>INTRAPRODUCTO</v>
      </c>
      <c r="K67" s="62" t="str">
        <f t="shared" si="24"/>
        <v>INTRAPRODUCTO</v>
      </c>
      <c r="L67" s="79" t="str">
        <f t="shared" si="24"/>
        <v>INTRAPRODUCTO</v>
      </c>
      <c r="M67" s="62" t="str">
        <f t="shared" si="24"/>
        <v>INTRAPRODUCTO</v>
      </c>
      <c r="N67" s="79" t="str">
        <f t="shared" si="24"/>
        <v>INTRAPRODUCTO</v>
      </c>
      <c r="O67" s="62" t="str">
        <f t="shared" si="24"/>
        <v>INTRAPRODUCTO</v>
      </c>
      <c r="P67" s="79" t="str">
        <f t="shared" si="24"/>
        <v>INTRAPRODUCTO</v>
      </c>
      <c r="Q67" s="62" t="str">
        <f t="shared" si="24"/>
        <v>INTRAPRODUCTO</v>
      </c>
      <c r="R67" s="79" t="str">
        <f t="shared" si="24"/>
        <v>INTRAPRODUCTO</v>
      </c>
      <c r="S67" s="62" t="str">
        <f t="shared" si="24"/>
        <v>INTRAPRODUCTO</v>
      </c>
      <c r="T67" s="79" t="str">
        <f t="shared" si="24"/>
        <v>INTRAPRODUCTO</v>
      </c>
      <c r="U67" s="62" t="str">
        <f t="shared" si="24"/>
        <v>INTRAPRODUCTO</v>
      </c>
      <c r="V67" s="79" t="str">
        <f t="shared" si="24"/>
        <v>INTRAPRODUCTO</v>
      </c>
      <c r="W67" s="62" t="str">
        <f t="shared" si="24"/>
        <v>INTRAPRODUCTO</v>
      </c>
      <c r="X67" s="79" t="str">
        <f t="shared" si="24"/>
        <v>INTRAPRODUCTO</v>
      </c>
      <c r="Y67" s="62" t="str">
        <f t="shared" si="24"/>
        <v>INTRAPRODUCTO</v>
      </c>
      <c r="Z67" s="79" t="str">
        <f t="shared" si="24"/>
        <v>INTRAPRODUCTO</v>
      </c>
      <c r="AA67" s="62" t="str">
        <f t="shared" si="24"/>
        <v>INTRAPRODUCTO</v>
      </c>
      <c r="AB67" s="62" t="str">
        <f t="shared" ref="AB67:AC67" si="25">+IF(AB53&gt; 0.33,"VENTAJA","INTRAPRODUCTO")</f>
        <v>INTRAPRODUCTO</v>
      </c>
      <c r="AC67" s="62" t="str">
        <f t="shared" si="25"/>
        <v>INTRAPRODUCTO</v>
      </c>
      <c r="AD67" s="62" t="str">
        <f t="shared" ref="AD67:AE67" si="26">+IF(AD53&gt; 0.33,"VENTAJA","INTRAPRODUCTO")</f>
        <v>INTRAPRODUCTO</v>
      </c>
      <c r="AE67" s="62" t="str">
        <f t="shared" si="26"/>
        <v>INTRAPRODUCTO</v>
      </c>
      <c r="AF67" s="62" t="e">
        <f t="shared" ref="AF67" si="27">+IF(AF53&gt; 0.33,"VENTAJA","INTRAPRODUCTO")</f>
        <v>#REF!</v>
      </c>
    </row>
    <row r="68" spans="4:32" x14ac:dyDescent="0.25">
      <c r="D68" s="227" t="s">
        <v>23</v>
      </c>
      <c r="E68" s="228"/>
      <c r="F68" s="84" t="str">
        <f t="shared" ref="F68:AA68" si="28">+IF(F54&gt; 0.33,"VENTAJA","INTRAPRODUCTO")</f>
        <v>INTRAPRODUCTO</v>
      </c>
      <c r="G68" s="62" t="str">
        <f t="shared" si="28"/>
        <v>INTRAPRODUCTO</v>
      </c>
      <c r="H68" s="79" t="e">
        <f t="shared" si="28"/>
        <v>#VALUE!</v>
      </c>
      <c r="I68" s="62" t="e">
        <f t="shared" si="28"/>
        <v>#VALUE!</v>
      </c>
      <c r="J68" s="79" t="e">
        <f t="shared" si="28"/>
        <v>#VALUE!</v>
      </c>
      <c r="K68" s="62" t="e">
        <f t="shared" si="28"/>
        <v>#VALUE!</v>
      </c>
      <c r="L68" s="79" t="str">
        <f t="shared" si="28"/>
        <v>INTRAPRODUCTO</v>
      </c>
      <c r="M68" s="62" t="str">
        <f t="shared" si="28"/>
        <v>INTRAPRODUCTO</v>
      </c>
      <c r="N68" s="79" t="str">
        <f t="shared" si="28"/>
        <v>INTRAPRODUCTO</v>
      </c>
      <c r="O68" s="62" t="str">
        <f t="shared" si="28"/>
        <v>INTRAPRODUCTO</v>
      </c>
      <c r="P68" s="79" t="str">
        <f t="shared" si="28"/>
        <v>INTRAPRODUCTO</v>
      </c>
      <c r="Q68" s="62" t="str">
        <f t="shared" si="28"/>
        <v>INTRAPRODUCTO</v>
      </c>
      <c r="R68" s="79" t="str">
        <f t="shared" si="28"/>
        <v>INTRAPRODUCTO</v>
      </c>
      <c r="S68" s="62" t="str">
        <f t="shared" si="28"/>
        <v>INTRAPRODUCTO</v>
      </c>
      <c r="T68" s="79" t="str">
        <f t="shared" si="28"/>
        <v>INTRAPRODUCTO</v>
      </c>
      <c r="U68" s="62" t="str">
        <f t="shared" si="28"/>
        <v>INTRAPRODUCTO</v>
      </c>
      <c r="V68" s="79" t="str">
        <f t="shared" si="28"/>
        <v>INTRAPRODUCTO</v>
      </c>
      <c r="W68" s="62" t="str">
        <f t="shared" si="28"/>
        <v>INTRAPRODUCTO</v>
      </c>
      <c r="X68" s="79" t="str">
        <f t="shared" si="28"/>
        <v>INTRAPRODUCTO</v>
      </c>
      <c r="Y68" s="62" t="str">
        <f t="shared" si="28"/>
        <v>INTRAPRODUCTO</v>
      </c>
      <c r="Z68" s="79" t="str">
        <f t="shared" si="28"/>
        <v>INTRAPRODUCTO</v>
      </c>
      <c r="AA68" s="62" t="str">
        <f t="shared" si="28"/>
        <v>INTRAPRODUCTO</v>
      </c>
      <c r="AB68" s="62" t="str">
        <f t="shared" ref="AB68:AC68" si="29">+IF(AB54&gt; 0.33,"VENTAJA","INTRAPRODUCTO")</f>
        <v>INTRAPRODUCTO</v>
      </c>
      <c r="AC68" s="62" t="str">
        <f t="shared" si="29"/>
        <v>INTRAPRODUCTO</v>
      </c>
      <c r="AD68" s="62" t="str">
        <f t="shared" ref="AD68:AE68" si="30">+IF(AD54&gt; 0.33,"VENTAJA","INTRAPRODUCTO")</f>
        <v>INTRAPRODUCTO</v>
      </c>
      <c r="AE68" s="62" t="str">
        <f t="shared" si="30"/>
        <v>INTRAPRODUCTO</v>
      </c>
      <c r="AF68" s="62" t="e">
        <f t="shared" ref="AF68" si="31">+IF(AF54&gt; 0.33,"VENTAJA","INTRAPRODUCTO")</f>
        <v>#REF!</v>
      </c>
    </row>
    <row r="69" spans="4:32" x14ac:dyDescent="0.25">
      <c r="D69" s="225" t="s">
        <v>24</v>
      </c>
      <c r="E69" s="226"/>
      <c r="F69" s="84" t="str">
        <f t="shared" ref="F69:AA69" si="32">+IF(F55&gt; 0.33,"VENTAJA","INTRAPRODUCTO")</f>
        <v>INTRAPRODUCTO</v>
      </c>
      <c r="G69" s="62" t="str">
        <f t="shared" si="32"/>
        <v>INTRAPRODUCTO</v>
      </c>
      <c r="H69" s="79" t="str">
        <f t="shared" si="32"/>
        <v>INTRAPRODUCTO</v>
      </c>
      <c r="I69" s="62" t="str">
        <f t="shared" si="32"/>
        <v>INTRAPRODUCTO</v>
      </c>
      <c r="J69" s="79" t="str">
        <f t="shared" si="32"/>
        <v>INTRAPRODUCTO</v>
      </c>
      <c r="K69" s="62" t="str">
        <f t="shared" si="32"/>
        <v>INTRAPRODUCTO</v>
      </c>
      <c r="L69" s="79" t="e">
        <f t="shared" si="32"/>
        <v>#VALUE!</v>
      </c>
      <c r="M69" s="62" t="str">
        <f t="shared" si="32"/>
        <v>INTRAPRODUCTO</v>
      </c>
      <c r="N69" s="79" t="str">
        <f t="shared" si="32"/>
        <v>INTRAPRODUCTO</v>
      </c>
      <c r="O69" s="62" t="str">
        <f t="shared" si="32"/>
        <v>INTRAPRODUCTO</v>
      </c>
      <c r="P69" s="79" t="str">
        <f t="shared" si="32"/>
        <v>INTRAPRODUCTO</v>
      </c>
      <c r="Q69" s="62" t="str">
        <f t="shared" si="32"/>
        <v>INTRAPRODUCTO</v>
      </c>
      <c r="R69" s="79" t="str">
        <f t="shared" si="32"/>
        <v>INTRAPRODUCTO</v>
      </c>
      <c r="S69" s="62" t="str">
        <f t="shared" si="32"/>
        <v>INTRAPRODUCTO</v>
      </c>
      <c r="T69" s="79" t="str">
        <f t="shared" si="32"/>
        <v>INTRAPRODUCTO</v>
      </c>
      <c r="U69" s="62" t="str">
        <f t="shared" si="32"/>
        <v>INTRAPRODUCTO</v>
      </c>
      <c r="V69" s="79" t="str">
        <f t="shared" si="32"/>
        <v>INTRAPRODUCTO</v>
      </c>
      <c r="W69" s="62" t="str">
        <f t="shared" si="32"/>
        <v>INTRAPRODUCTO</v>
      </c>
      <c r="X69" s="79" t="str">
        <f t="shared" si="32"/>
        <v>INTRAPRODUCTO</v>
      </c>
      <c r="Y69" s="62" t="str">
        <f t="shared" si="32"/>
        <v>INTRAPRODUCTO</v>
      </c>
      <c r="Z69" s="79" t="str">
        <f t="shared" si="32"/>
        <v>INTRAPRODUCTO</v>
      </c>
      <c r="AA69" s="62" t="str">
        <f t="shared" si="32"/>
        <v>INTRAPRODUCTO</v>
      </c>
      <c r="AB69" s="62" t="str">
        <f t="shared" ref="AB69:AC69" si="33">+IF(AB55&gt; 0.33,"VENTAJA","INTRAPRODUCTO")</f>
        <v>INTRAPRODUCTO</v>
      </c>
      <c r="AC69" s="62" t="str">
        <f t="shared" si="33"/>
        <v>INTRAPRODUCTO</v>
      </c>
      <c r="AD69" s="62" t="str">
        <f t="shared" ref="AD69:AE69" si="34">+IF(AD55&gt; 0.33,"VENTAJA","INTRAPRODUCTO")</f>
        <v>INTRAPRODUCTO</v>
      </c>
      <c r="AE69" s="62" t="str">
        <f t="shared" si="34"/>
        <v>INTRAPRODUCTO</v>
      </c>
      <c r="AF69" s="62" t="e">
        <f t="shared" ref="AF69" si="35">+IF(AF55&gt; 0.33,"VENTAJA","INTRAPRODUCTO")</f>
        <v>#REF!</v>
      </c>
    </row>
    <row r="70" spans="4:32" ht="15.75" thickBot="1" x14ac:dyDescent="0.3">
      <c r="D70" s="223" t="s">
        <v>25</v>
      </c>
      <c r="E70" s="224"/>
      <c r="F70" s="85" t="e">
        <f t="shared" ref="F70:AA70" si="36">+IF(F56&gt; 0.33,"VENTAJA","INTRAPRODUCTO")</f>
        <v>#VALUE!</v>
      </c>
      <c r="G70" s="78" t="e">
        <f t="shared" si="36"/>
        <v>#VALUE!</v>
      </c>
      <c r="H70" s="86" t="e">
        <f t="shared" si="36"/>
        <v>#VALUE!</v>
      </c>
      <c r="I70" s="78" t="e">
        <f t="shared" si="36"/>
        <v>#VALUE!</v>
      </c>
      <c r="J70" s="86" t="e">
        <f t="shared" si="36"/>
        <v>#VALUE!</v>
      </c>
      <c r="K70" s="78" t="e">
        <f t="shared" si="36"/>
        <v>#VALUE!</v>
      </c>
      <c r="L70" s="86" t="str">
        <f t="shared" si="36"/>
        <v>INTRAPRODUCTO</v>
      </c>
      <c r="M70" s="78" t="e">
        <f t="shared" si="36"/>
        <v>#VALUE!</v>
      </c>
      <c r="N70" s="86" t="e">
        <f t="shared" si="36"/>
        <v>#VALUE!</v>
      </c>
      <c r="O70" s="78" t="e">
        <f t="shared" si="36"/>
        <v>#VALUE!</v>
      </c>
      <c r="P70" s="86" t="str">
        <f t="shared" si="36"/>
        <v>INTRAPRODUCTO</v>
      </c>
      <c r="Q70" s="78" t="str">
        <f t="shared" si="36"/>
        <v>INTRAPRODUCTO</v>
      </c>
      <c r="R70" s="86" t="str">
        <f t="shared" si="36"/>
        <v>INTRAPRODUCTO</v>
      </c>
      <c r="S70" s="78" t="str">
        <f t="shared" si="36"/>
        <v>INTRAPRODUCTO</v>
      </c>
      <c r="T70" s="86" t="str">
        <f t="shared" si="36"/>
        <v>INTRAPRODUCTO</v>
      </c>
      <c r="U70" s="78" t="str">
        <f t="shared" si="36"/>
        <v>INTRAPRODUCTO</v>
      </c>
      <c r="V70" s="86" t="str">
        <f t="shared" si="36"/>
        <v>INTRAPRODUCTO</v>
      </c>
      <c r="W70" s="78" t="str">
        <f t="shared" si="36"/>
        <v>INTRAPRODUCTO</v>
      </c>
      <c r="X70" s="86" t="str">
        <f t="shared" si="36"/>
        <v>INTRAPRODUCTO</v>
      </c>
      <c r="Y70" s="78" t="str">
        <f t="shared" si="36"/>
        <v>INTRAPRODUCTO</v>
      </c>
      <c r="Z70" s="86" t="str">
        <f t="shared" si="36"/>
        <v>INTRAPRODUCTO</v>
      </c>
      <c r="AA70" s="78" t="e">
        <f t="shared" si="36"/>
        <v>#VALUE!</v>
      </c>
      <c r="AB70" s="78" t="str">
        <f t="shared" ref="AB70:AC70" si="37">+IF(AB56&gt; 0.33,"VENTAJA","INTRAPRODUCTO")</f>
        <v>INTRAPRODUCTO</v>
      </c>
      <c r="AC70" s="78" t="e">
        <f t="shared" si="37"/>
        <v>#VALUE!</v>
      </c>
      <c r="AD70" s="78" t="str">
        <f t="shared" ref="AD70:AE70" si="38">+IF(AD56&gt; 0.33,"VENTAJA","INTRAPRODUCTO")</f>
        <v>INTRAPRODUCTO</v>
      </c>
      <c r="AE70" s="78" t="str">
        <f t="shared" si="38"/>
        <v>INTRAPRODUCTO</v>
      </c>
      <c r="AF70" s="78" t="e">
        <f t="shared" ref="AF70" si="39">+IF(AF56&gt; 0.33,"VENTAJA","INTRAPRODUCTO")</f>
        <v>#REF!</v>
      </c>
    </row>
    <row r="71" spans="4:32" s="251" customFormat="1" x14ac:dyDescent="0.25">
      <c r="D71" s="251" t="s">
        <v>52</v>
      </c>
      <c r="E71" s="260"/>
      <c r="F71" s="261"/>
      <c r="G71" s="261"/>
      <c r="H71" s="261"/>
      <c r="I71" s="261"/>
      <c r="J71" s="261"/>
      <c r="K71" s="261"/>
      <c r="L71" s="261"/>
      <c r="M71" s="261"/>
      <c r="N71" s="261"/>
      <c r="O71" s="261"/>
      <c r="P71" s="261"/>
      <c r="Q71" s="261"/>
      <c r="R71" s="261"/>
      <c r="S71" s="261"/>
      <c r="T71" s="261"/>
      <c r="U71" s="261"/>
      <c r="V71" s="261"/>
      <c r="W71" s="261"/>
      <c r="X71" s="261"/>
      <c r="Y71" s="261"/>
      <c r="Z71" s="261"/>
      <c r="AA71" s="261"/>
    </row>
    <row r="73" spans="4:32" ht="15.75" thickBot="1" x14ac:dyDescent="0.3">
      <c r="D73" t="s">
        <v>59</v>
      </c>
      <c r="E73" s="2"/>
    </row>
    <row r="74" spans="4:32" ht="15.75" thickBot="1" x14ac:dyDescent="0.3">
      <c r="D74" s="75" t="s">
        <v>14</v>
      </c>
      <c r="E74" s="76"/>
      <c r="F74" s="11">
        <v>1995</v>
      </c>
      <c r="G74" s="7">
        <v>1996</v>
      </c>
      <c r="H74" s="11">
        <v>1997</v>
      </c>
      <c r="I74" s="7">
        <v>1998</v>
      </c>
      <c r="J74" s="11">
        <v>1999</v>
      </c>
      <c r="K74" s="7">
        <v>2000</v>
      </c>
      <c r="L74" s="11">
        <v>2001</v>
      </c>
      <c r="M74" s="7">
        <v>2002</v>
      </c>
      <c r="N74" s="11">
        <v>2003</v>
      </c>
      <c r="O74" s="7">
        <v>2004</v>
      </c>
      <c r="P74" s="11">
        <v>2005</v>
      </c>
      <c r="Q74" s="7">
        <v>2006</v>
      </c>
      <c r="R74" s="11">
        <v>2007</v>
      </c>
      <c r="S74" s="7">
        <v>2008</v>
      </c>
      <c r="T74" s="11">
        <v>2009</v>
      </c>
      <c r="U74" s="7">
        <v>2010</v>
      </c>
      <c r="V74" s="11">
        <v>2011</v>
      </c>
      <c r="W74" s="7">
        <v>2012</v>
      </c>
      <c r="X74" s="11">
        <v>2013</v>
      </c>
      <c r="Y74" s="7">
        <v>2014</v>
      </c>
      <c r="Z74" s="11">
        <v>2015</v>
      </c>
      <c r="AA74" s="8">
        <v>2016</v>
      </c>
      <c r="AB74" s="8">
        <v>2017</v>
      </c>
      <c r="AC74" s="8">
        <v>2018</v>
      </c>
      <c r="AD74" s="8">
        <v>2019</v>
      </c>
      <c r="AE74" s="8">
        <v>2020</v>
      </c>
      <c r="AF74" s="8">
        <v>2021</v>
      </c>
    </row>
    <row r="75" spans="4:32" ht="15.75" thickBot="1" x14ac:dyDescent="0.3">
      <c r="D75" s="229" t="s">
        <v>15</v>
      </c>
      <c r="E75" s="230"/>
      <c r="F75" s="63">
        <v>10201048.063999999</v>
      </c>
      <c r="G75" s="64">
        <v>10647555.072000001</v>
      </c>
      <c r="H75" s="63">
        <v>11549019.136</v>
      </c>
      <c r="I75" s="64">
        <v>10821222.4</v>
      </c>
      <c r="J75" s="63">
        <v>11617030.143999999</v>
      </c>
      <c r="K75" s="64">
        <v>13158400.846999999</v>
      </c>
      <c r="L75" s="63">
        <v>12301486.486</v>
      </c>
      <c r="M75" s="64">
        <v>11897488.380999999</v>
      </c>
      <c r="N75" s="63">
        <v>13092218.069</v>
      </c>
      <c r="O75" s="64">
        <v>16729677.706</v>
      </c>
      <c r="P75" s="63">
        <v>21190438.734999999</v>
      </c>
      <c r="Q75" s="64">
        <v>24390975.103</v>
      </c>
      <c r="R75" s="63">
        <v>29991332</v>
      </c>
      <c r="S75" s="64">
        <v>37625882.064999998</v>
      </c>
      <c r="T75" s="63">
        <v>32852985.837000001</v>
      </c>
      <c r="U75" s="64">
        <v>39819528.641999997</v>
      </c>
      <c r="V75" s="63">
        <v>56953516.086000003</v>
      </c>
      <c r="W75" s="64">
        <v>60273618.167999998</v>
      </c>
      <c r="X75" s="63">
        <v>58821869.987000003</v>
      </c>
      <c r="Y75" s="64">
        <v>54794812.015000001</v>
      </c>
      <c r="Z75" s="63">
        <v>35690766.593000002</v>
      </c>
      <c r="AA75" s="65">
        <v>31044991.243000001</v>
      </c>
      <c r="AB75" s="65">
        <v>37766321.060000002</v>
      </c>
      <c r="AC75" s="65">
        <v>41831520.221000001</v>
      </c>
      <c r="AD75" s="65">
        <v>39489359.461999997</v>
      </c>
      <c r="AE75" s="65">
        <v>31055811</v>
      </c>
      <c r="AF75" s="65">
        <v>41389989</v>
      </c>
    </row>
    <row r="76" spans="4:32" x14ac:dyDescent="0.25">
      <c r="D76" s="225" t="s">
        <v>16</v>
      </c>
      <c r="E76" s="226"/>
      <c r="F76" s="66">
        <v>3098921.09</v>
      </c>
      <c r="G76" s="67">
        <v>2785849.662</v>
      </c>
      <c r="H76" s="66">
        <v>3607707.88</v>
      </c>
      <c r="I76" s="67">
        <v>3335956.557</v>
      </c>
      <c r="J76" s="66">
        <v>2695929.8470000001</v>
      </c>
      <c r="K76" s="67">
        <v>2405215.0010000002</v>
      </c>
      <c r="L76" s="66">
        <v>2138679.7719999999</v>
      </c>
      <c r="M76" s="67">
        <v>2078652.2009999999</v>
      </c>
      <c r="N76" s="66">
        <v>2115649.7719999999</v>
      </c>
      <c r="O76" s="67">
        <v>2562060.0449999999</v>
      </c>
      <c r="P76" s="66">
        <v>3414451.378</v>
      </c>
      <c r="Q76" s="67">
        <v>3636147.1490000002</v>
      </c>
      <c r="R76" s="66">
        <v>4207719.53</v>
      </c>
      <c r="S76" s="67">
        <v>4920759.6100000003</v>
      </c>
      <c r="T76" s="66">
        <v>4598395.335</v>
      </c>
      <c r="U76" s="67">
        <v>4252563.568</v>
      </c>
      <c r="V76" s="66">
        <v>5361940.517</v>
      </c>
      <c r="W76" s="67">
        <v>4891277.0719999997</v>
      </c>
      <c r="X76" s="66">
        <v>4827988.8420000002</v>
      </c>
      <c r="Y76" s="67">
        <v>5397566.3509999998</v>
      </c>
      <c r="Z76" s="66">
        <v>5065806.5839999998</v>
      </c>
      <c r="AA76" s="68">
        <v>5017400.301</v>
      </c>
      <c r="AB76" s="68">
        <v>5287654.5549999997</v>
      </c>
      <c r="AC76" s="68">
        <v>5056430.5199999996</v>
      </c>
      <c r="AD76" s="68">
        <v>5180742.5949999997</v>
      </c>
      <c r="AE76" s="68">
        <v>5734248</v>
      </c>
      <c r="AF76" s="68">
        <v>6808623</v>
      </c>
    </row>
    <row r="77" spans="4:32" x14ac:dyDescent="0.25">
      <c r="D77" s="227" t="s">
        <v>17</v>
      </c>
      <c r="E77" s="228"/>
      <c r="F77" s="69">
        <v>30803.01</v>
      </c>
      <c r="G77" s="70">
        <v>35173.404000000002</v>
      </c>
      <c r="H77" s="69">
        <v>39259.262000000002</v>
      </c>
      <c r="I77" s="70">
        <v>35104.345999999998</v>
      </c>
      <c r="J77" s="69">
        <v>39624.252</v>
      </c>
      <c r="K77" s="70">
        <v>46419.232000000004</v>
      </c>
      <c r="L77" s="69">
        <v>53188.722000000002</v>
      </c>
      <c r="M77" s="70">
        <v>74104.146999999997</v>
      </c>
      <c r="N77" s="69">
        <v>91780.876000000004</v>
      </c>
      <c r="O77" s="70">
        <v>123835.197</v>
      </c>
      <c r="P77" s="69">
        <v>96874.676000000007</v>
      </c>
      <c r="Q77" s="70">
        <v>94055.032999999996</v>
      </c>
      <c r="R77" s="69">
        <v>105375.874</v>
      </c>
      <c r="S77" s="70">
        <v>94489.955000000002</v>
      </c>
      <c r="T77" s="69">
        <v>70182.815000000002</v>
      </c>
      <c r="U77" s="70">
        <v>53309.548000000003</v>
      </c>
      <c r="V77" s="69">
        <v>64346.038</v>
      </c>
      <c r="W77" s="70">
        <v>70258.634000000005</v>
      </c>
      <c r="X77" s="69">
        <v>97455.774999999994</v>
      </c>
      <c r="Y77" s="70">
        <v>83701.375</v>
      </c>
      <c r="Z77" s="69">
        <v>73863.785999999993</v>
      </c>
      <c r="AA77" s="71">
        <v>54157.362999999998</v>
      </c>
      <c r="AB77" s="71">
        <v>67241.414999999994</v>
      </c>
      <c r="AC77" s="71">
        <v>74247.701000000001</v>
      </c>
      <c r="AD77" s="71">
        <v>79792.514999999999</v>
      </c>
      <c r="AE77" s="71">
        <v>45473</v>
      </c>
      <c r="AF77" s="71">
        <v>47547</v>
      </c>
    </row>
    <row r="78" spans="4:32" x14ac:dyDescent="0.25">
      <c r="D78" s="225" t="s">
        <v>18</v>
      </c>
      <c r="E78" s="226"/>
      <c r="F78" s="66">
        <v>579990.24399999995</v>
      </c>
      <c r="G78" s="67">
        <v>605765.80500000005</v>
      </c>
      <c r="H78" s="66">
        <v>616942.38699999999</v>
      </c>
      <c r="I78" s="67">
        <v>617456.18000000005</v>
      </c>
      <c r="J78" s="66">
        <v>620240.06799999997</v>
      </c>
      <c r="K78" s="67">
        <v>659124.23800000001</v>
      </c>
      <c r="L78" s="66">
        <v>688855.61499999999</v>
      </c>
      <c r="M78" s="67">
        <v>757827.40099999995</v>
      </c>
      <c r="N78" s="66">
        <v>789590.94900000002</v>
      </c>
      <c r="O78" s="67">
        <v>875534.74</v>
      </c>
      <c r="P78" s="66">
        <v>1139266.4569999999</v>
      </c>
      <c r="Q78" s="67">
        <v>1479351.7949999999</v>
      </c>
      <c r="R78" s="66">
        <v>1801174.3359999999</v>
      </c>
      <c r="S78" s="67">
        <v>1883633.2490000001</v>
      </c>
      <c r="T78" s="66">
        <v>1536759.11</v>
      </c>
      <c r="U78" s="67">
        <v>1790755.2039999999</v>
      </c>
      <c r="V78" s="66">
        <v>1862520.5719999999</v>
      </c>
      <c r="W78" s="67">
        <v>1903899.7069999999</v>
      </c>
      <c r="X78" s="66">
        <v>1983921.308</v>
      </c>
      <c r="Y78" s="67">
        <v>1921493.327</v>
      </c>
      <c r="Z78" s="66">
        <v>1777427.3</v>
      </c>
      <c r="AA78" s="68">
        <v>1737163.1470000001</v>
      </c>
      <c r="AB78" s="68">
        <v>1879180.273</v>
      </c>
      <c r="AC78" s="68">
        <v>2002077.676</v>
      </c>
      <c r="AD78" s="68">
        <v>1958958.048</v>
      </c>
      <c r="AE78" s="68">
        <v>1868552</v>
      </c>
      <c r="AF78" s="68">
        <v>2483094</v>
      </c>
    </row>
    <row r="79" spans="4:32" x14ac:dyDescent="0.25">
      <c r="D79" s="227" t="s">
        <v>19</v>
      </c>
      <c r="E79" s="228"/>
      <c r="F79" s="69">
        <v>2777924.2829999998</v>
      </c>
      <c r="G79" s="70">
        <v>3827695.986</v>
      </c>
      <c r="H79" s="69">
        <v>3622565.1490000002</v>
      </c>
      <c r="I79" s="70">
        <v>3273865.3459999999</v>
      </c>
      <c r="J79" s="69">
        <v>4702466.4309999999</v>
      </c>
      <c r="K79" s="70">
        <v>5668573.9000000004</v>
      </c>
      <c r="L79" s="69">
        <v>4465281.6239999998</v>
      </c>
      <c r="M79" s="70">
        <v>4273429.8509999998</v>
      </c>
      <c r="N79" s="69">
        <v>4869042.2489999998</v>
      </c>
      <c r="O79" s="70">
        <v>6174538.5109999999</v>
      </c>
      <c r="P79" s="69">
        <v>8316319.8449999997</v>
      </c>
      <c r="Q79" s="70">
        <v>9373867.7410000004</v>
      </c>
      <c r="R79" s="69">
        <v>10872100.037</v>
      </c>
      <c r="S79" s="70">
        <v>17295009.647999998</v>
      </c>
      <c r="T79" s="69">
        <v>15780856.358999999</v>
      </c>
      <c r="U79" s="70">
        <v>22564428.982000001</v>
      </c>
      <c r="V79" s="69">
        <v>36481785.703000002</v>
      </c>
      <c r="W79" s="70">
        <v>39611602.737000003</v>
      </c>
      <c r="X79" s="69">
        <v>39276186.884999998</v>
      </c>
      <c r="Y79" s="70">
        <v>35930632.399999999</v>
      </c>
      <c r="Z79" s="69">
        <v>18839854.679000001</v>
      </c>
      <c r="AA79" s="71">
        <v>14745528.085000001</v>
      </c>
      <c r="AB79" s="71">
        <v>20445576.850000001</v>
      </c>
      <c r="AC79" s="71">
        <v>24211578.954</v>
      </c>
      <c r="AD79" s="71">
        <v>21598659.598000001</v>
      </c>
      <c r="AE79" s="71">
        <v>12905691</v>
      </c>
      <c r="AF79" s="71">
        <v>19165038</v>
      </c>
    </row>
    <row r="80" spans="4:32" x14ac:dyDescent="0.25">
      <c r="D80" s="225" t="s">
        <v>20</v>
      </c>
      <c r="E80" s="226"/>
      <c r="F80" s="66">
        <v>15458.19</v>
      </c>
      <c r="G80" s="67">
        <v>20060.937999999998</v>
      </c>
      <c r="H80" s="66">
        <v>39520.923999999999</v>
      </c>
      <c r="I80" s="67">
        <v>47420.091999999997</v>
      </c>
      <c r="J80" s="66">
        <v>59328.618000000002</v>
      </c>
      <c r="K80" s="67">
        <v>49121.404000000002</v>
      </c>
      <c r="L80" s="66">
        <v>40252.230000000003</v>
      </c>
      <c r="M80" s="67">
        <v>47038.563999999998</v>
      </c>
      <c r="N80" s="66">
        <v>70101.479000000007</v>
      </c>
      <c r="O80" s="67">
        <v>132581.01300000001</v>
      </c>
      <c r="P80" s="66">
        <v>122856.924</v>
      </c>
      <c r="Q80" s="67">
        <v>127010.948</v>
      </c>
      <c r="R80" s="66">
        <v>261453.73800000001</v>
      </c>
      <c r="S80" s="67">
        <v>384381.01500000001</v>
      </c>
      <c r="T80" s="66">
        <v>178528.27600000001</v>
      </c>
      <c r="U80" s="67">
        <v>135985.625</v>
      </c>
      <c r="V80" s="66">
        <v>290296.103</v>
      </c>
      <c r="W80" s="67">
        <v>280943.15100000001</v>
      </c>
      <c r="X80" s="66">
        <v>255500.98800000001</v>
      </c>
      <c r="Y80" s="67">
        <v>328909.83600000001</v>
      </c>
      <c r="Z80" s="66">
        <v>363479.42700000003</v>
      </c>
      <c r="AA80" s="68">
        <v>338839.57299999997</v>
      </c>
      <c r="AB80" s="68">
        <v>500779.88900000002</v>
      </c>
      <c r="AC80" s="68">
        <v>585061.14500000002</v>
      </c>
      <c r="AD80" s="68">
        <v>497421.35700000002</v>
      </c>
      <c r="AE80" s="68">
        <v>555744</v>
      </c>
      <c r="AF80" s="68">
        <v>683108</v>
      </c>
    </row>
    <row r="81" spans="4:32" x14ac:dyDescent="0.25">
      <c r="D81" s="227" t="s">
        <v>21</v>
      </c>
      <c r="E81" s="228"/>
      <c r="F81" s="69">
        <v>806467.44</v>
      </c>
      <c r="G81" s="70">
        <v>878271.42099999997</v>
      </c>
      <c r="H81" s="69">
        <v>1075389.1259999999</v>
      </c>
      <c r="I81" s="70">
        <v>1092606.466</v>
      </c>
      <c r="J81" s="69">
        <v>1179674.507</v>
      </c>
      <c r="K81" s="70">
        <v>1335680.9410000001</v>
      </c>
      <c r="L81" s="69">
        <v>1361828.9720000001</v>
      </c>
      <c r="M81" s="70">
        <v>1329738.9140000001</v>
      </c>
      <c r="N81" s="69">
        <v>1219370.236</v>
      </c>
      <c r="O81" s="70">
        <v>1541722.7209999999</v>
      </c>
      <c r="P81" s="69">
        <v>1786172.6610000001</v>
      </c>
      <c r="Q81" s="70">
        <v>2024381.6680000001</v>
      </c>
      <c r="R81" s="69">
        <v>2413255.6839999999</v>
      </c>
      <c r="S81" s="70">
        <v>2951475.1740000001</v>
      </c>
      <c r="T81" s="69">
        <v>2715936.733</v>
      </c>
      <c r="U81" s="70">
        <v>2846822.6030000001</v>
      </c>
      <c r="V81" s="69">
        <v>3312122.983</v>
      </c>
      <c r="W81" s="70">
        <v>3428685.415</v>
      </c>
      <c r="X81" s="69">
        <v>3733191.8110000002</v>
      </c>
      <c r="Y81" s="70">
        <v>3684127.247</v>
      </c>
      <c r="Z81" s="69">
        <v>3423007.0780000002</v>
      </c>
      <c r="AA81" s="71">
        <v>3029705.855</v>
      </c>
      <c r="AB81" s="71">
        <v>3053327.361</v>
      </c>
      <c r="AC81" s="71">
        <v>3210970.0660000001</v>
      </c>
      <c r="AD81" s="71">
        <v>3134328.5630000001</v>
      </c>
      <c r="AE81" s="71">
        <v>2867523</v>
      </c>
      <c r="AF81" s="71">
        <v>3784040</v>
      </c>
    </row>
    <row r="82" spans="4:32" x14ac:dyDescent="0.25">
      <c r="D82" s="225" t="s">
        <v>22</v>
      </c>
      <c r="E82" s="226"/>
      <c r="F82" s="66">
        <v>1467892.4750000001</v>
      </c>
      <c r="G82" s="67">
        <v>1145310.274</v>
      </c>
      <c r="H82" s="66">
        <v>1189097.206</v>
      </c>
      <c r="I82" s="67" t="s">
        <v>62</v>
      </c>
      <c r="J82" s="66">
        <v>1195512.314</v>
      </c>
      <c r="K82" s="67">
        <v>1443992.7379999999</v>
      </c>
      <c r="L82" s="66">
        <v>1600065.148</v>
      </c>
      <c r="M82" s="67">
        <v>1560431.6310000001</v>
      </c>
      <c r="N82" s="66">
        <v>1737469.0460000001</v>
      </c>
      <c r="O82" s="67">
        <v>2330093.8820000002</v>
      </c>
      <c r="P82" s="66">
        <v>2753889.4539999999</v>
      </c>
      <c r="Q82" s="67">
        <v>3484528.9249999998</v>
      </c>
      <c r="R82" s="66">
        <v>4748504.3559999997</v>
      </c>
      <c r="S82" s="67">
        <v>4649722.3870000001</v>
      </c>
      <c r="T82" s="66">
        <v>3441238.7110000001</v>
      </c>
      <c r="U82" s="67">
        <v>3337209.6940000001</v>
      </c>
      <c r="V82" s="66">
        <v>3472061.2480000001</v>
      </c>
      <c r="W82" s="67">
        <v>3549539.51</v>
      </c>
      <c r="X82" s="66">
        <v>3048385.906</v>
      </c>
      <c r="Y82" s="67">
        <v>2962845.625</v>
      </c>
      <c r="Z82" s="66">
        <v>2367656.7080000001</v>
      </c>
      <c r="AA82" s="68">
        <v>2028656.209</v>
      </c>
      <c r="AB82" s="68">
        <v>2137856.7110000001</v>
      </c>
      <c r="AC82" s="68">
        <v>2445979.3769999999</v>
      </c>
      <c r="AD82" s="68">
        <v>2402659.0589999999</v>
      </c>
      <c r="AE82" s="68">
        <v>1946915</v>
      </c>
      <c r="AF82" s="68">
        <v>2585719</v>
      </c>
    </row>
    <row r="83" spans="4:32" x14ac:dyDescent="0.25">
      <c r="D83" s="227" t="s">
        <v>23</v>
      </c>
      <c r="E83" s="228"/>
      <c r="F83" s="69">
        <v>264716.17499999999</v>
      </c>
      <c r="G83" s="70">
        <v>290365.29800000001</v>
      </c>
      <c r="H83" s="69">
        <v>438185.76</v>
      </c>
      <c r="I83" s="70">
        <v>427399.25199999998</v>
      </c>
      <c r="J83" s="69">
        <v>306885.30800000002</v>
      </c>
      <c r="K83" s="70">
        <v>565442.83100000001</v>
      </c>
      <c r="L83" s="69">
        <v>828162.73800000001</v>
      </c>
      <c r="M83" s="70">
        <v>663024.73400000005</v>
      </c>
      <c r="N83" s="69">
        <v>430313.315</v>
      </c>
      <c r="O83" s="70">
        <v>910814.52500000002</v>
      </c>
      <c r="P83" s="69">
        <v>1265020.04</v>
      </c>
      <c r="Q83" s="70">
        <v>1519771.098</v>
      </c>
      <c r="R83" s="69">
        <v>2208299.469</v>
      </c>
      <c r="S83" s="70">
        <v>1884343.71</v>
      </c>
      <c r="T83" s="69">
        <v>1427862.03</v>
      </c>
      <c r="U83" s="70">
        <v>1265311.8959999999</v>
      </c>
      <c r="V83" s="69">
        <v>1720984.7679999999</v>
      </c>
      <c r="W83" s="70">
        <v>1492637.152</v>
      </c>
      <c r="X83" s="69">
        <v>1834495.1359999999</v>
      </c>
      <c r="Y83" s="70">
        <v>1529037.4939999999</v>
      </c>
      <c r="Z83" s="69">
        <v>1423523.017</v>
      </c>
      <c r="AA83" s="71">
        <v>1464320.9709999999</v>
      </c>
      <c r="AB83" s="71">
        <v>1526610.9469999999</v>
      </c>
      <c r="AC83" s="71">
        <v>1571426.105</v>
      </c>
      <c r="AD83" s="71">
        <v>1631002.3049999999</v>
      </c>
      <c r="AE83" s="71">
        <v>1230427</v>
      </c>
      <c r="AF83" s="71">
        <v>1401013</v>
      </c>
    </row>
    <row r="84" spans="4:32" x14ac:dyDescent="0.25">
      <c r="D84" s="225" t="s">
        <v>24</v>
      </c>
      <c r="E84" s="226"/>
      <c r="F84" s="66">
        <v>985174.973</v>
      </c>
      <c r="G84" s="67">
        <v>854746.38600000006</v>
      </c>
      <c r="H84" s="66">
        <v>844979.59499999997</v>
      </c>
      <c r="I84" s="67">
        <v>870562.44400000002</v>
      </c>
      <c r="J84" s="66">
        <v>807029.93</v>
      </c>
      <c r="K84" s="67">
        <v>975983.973</v>
      </c>
      <c r="L84" s="66">
        <v>1113974.9620000001</v>
      </c>
      <c r="M84" s="67">
        <v>999796.94099999999</v>
      </c>
      <c r="N84" s="66">
        <v>1176477.253</v>
      </c>
      <c r="O84" s="67">
        <v>1501711.953</v>
      </c>
      <c r="P84" s="66">
        <v>1662357.4920000001</v>
      </c>
      <c r="Q84" s="67">
        <v>1818153.287</v>
      </c>
      <c r="R84" s="66">
        <v>2568492.432</v>
      </c>
      <c r="S84" s="67">
        <v>2529167.3969999999</v>
      </c>
      <c r="T84" s="66">
        <v>1535642.514</v>
      </c>
      <c r="U84" s="67">
        <v>1443255.895</v>
      </c>
      <c r="V84" s="66">
        <v>1590328.8319999999</v>
      </c>
      <c r="W84" s="67">
        <v>1631760.6129999999</v>
      </c>
      <c r="X84" s="66">
        <v>1499523.801</v>
      </c>
      <c r="Y84" s="67">
        <v>1360366.0090000001</v>
      </c>
      <c r="Z84" s="66">
        <v>1254999.4099999999</v>
      </c>
      <c r="AA84" s="68">
        <v>1085000.3689999999</v>
      </c>
      <c r="AB84" s="68">
        <v>1086945.68</v>
      </c>
      <c r="AC84" s="68">
        <v>1207352.51</v>
      </c>
      <c r="AD84" s="68">
        <v>1211819.1680000001</v>
      </c>
      <c r="AE84" s="68">
        <v>982329</v>
      </c>
      <c r="AF84" s="68">
        <v>1280420</v>
      </c>
    </row>
    <row r="85" spans="4:32" ht="15.75" thickBot="1" x14ac:dyDescent="0.3">
      <c r="D85" s="223" t="s">
        <v>25</v>
      </c>
      <c r="E85" s="224"/>
      <c r="F85" s="72">
        <v>173700.736</v>
      </c>
      <c r="G85" s="73">
        <v>204315.77</v>
      </c>
      <c r="H85" s="72">
        <v>75372.135999999999</v>
      </c>
      <c r="I85" s="73">
        <v>20392.142</v>
      </c>
      <c r="J85" s="72">
        <v>10338.969999999999</v>
      </c>
      <c r="K85" s="73">
        <v>8846.5889999999999</v>
      </c>
      <c r="L85" s="72">
        <v>11196.703</v>
      </c>
      <c r="M85" s="73">
        <v>113443.997</v>
      </c>
      <c r="N85" s="72">
        <v>592422.89399999997</v>
      </c>
      <c r="O85" s="73">
        <v>576785.11899999995</v>
      </c>
      <c r="P85" s="72">
        <v>633229.92799999996</v>
      </c>
      <c r="Q85" s="73">
        <v>833707.58499999996</v>
      </c>
      <c r="R85" s="72">
        <v>804956.70200000005</v>
      </c>
      <c r="S85" s="73">
        <v>1032900.036</v>
      </c>
      <c r="T85" s="72">
        <v>1567584.0730000001</v>
      </c>
      <c r="U85" s="73">
        <v>2129885.764</v>
      </c>
      <c r="V85" s="72">
        <v>2797129.4870000002</v>
      </c>
      <c r="W85" s="73">
        <v>3413014.27</v>
      </c>
      <c r="X85" s="72">
        <v>2265219.588</v>
      </c>
      <c r="Y85" s="73">
        <v>1596132.41</v>
      </c>
      <c r="Z85" s="72">
        <v>1101148.7209999999</v>
      </c>
      <c r="AA85" s="74">
        <v>1544219.487</v>
      </c>
      <c r="AB85" s="74">
        <v>1781147.379</v>
      </c>
      <c r="AC85" s="74">
        <v>1466396.166</v>
      </c>
      <c r="AD85" s="74">
        <v>1793976.254</v>
      </c>
      <c r="AE85" s="74">
        <v>2918909</v>
      </c>
      <c r="AF85" s="74">
        <v>3151388</v>
      </c>
    </row>
    <row r="86" spans="4:32" x14ac:dyDescent="0.25">
      <c r="D86" t="s">
        <v>51</v>
      </c>
    </row>
  </sheetData>
  <mergeCells count="37">
    <mergeCell ref="D85:E85"/>
    <mergeCell ref="D80:E80"/>
    <mergeCell ref="D81:E81"/>
    <mergeCell ref="D82:E82"/>
    <mergeCell ref="D83:E83"/>
    <mergeCell ref="D84:E84"/>
    <mergeCell ref="D75:E75"/>
    <mergeCell ref="D76:E76"/>
    <mergeCell ref="D77:E77"/>
    <mergeCell ref="D78:E78"/>
    <mergeCell ref="D79:E79"/>
    <mergeCell ref="D52:E52"/>
    <mergeCell ref="D53:E53"/>
    <mergeCell ref="D54:E54"/>
    <mergeCell ref="D55:E55"/>
    <mergeCell ref="D56:E56"/>
    <mergeCell ref="D47:E47"/>
    <mergeCell ref="D48:E48"/>
    <mergeCell ref="D49:E49"/>
    <mergeCell ref="D50:E50"/>
    <mergeCell ref="D51:E51"/>
    <mergeCell ref="B17:D17"/>
    <mergeCell ref="G17:I17"/>
    <mergeCell ref="M17:O17"/>
    <mergeCell ref="B7:E16"/>
    <mergeCell ref="D46:E46"/>
    <mergeCell ref="D60:E60"/>
    <mergeCell ref="D61:E61"/>
    <mergeCell ref="D62:E62"/>
    <mergeCell ref="D63:E63"/>
    <mergeCell ref="D64:E64"/>
    <mergeCell ref="D70:E70"/>
    <mergeCell ref="D65:E65"/>
    <mergeCell ref="D66:E66"/>
    <mergeCell ref="D67:E67"/>
    <mergeCell ref="D68:E68"/>
    <mergeCell ref="D69:E6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7:AF69"/>
  <sheetViews>
    <sheetView showGridLines="0" topLeftCell="A48" workbookViewId="0">
      <selection activeCell="F50" sqref="F50"/>
    </sheetView>
  </sheetViews>
  <sheetFormatPr baseColWidth="10" defaultRowHeight="15" x14ac:dyDescent="0.25"/>
  <cols>
    <col min="5" max="5" width="24.42578125" customWidth="1"/>
    <col min="6" max="27" width="27.7109375" bestFit="1" customWidth="1"/>
    <col min="28" max="28" width="29.85546875" customWidth="1"/>
    <col min="29" max="29" width="30.28515625" customWidth="1"/>
    <col min="30" max="30" width="27.7109375" bestFit="1" customWidth="1"/>
    <col min="31" max="31" width="27.85546875" customWidth="1"/>
    <col min="32" max="32" width="26.5703125" customWidth="1"/>
  </cols>
  <sheetData>
    <row r="7" spans="2:16" ht="15" customHeight="1" x14ac:dyDescent="0.25">
      <c r="C7" s="100"/>
      <c r="D7" s="201" t="s">
        <v>46</v>
      </c>
      <c r="E7" s="201"/>
      <c r="I7" s="187" t="s">
        <v>45</v>
      </c>
      <c r="J7" s="187"/>
      <c r="K7" s="187"/>
      <c r="M7" s="51"/>
      <c r="N7" s="51"/>
      <c r="O7" s="51"/>
      <c r="P7" s="51"/>
    </row>
    <row r="8" spans="2:16" x14ac:dyDescent="0.25">
      <c r="B8" s="100"/>
      <c r="C8" s="100"/>
      <c r="D8" s="201"/>
      <c r="E8" s="201"/>
      <c r="I8" s="187"/>
      <c r="J8" s="187"/>
      <c r="K8" s="187"/>
      <c r="L8" s="51"/>
      <c r="M8" s="51"/>
      <c r="N8" s="51"/>
      <c r="O8" s="51"/>
      <c r="P8" s="51"/>
    </row>
    <row r="9" spans="2:16" x14ac:dyDescent="0.25">
      <c r="B9" s="100"/>
      <c r="C9" s="100"/>
      <c r="D9" s="201"/>
      <c r="E9" s="201"/>
      <c r="I9" s="187"/>
      <c r="J9" s="187"/>
      <c r="K9" s="187"/>
      <c r="L9" s="51"/>
      <c r="M9" s="51"/>
      <c r="N9" s="51"/>
      <c r="O9" s="51"/>
      <c r="P9" s="51"/>
    </row>
    <row r="10" spans="2:16" x14ac:dyDescent="0.25">
      <c r="B10" s="100"/>
      <c r="C10" s="100"/>
      <c r="D10" s="201"/>
      <c r="E10" s="201"/>
      <c r="I10" s="187"/>
      <c r="J10" s="187"/>
      <c r="K10" s="187"/>
      <c r="L10" s="51"/>
      <c r="M10" s="51"/>
      <c r="N10" s="51"/>
      <c r="O10" s="51"/>
      <c r="P10" s="51"/>
    </row>
    <row r="11" spans="2:16" x14ac:dyDescent="0.25">
      <c r="B11" s="100"/>
      <c r="C11" s="100"/>
      <c r="D11" s="201"/>
      <c r="E11" s="201"/>
      <c r="I11" s="187"/>
      <c r="J11" s="187"/>
      <c r="K11" s="187"/>
      <c r="L11" s="51"/>
      <c r="M11" s="51"/>
      <c r="N11" s="51"/>
      <c r="O11" s="51"/>
      <c r="P11" s="51"/>
    </row>
    <row r="12" spans="2:16" x14ac:dyDescent="0.25">
      <c r="B12" s="100"/>
      <c r="C12" s="100"/>
      <c r="D12" s="201"/>
      <c r="E12" s="201"/>
      <c r="I12" s="187"/>
      <c r="J12" s="187"/>
      <c r="K12" s="187"/>
      <c r="L12" s="51"/>
      <c r="M12" s="51"/>
      <c r="N12" s="51"/>
      <c r="O12" s="51"/>
      <c r="P12" s="51"/>
    </row>
    <row r="13" spans="2:16" x14ac:dyDescent="0.25">
      <c r="B13" s="100"/>
      <c r="C13" s="100"/>
      <c r="D13" s="201"/>
      <c r="E13" s="201"/>
      <c r="I13" s="187"/>
      <c r="J13" s="187"/>
      <c r="K13" s="187"/>
      <c r="L13" s="51"/>
      <c r="M13" s="51"/>
      <c r="N13" s="51"/>
      <c r="O13" s="51"/>
      <c r="P13" s="51"/>
    </row>
    <row r="14" spans="2:16" x14ac:dyDescent="0.25">
      <c r="B14" s="100"/>
      <c r="C14" s="100"/>
      <c r="D14" s="201"/>
      <c r="E14" s="201"/>
      <c r="I14" s="187"/>
      <c r="J14" s="187"/>
      <c r="K14" s="187"/>
      <c r="L14" s="51"/>
      <c r="M14" s="51"/>
      <c r="N14" s="51"/>
      <c r="O14" s="51"/>
      <c r="P14" s="51"/>
    </row>
    <row r="15" spans="2:16" ht="17.25" customHeight="1" x14ac:dyDescent="0.25">
      <c r="B15" s="100"/>
      <c r="C15" s="100"/>
      <c r="D15" s="100"/>
      <c r="E15" s="100"/>
      <c r="G15" s="231" t="s">
        <v>47</v>
      </c>
      <c r="H15" s="231"/>
      <c r="I15" s="187"/>
      <c r="J15" s="187"/>
      <c r="K15" s="187"/>
      <c r="L15" s="51"/>
      <c r="M15" s="51"/>
      <c r="N15" s="51"/>
      <c r="O15" s="51"/>
      <c r="P15" s="51"/>
    </row>
    <row r="16" spans="2:16" x14ac:dyDescent="0.25">
      <c r="B16" s="100"/>
      <c r="C16" s="100"/>
      <c r="D16" s="100"/>
      <c r="E16" s="100"/>
      <c r="G16" s="231"/>
      <c r="H16" s="231"/>
      <c r="I16" s="44"/>
      <c r="J16" s="44" t="s">
        <v>3</v>
      </c>
      <c r="L16" s="51"/>
      <c r="M16" s="51"/>
      <c r="N16" s="51"/>
      <c r="O16" s="51"/>
      <c r="P16" s="51"/>
    </row>
    <row r="17" spans="3:15" x14ac:dyDescent="0.25">
      <c r="C17" s="44"/>
      <c r="D17" s="44"/>
      <c r="E17" s="44" t="s">
        <v>3</v>
      </c>
      <c r="G17" s="44" t="s">
        <v>3</v>
      </c>
      <c r="H17" s="44"/>
      <c r="I17" s="44"/>
      <c r="N17" s="44"/>
      <c r="O17" s="44"/>
    </row>
    <row r="44" spans="4:32" ht="15.75" thickBot="1" x14ac:dyDescent="0.3"/>
    <row r="45" spans="4:32" ht="15.75" thickBot="1" x14ac:dyDescent="0.3">
      <c r="D45" s="5" t="s">
        <v>14</v>
      </c>
      <c r="E45" s="6"/>
      <c r="F45" s="5">
        <v>1995</v>
      </c>
      <c r="G45" s="11">
        <v>1996</v>
      </c>
      <c r="H45" s="7">
        <v>1997</v>
      </c>
      <c r="I45" s="11">
        <v>1998</v>
      </c>
      <c r="J45" s="7">
        <v>1999</v>
      </c>
      <c r="K45" s="11">
        <v>2000</v>
      </c>
      <c r="L45" s="7">
        <v>2001</v>
      </c>
      <c r="M45" s="11">
        <v>2002</v>
      </c>
      <c r="N45" s="7">
        <v>2003</v>
      </c>
      <c r="O45" s="11">
        <v>2004</v>
      </c>
      <c r="P45" s="7">
        <v>2005</v>
      </c>
      <c r="Q45" s="11">
        <v>2006</v>
      </c>
      <c r="R45" s="7">
        <v>2007</v>
      </c>
      <c r="S45" s="11">
        <v>2008</v>
      </c>
      <c r="T45" s="7">
        <v>2009</v>
      </c>
      <c r="U45" s="11">
        <v>2010</v>
      </c>
      <c r="V45" s="7">
        <v>2011</v>
      </c>
      <c r="W45" s="11">
        <v>2012</v>
      </c>
      <c r="X45" s="7">
        <v>2013</v>
      </c>
      <c r="Y45" s="11">
        <v>2014</v>
      </c>
      <c r="Z45" s="7">
        <v>2015</v>
      </c>
      <c r="AA45" s="11">
        <v>2016</v>
      </c>
      <c r="AB45" s="11">
        <v>2017</v>
      </c>
      <c r="AC45" s="11">
        <v>2018</v>
      </c>
      <c r="AD45" s="11">
        <v>2019</v>
      </c>
      <c r="AE45" s="11">
        <v>2020</v>
      </c>
      <c r="AF45" s="11">
        <v>2021</v>
      </c>
    </row>
    <row r="46" spans="4:32" x14ac:dyDescent="0.25">
      <c r="D46" s="225" t="s">
        <v>16</v>
      </c>
      <c r="E46" s="226"/>
      <c r="F46" s="88" t="e">
        <f>+(A!D47-B!E47)/(A!D47+B!E47)</f>
        <v>#VALUE!</v>
      </c>
      <c r="G46" s="89" t="e">
        <f>+(A!E47-B!F47)/(A!E47+B!F47)</f>
        <v>#VALUE!</v>
      </c>
      <c r="H46" s="90">
        <f>+(A!F47-B!G47)/(A!F47+B!G47)</f>
        <v>0.89582374589032299</v>
      </c>
      <c r="I46" s="89">
        <f>+(A!G47-B!H47)/(A!G47+B!H47)</f>
        <v>-0.69410379120298116</v>
      </c>
      <c r="J46" s="90" t="e">
        <f>+(A!H47-B!I47)/(A!H47+B!I47)</f>
        <v>#VALUE!</v>
      </c>
      <c r="K46" s="89">
        <f>+(A!I47-B!J47)/(A!I47+B!J47)</f>
        <v>0.97482151155422236</v>
      </c>
      <c r="L46" s="90" t="e">
        <f>+(A!#REF!-B!K47)/(A!#REF!+B!K47)</f>
        <v>#REF!</v>
      </c>
      <c r="M46" s="89">
        <f>+(A!K47-B!L47)/(A!K47+B!L47)</f>
        <v>0.96078388002919657</v>
      </c>
      <c r="N46" s="90">
        <f>+(A!L47-B!M47)/(A!L47+B!M47)</f>
        <v>0.99345845060500038</v>
      </c>
      <c r="O46" s="89">
        <f>+(A!M47-B!N47)/(A!M47+B!N47)</f>
        <v>0.90825861318963674</v>
      </c>
      <c r="P46" s="90">
        <f>+(A!N47-B!O47)/(A!N47+B!O47)</f>
        <v>0.65898047160614193</v>
      </c>
      <c r="Q46" s="89">
        <f>+(A!O47-B!P47)/(A!O47+B!P47)</f>
        <v>0.26246606464874583</v>
      </c>
      <c r="R46" s="90">
        <f>+(A!P47-B!Q47)/(A!P47+B!Q47)</f>
        <v>-0.9940538022417178</v>
      </c>
      <c r="S46" s="89">
        <f>+(A!Q47-B!R47)/(A!Q47+B!R47)</f>
        <v>0.26595391444336158</v>
      </c>
      <c r="T46" s="90">
        <f>+(A!R47-B!S47)/(A!R47+B!S47)</f>
        <v>0.70999167003720021</v>
      </c>
      <c r="U46" s="89">
        <f>+(A!S47-B!T47)/(A!S47+B!T47)</f>
        <v>0.7807566429105145</v>
      </c>
      <c r="V46" s="90">
        <f>+(A!T47-B!U47)/(A!T47+B!U47)</f>
        <v>0.98103786959832484</v>
      </c>
      <c r="W46" s="89">
        <f>+(A!U47-B!V47)/(A!U47+B!V47)</f>
        <v>0.89435163702510179</v>
      </c>
      <c r="X46" s="90">
        <f>+(A!V47-B!W47)/(A!V47+B!W47)</f>
        <v>0.88477636255097891</v>
      </c>
      <c r="Y46" s="89">
        <f>+(A!W47-B!X47)/(A!W47+B!X47)</f>
        <v>0.85237363408073019</v>
      </c>
      <c r="Z46" s="90">
        <f>+(A!X47-B!Y47)/(A!X47+B!Y47)</f>
        <v>0.96194235041132314</v>
      </c>
      <c r="AA46" s="89">
        <f>+(A!Y47-B!Z47)/(A!Y47+B!Z47)</f>
        <v>0.93922003409725907</v>
      </c>
      <c r="AB46" s="89">
        <f>+(A!Z47-B!AA47)/(A!Z47+B!AA47)</f>
        <v>0.87295387277987258</v>
      </c>
      <c r="AC46" s="89">
        <f>+(A!AA47-B!AB47)/(A!AA47+B!AB47)</f>
        <v>0.83010351451752362</v>
      </c>
      <c r="AD46" s="89">
        <f>+(A!AB47-B!AC47)/(A!AB47+B!AC47)</f>
        <v>0.90532749098507825</v>
      </c>
      <c r="AE46" s="89">
        <f>+(A!AC47-B!AD47)/(A!AC47+B!AD47)</f>
        <v>0.52721450696431515</v>
      </c>
      <c r="AF46" s="89" t="e">
        <f>+(A!#REF!-B!AE47)/(A!#REF!+B!AE47)</f>
        <v>#REF!</v>
      </c>
    </row>
    <row r="47" spans="4:32" x14ac:dyDescent="0.25">
      <c r="D47" s="227" t="s">
        <v>17</v>
      </c>
      <c r="E47" s="228"/>
      <c r="F47" s="91" t="e">
        <f>+(A!D48-B!E48)/(A!D48+B!E48)</f>
        <v>#VALUE!</v>
      </c>
      <c r="G47" s="92" t="e">
        <f>+(A!E48-B!F48)/(A!E48+B!F48)</f>
        <v>#VALUE!</v>
      </c>
      <c r="H47" s="93" t="e">
        <f>+(A!F48-B!G48)/(A!F48+B!G48)</f>
        <v>#VALUE!</v>
      </c>
      <c r="I47" s="92" t="e">
        <f>+(A!G48-B!H48)/(A!G48+B!H48)</f>
        <v>#VALUE!</v>
      </c>
      <c r="J47" s="93" t="e">
        <f>+(A!H48-B!I48)/(A!H48+B!I48)</f>
        <v>#VALUE!</v>
      </c>
      <c r="K47" s="92" t="e">
        <f>+(A!I48-B!J48)/(A!I48+B!J48)</f>
        <v>#VALUE!</v>
      </c>
      <c r="L47" s="93" t="e">
        <f>+(A!J47-B!K48)/(A!J47+B!K48)</f>
        <v>#VALUE!</v>
      </c>
      <c r="M47" s="92" t="e">
        <f>+(A!K48-B!L48)/(A!K48+B!L48)</f>
        <v>#VALUE!</v>
      </c>
      <c r="N47" s="93" t="e">
        <f>+(A!L48-B!M48)/(A!L48+B!M48)</f>
        <v>#VALUE!</v>
      </c>
      <c r="O47" s="92" t="e">
        <f>+(A!M48-B!N48)/(A!M48+B!N48)</f>
        <v>#VALUE!</v>
      </c>
      <c r="P47" s="93" t="e">
        <f>+(A!N48-B!O48)/(A!N48+B!O48)</f>
        <v>#VALUE!</v>
      </c>
      <c r="Q47" s="92" t="e">
        <f>+(A!O48-B!P48)/(A!O48+B!P48)</f>
        <v>#VALUE!</v>
      </c>
      <c r="R47" s="93" t="e">
        <f>+(A!P48-B!Q48)/(A!P48+B!Q48)</f>
        <v>#VALUE!</v>
      </c>
      <c r="S47" s="92" t="e">
        <f>+(A!Q48-B!R48)/(A!Q48+B!R48)</f>
        <v>#VALUE!</v>
      </c>
      <c r="T47" s="93" t="e">
        <f>+(A!R48-B!S48)/(A!R48+B!S48)</f>
        <v>#VALUE!</v>
      </c>
      <c r="U47" s="92" t="e">
        <f>+(A!S48-B!T48)/(A!S48+B!T48)</f>
        <v>#VALUE!</v>
      </c>
      <c r="V47" s="93" t="e">
        <f>+(A!T48-B!U48)/(A!T48+B!U48)</f>
        <v>#VALUE!</v>
      </c>
      <c r="W47" s="92" t="e">
        <f>+(A!U48-B!V48)/(A!U48+B!V48)</f>
        <v>#VALUE!</v>
      </c>
      <c r="X47" s="93" t="e">
        <f>+(A!V48-B!W48)/(A!V48+B!W48)</f>
        <v>#VALUE!</v>
      </c>
      <c r="Y47" s="92" t="e">
        <f>+(A!W48-B!X48)/(A!W48+B!X48)</f>
        <v>#VALUE!</v>
      </c>
      <c r="Z47" s="93" t="e">
        <f>+(A!X48-B!Y48)/(A!X48+B!Y48)</f>
        <v>#VALUE!</v>
      </c>
      <c r="AA47" s="92" t="e">
        <f>+(A!Y48-B!Z48)/(A!Y48+B!Z48)</f>
        <v>#VALUE!</v>
      </c>
      <c r="AB47" s="92" t="e">
        <f>+(A!Z48-B!AA48)/(A!Z48+B!AA48)</f>
        <v>#VALUE!</v>
      </c>
      <c r="AC47" s="92" t="e">
        <f>+(A!AA48-B!AB48)/(A!AA48+B!AB48)</f>
        <v>#VALUE!</v>
      </c>
      <c r="AD47" s="92" t="e">
        <f>+(A!AB48-B!AC48)/(A!AB48+B!AC48)</f>
        <v>#VALUE!</v>
      </c>
      <c r="AE47" s="92" t="e">
        <f>+(A!AC48-B!AD48)/(A!AC48+B!AD48)</f>
        <v>#VALUE!</v>
      </c>
      <c r="AF47" s="92" t="e">
        <f>+(A!#REF!-B!AE48)/(A!#REF!+B!AE48)</f>
        <v>#REF!</v>
      </c>
    </row>
    <row r="48" spans="4:32" x14ac:dyDescent="0.25">
      <c r="D48" s="225" t="s">
        <v>18</v>
      </c>
      <c r="E48" s="226"/>
      <c r="F48" s="91">
        <f>+(A!D49-B!E49)/(A!D49+B!E49)</f>
        <v>-0.93787501530674722</v>
      </c>
      <c r="G48" s="92" t="e">
        <f>+(A!E49-B!F49)/(A!E49+B!F49)</f>
        <v>#VALUE!</v>
      </c>
      <c r="H48" s="93">
        <f>+(A!F49-B!G49)/(A!F49+B!G49)</f>
        <v>-0.40687257107792996</v>
      </c>
      <c r="I48" s="92">
        <f>+(A!G49-B!H49)/(A!G49+B!H49)</f>
        <v>-0.33942033841514485</v>
      </c>
      <c r="J48" s="93" t="e">
        <f>+(A!H49-B!I49)/(A!H49+B!I49)</f>
        <v>#VALUE!</v>
      </c>
      <c r="K48" s="92" t="e">
        <f>+(A!I49-B!J49)/(A!I49+B!J49)</f>
        <v>#VALUE!</v>
      </c>
      <c r="L48" s="93" t="e">
        <f>+(A!J48-B!K49)/(A!J48+B!K49)</f>
        <v>#VALUE!</v>
      </c>
      <c r="M48" s="92">
        <f>+(A!K49-B!L49)/(A!K49+B!L49)</f>
        <v>-0.72115480968529655</v>
      </c>
      <c r="N48" s="93">
        <f>+(A!L49-B!M49)/(A!L49+B!M49)</f>
        <v>-0.99817238763277549</v>
      </c>
      <c r="O48" s="92">
        <f>+(A!M49-B!N49)/(A!M49+B!N49)</f>
        <v>-0.99736171123955941</v>
      </c>
      <c r="P48" s="93">
        <f>+(A!N49-B!O49)/(A!N49+B!O49)</f>
        <v>-0.83373955768063768</v>
      </c>
      <c r="Q48" s="92" t="e">
        <f>+(A!O49-B!P49)/(A!O49+B!P49)</f>
        <v>#VALUE!</v>
      </c>
      <c r="R48" s="93" t="e">
        <f>+(A!P49-B!Q49)/(A!P49+B!Q49)</f>
        <v>#VALUE!</v>
      </c>
      <c r="S48" s="92">
        <f>+(A!Q49-B!R49)/(A!Q49+B!R49)</f>
        <v>-0.94998918047151748</v>
      </c>
      <c r="T48" s="93">
        <f>+(A!R49-B!S49)/(A!R49+B!S49)</f>
        <v>-0.99316563865364693</v>
      </c>
      <c r="U48" s="92">
        <f>+(A!S49-B!T49)/(A!S49+B!T49)</f>
        <v>-0.98299056438754961</v>
      </c>
      <c r="V48" s="93" t="e">
        <f>+(A!T49-B!U49)/(A!T49+B!U49)</f>
        <v>#VALUE!</v>
      </c>
      <c r="W48" s="92">
        <f>+(A!U49-B!V49)/(A!U49+B!V49)</f>
        <v>-0.99975588101897828</v>
      </c>
      <c r="X48" s="93">
        <f>+(A!V49-B!W49)/(A!V49+B!W49)</f>
        <v>-0.9490163694700352</v>
      </c>
      <c r="Y48" s="92" t="e">
        <f>+(A!W49-B!X49)/(A!W49+B!X49)</f>
        <v>#VALUE!</v>
      </c>
      <c r="Z48" s="93" t="e">
        <f>+(A!X49-B!Y49)/(A!X49+B!Y49)</f>
        <v>#VALUE!</v>
      </c>
      <c r="AA48" s="92" t="e">
        <f>+(A!Y49-B!Z49)/(A!Y49+B!Z49)</f>
        <v>#VALUE!</v>
      </c>
      <c r="AB48" s="92">
        <f>+(A!Z49-B!AA49)/(A!Z49+B!AA49)</f>
        <v>-0.96894194133477807</v>
      </c>
      <c r="AC48" s="92">
        <f>+(A!AA49-B!AB49)/(A!AA49+B!AB49)</f>
        <v>-0.97331624158304964</v>
      </c>
      <c r="AD48" s="92" t="e">
        <f>+(A!AB49-B!AC49)/(A!AB49+B!AC49)</f>
        <v>#VALUE!</v>
      </c>
      <c r="AE48" s="92">
        <f>+(A!AC49-B!AD49)/(A!AC49+B!AD49)</f>
        <v>-0.47837685767010696</v>
      </c>
      <c r="AF48" s="92" t="e">
        <f>+(A!#REF!-B!AE49)/(A!#REF!+B!AE49)</f>
        <v>#REF!</v>
      </c>
    </row>
    <row r="49" spans="4:32" x14ac:dyDescent="0.25">
      <c r="D49" s="227" t="s">
        <v>19</v>
      </c>
      <c r="E49" s="228"/>
      <c r="F49" s="91" t="e">
        <f>+(A!D50-B!E50)/(A!D50+B!E50)</f>
        <v>#VALUE!</v>
      </c>
      <c r="G49" s="92" t="e">
        <f>+(A!E50-B!F50)/(A!E50+B!F50)</f>
        <v>#VALUE!</v>
      </c>
      <c r="H49" s="93" t="e">
        <f>+(A!F50-B!G50)/(A!F50+B!G50)</f>
        <v>#VALUE!</v>
      </c>
      <c r="I49" s="92" t="e">
        <f>+(A!G50-B!H50)/(A!G50+B!H50)</f>
        <v>#VALUE!</v>
      </c>
      <c r="J49" s="93" t="e">
        <f>+(A!H50-B!I50)/(A!H50+B!I50)</f>
        <v>#VALUE!</v>
      </c>
      <c r="K49" s="92" t="e">
        <f>+(A!I50-B!J50)/(A!I50+B!J50)</f>
        <v>#VALUE!</v>
      </c>
      <c r="L49" s="93" t="e">
        <f>+(A!J49-B!K50)/(A!J49+B!K50)</f>
        <v>#VALUE!</v>
      </c>
      <c r="M49" s="92" t="e">
        <f>+(A!K50-B!L50)/(A!K50+B!L50)</f>
        <v>#VALUE!</v>
      </c>
      <c r="N49" s="93" t="e">
        <f>+(A!L50-B!M50)/(A!L50+B!M50)</f>
        <v>#VALUE!</v>
      </c>
      <c r="O49" s="92" t="e">
        <f>+(A!M50-B!N50)/(A!M50+B!N50)</f>
        <v>#VALUE!</v>
      </c>
      <c r="P49" s="93" t="e">
        <f>+(A!N50-B!O50)/(A!N50+B!O50)</f>
        <v>#VALUE!</v>
      </c>
      <c r="Q49" s="92" t="e">
        <f>+(A!O50-B!P50)/(A!O50+B!P50)</f>
        <v>#VALUE!</v>
      </c>
      <c r="R49" s="93" t="e">
        <f>+(A!P50-B!Q50)/(A!P50+B!Q50)</f>
        <v>#VALUE!</v>
      </c>
      <c r="S49" s="92" t="e">
        <f>+(A!Q50-B!R50)/(A!Q50+B!R50)</f>
        <v>#VALUE!</v>
      </c>
      <c r="T49" s="93" t="e">
        <f>+(A!R50-B!S50)/(A!R50+B!S50)</f>
        <v>#VALUE!</v>
      </c>
      <c r="U49" s="92" t="e">
        <f>+(A!S50-B!T50)/(A!S50+B!T50)</f>
        <v>#VALUE!</v>
      </c>
      <c r="V49" s="93" t="e">
        <f>+(A!T50-B!U50)/(A!T50+B!U50)</f>
        <v>#VALUE!</v>
      </c>
      <c r="W49" s="92" t="e">
        <f>+(A!U50-B!V50)/(A!U50+B!V50)</f>
        <v>#VALUE!</v>
      </c>
      <c r="X49" s="93" t="e">
        <f>+(A!V50-B!W50)/(A!V50+B!W50)</f>
        <v>#VALUE!</v>
      </c>
      <c r="Y49" s="92">
        <f>+(A!W50-B!X50)/(A!W50+B!X50)</f>
        <v>0.98269005847953217</v>
      </c>
      <c r="Z49" s="93">
        <f>+(A!X50-B!Y50)/(A!X50+B!Y50)</f>
        <v>0.91655368838923379</v>
      </c>
      <c r="AA49" s="92">
        <f>+(A!Y50-B!Z50)/(A!Y50+B!Z50)</f>
        <v>0.94002839473258071</v>
      </c>
      <c r="AB49" s="92" t="e">
        <f>+(A!Z50-B!AA50)/(A!Z50+B!AA50)</f>
        <v>#VALUE!</v>
      </c>
      <c r="AC49" s="92" t="e">
        <f>+(A!AA50-B!AB50)/(A!AA50+B!AB50)</f>
        <v>#VALUE!</v>
      </c>
      <c r="AD49" s="92" t="e">
        <f>+(A!AB50-B!AC50)/(A!AB50+B!AC50)</f>
        <v>#VALUE!</v>
      </c>
      <c r="AE49" s="92">
        <f>+(A!AC50-B!AD50)/(A!AC50+B!AD50)</f>
        <v>0.99581527424899108</v>
      </c>
      <c r="AF49" s="92" t="e">
        <f>+(A!#REF!-B!AE50)/(A!#REF!+B!AE50)</f>
        <v>#REF!</v>
      </c>
    </row>
    <row r="50" spans="4:32" x14ac:dyDescent="0.25">
      <c r="D50" s="225" t="s">
        <v>20</v>
      </c>
      <c r="E50" s="226"/>
      <c r="F50" s="91" t="e">
        <f>+(A!D51-B!E51)/(A!D51+B!E51)</f>
        <v>#VALUE!</v>
      </c>
      <c r="G50" s="92" t="e">
        <f>+(A!E51-B!F51)/(A!E51+B!F51)</f>
        <v>#VALUE!</v>
      </c>
      <c r="H50" s="93" t="e">
        <f>+(A!F51-B!G51)/(A!F51+B!G51)</f>
        <v>#VALUE!</v>
      </c>
      <c r="I50" s="92" t="e">
        <f>+(A!G51-B!H51)/(A!G51+B!H51)</f>
        <v>#VALUE!</v>
      </c>
      <c r="J50" s="93" t="e">
        <f>+(A!H51-B!I51)/(A!H51+B!I51)</f>
        <v>#VALUE!</v>
      </c>
      <c r="K50" s="92" t="e">
        <f>+(A!I51-B!J51)/(A!I51+B!J51)</f>
        <v>#VALUE!</v>
      </c>
      <c r="L50" s="93" t="e">
        <f>+(A!J50-B!K51)/(A!J50+B!K51)</f>
        <v>#VALUE!</v>
      </c>
      <c r="M50" s="92" t="e">
        <f>+(A!K51-B!L51)/(A!K51+B!L51)</f>
        <v>#VALUE!</v>
      </c>
      <c r="N50" s="93" t="e">
        <f>+(A!L51-B!M51)/(A!L51+B!M51)</f>
        <v>#VALUE!</v>
      </c>
      <c r="O50" s="92" t="e">
        <f>+(A!M51-B!N51)/(A!M51+B!N51)</f>
        <v>#VALUE!</v>
      </c>
      <c r="P50" s="93" t="e">
        <f>+(A!N51-B!O51)/(A!N51+B!O51)</f>
        <v>#VALUE!</v>
      </c>
      <c r="Q50" s="92" t="e">
        <f>+(A!O51-B!P51)/(A!O51+B!P51)</f>
        <v>#VALUE!</v>
      </c>
      <c r="R50" s="93" t="e">
        <f>+(A!P51-B!Q51)/(A!P51+B!Q51)</f>
        <v>#VALUE!</v>
      </c>
      <c r="S50" s="92" t="e">
        <f>+(A!Q51-B!R51)/(A!Q51+B!R51)</f>
        <v>#VALUE!</v>
      </c>
      <c r="T50" s="93" t="e">
        <f>+(A!R51-B!S51)/(A!R51+B!S51)</f>
        <v>#VALUE!</v>
      </c>
      <c r="U50" s="92" t="e">
        <f>+(A!S51-B!T51)/(A!S51+B!T51)</f>
        <v>#VALUE!</v>
      </c>
      <c r="V50" s="93" t="e">
        <f>+(A!T51-B!U51)/(A!T51+B!U51)</f>
        <v>#VALUE!</v>
      </c>
      <c r="W50" s="92" t="e">
        <f>+(A!U51-B!V51)/(A!U51+B!V51)</f>
        <v>#VALUE!</v>
      </c>
      <c r="X50" s="93" t="e">
        <f>+(A!V51-B!W51)/(A!V51+B!W51)</f>
        <v>#VALUE!</v>
      </c>
      <c r="Y50" s="92" t="e">
        <f>+(A!W51-B!X51)/(A!W51+B!X51)</f>
        <v>#VALUE!</v>
      </c>
      <c r="Z50" s="93" t="e">
        <f>+(A!X51-B!Y51)/(A!X51+B!Y51)</f>
        <v>#VALUE!</v>
      </c>
      <c r="AA50" s="92" t="e">
        <f>+(A!Y51-B!Z51)/(A!Y51+B!Z51)</f>
        <v>#VALUE!</v>
      </c>
      <c r="AB50" s="92" t="e">
        <f>+(A!Z51-B!AA51)/(A!Z51+B!AA51)</f>
        <v>#VALUE!</v>
      </c>
      <c r="AC50" s="92" t="e">
        <f>+(A!AA51-B!AB51)/(A!AA51+B!AB51)</f>
        <v>#VALUE!</v>
      </c>
      <c r="AD50" s="92" t="e">
        <f>+(A!AB51-B!AC51)/(A!AB51+B!AC51)</f>
        <v>#VALUE!</v>
      </c>
      <c r="AE50" s="92" t="e">
        <f>+(A!AC51-B!AD51)/(A!AC51+B!AD51)</f>
        <v>#VALUE!</v>
      </c>
      <c r="AF50" s="92" t="e">
        <f>+(A!#REF!-B!AE51)/(A!#REF!+B!AE51)</f>
        <v>#REF!</v>
      </c>
    </row>
    <row r="51" spans="4:32" x14ac:dyDescent="0.25">
      <c r="D51" s="227" t="s">
        <v>21</v>
      </c>
      <c r="E51" s="228"/>
      <c r="F51" s="91">
        <f>+(A!D52-B!E52)/(A!D52+B!E52)</f>
        <v>0.92869715818726184</v>
      </c>
      <c r="G51" s="92">
        <f>+(A!E52-B!F52)/(A!E52+B!F52)</f>
        <v>0.99567257126069952</v>
      </c>
      <c r="H51" s="93">
        <f>+(A!F52-B!G52)/(A!F52+B!G52)</f>
        <v>0.93999218022619424</v>
      </c>
      <c r="I51" s="92">
        <f>+(A!G52-B!H52)/(A!G52+B!H52)</f>
        <v>0.94164653904758111</v>
      </c>
      <c r="J51" s="93">
        <f>+(A!H52-B!I52)/(A!H52+B!I52)</f>
        <v>0.97296039940996248</v>
      </c>
      <c r="K51" s="92">
        <f>+(A!I52-B!J52)/(A!I52+B!J52)</f>
        <v>0.26179905414535282</v>
      </c>
      <c r="L51" s="93" t="e">
        <f>+(A!J51-B!K52)/(A!J51+B!K52)</f>
        <v>#VALUE!</v>
      </c>
      <c r="M51" s="92">
        <f>+(A!K52-B!L52)/(A!K52+B!L52)</f>
        <v>-0.27585099550417469</v>
      </c>
      <c r="N51" s="93">
        <f>+(A!L52-B!M52)/(A!L52+B!M52)</f>
        <v>-0.25128414789556325</v>
      </c>
      <c r="O51" s="92">
        <f>+(A!M52-B!N52)/(A!M52+B!N52)</f>
        <v>-0.7809766851962977</v>
      </c>
      <c r="P51" s="93">
        <f>+(A!N52-B!O52)/(A!N52+B!O52)</f>
        <v>-0.93121161998984625</v>
      </c>
      <c r="Q51" s="92">
        <f>+(A!O52-B!P52)/(A!O52+B!P52)</f>
        <v>-0.99984771430594666</v>
      </c>
      <c r="R51" s="93" t="e">
        <f>+(A!P52-B!Q52)/(A!P52+B!Q52)</f>
        <v>#VALUE!</v>
      </c>
      <c r="S51" s="92">
        <f>+(A!Q52-B!R52)/(A!Q52+B!R52)</f>
        <v>-0.91706383412363235</v>
      </c>
      <c r="T51" s="93">
        <f>+(A!R52-B!S52)/(A!R52+B!S52)</f>
        <v>-0.65998024680638601</v>
      </c>
      <c r="U51" s="92">
        <f>+(A!S52-B!T52)/(A!S52+B!T52)</f>
        <v>-0.81382440834950676</v>
      </c>
      <c r="V51" s="93">
        <f>+(A!T52-B!U52)/(A!T52+B!U52)</f>
        <v>-0.44222613331300609</v>
      </c>
      <c r="W51" s="92">
        <f>+(A!U52-B!V52)/(A!U52+B!V52)</f>
        <v>-0.47056912789516608</v>
      </c>
      <c r="X51" s="93">
        <f>+(A!V52-B!W52)/(A!V52+B!W52)</f>
        <v>-0.96267084358859134</v>
      </c>
      <c r="Y51" s="92">
        <f>+(A!W52-B!X52)/(A!W52+B!X52)</f>
        <v>-2.2786749530540697E-2</v>
      </c>
      <c r="Z51" s="93">
        <f>+(A!X52-B!Y52)/(A!X52+B!Y52)</f>
        <v>6.7263266788562023E-2</v>
      </c>
      <c r="AA51" s="92">
        <f>+(A!Y52-B!Z52)/(A!Y52+B!Z52)</f>
        <v>-0.39433166197276404</v>
      </c>
      <c r="AB51" s="92">
        <f>+(A!Z52-B!AA52)/(A!Z52+B!AA52)</f>
        <v>-0.86992771704942051</v>
      </c>
      <c r="AC51" s="92">
        <f>+(A!AA52-B!AB52)/(A!AA52+B!AB52)</f>
        <v>-0.55636585931644467</v>
      </c>
      <c r="AD51" s="92">
        <f>+(A!AB52-B!AC52)/(A!AB52+B!AC52)</f>
        <v>-0.73675339583308008</v>
      </c>
      <c r="AE51" s="92">
        <f>+(A!AC52-B!AD52)/(A!AC52+B!AD52)</f>
        <v>-0.93985514364996736</v>
      </c>
      <c r="AF51" s="92" t="e">
        <f>+(A!#REF!-B!AE52)/(A!#REF!+B!AE52)</f>
        <v>#REF!</v>
      </c>
    </row>
    <row r="52" spans="4:32" x14ac:dyDescent="0.25">
      <c r="D52" s="225" t="s">
        <v>22</v>
      </c>
      <c r="E52" s="226"/>
      <c r="F52" s="91">
        <f>+(A!D53-B!E53)/(A!D53+B!E53)</f>
        <v>-0.96257580405389465</v>
      </c>
      <c r="G52" s="92">
        <f>+(A!E53-B!F53)/(A!E53+B!F53)</f>
        <v>-0.10707225265477248</v>
      </c>
      <c r="H52" s="93">
        <f>+(A!F53-B!G53)/(A!F53+B!G53)</f>
        <v>-0.55457526936154233</v>
      </c>
      <c r="I52" s="92">
        <f>+(A!G53-B!H53)/(A!G53+B!H53)</f>
        <v>-0.67725688386231342</v>
      </c>
      <c r="J52" s="93">
        <f>+(A!H53-B!I53)/(A!H53+B!I53)</f>
        <v>-0.89416148394383432</v>
      </c>
      <c r="K52" s="92">
        <f>+(A!I53-B!J53)/(A!I53+B!J53)</f>
        <v>-0.92646600378743826</v>
      </c>
      <c r="L52" s="93">
        <f>+(A!J52-B!K53)/(A!J52+B!K53)</f>
        <v>-0.37346366011806831</v>
      </c>
      <c r="M52" s="92">
        <f>+(A!K53-B!L53)/(A!K53+B!L53)</f>
        <v>-0.67874412563925679</v>
      </c>
      <c r="N52" s="93">
        <f>+(A!L53-B!M53)/(A!L53+B!M53)</f>
        <v>-0.38601522054015447</v>
      </c>
      <c r="O52" s="92">
        <f>+(A!M53-B!N53)/(A!M53+B!N53)</f>
        <v>-0.27102244409613269</v>
      </c>
      <c r="P52" s="93">
        <f>+(A!N53-B!O53)/(A!N53+B!O53)</f>
        <v>-0.13837236147897741</v>
      </c>
      <c r="Q52" s="92">
        <f>+(A!O53-B!P53)/(A!O53+B!P53)</f>
        <v>-5.3956338970737296E-2</v>
      </c>
      <c r="R52" s="93">
        <f>+(A!P53-B!Q53)/(A!P53+B!Q53)</f>
        <v>-0.65958825785769515</v>
      </c>
      <c r="S52" s="92">
        <f>+(A!Q53-B!R53)/(A!Q53+B!R53)</f>
        <v>-0.48963069890018085</v>
      </c>
      <c r="T52" s="93">
        <f>+(A!R53-B!S53)/(A!R53+B!S53)</f>
        <v>-7.6652107980981377E-2</v>
      </c>
      <c r="U52" s="92">
        <f>+(A!S53-B!T53)/(A!S53+B!T53)</f>
        <v>-0.40095041122232283</v>
      </c>
      <c r="V52" s="93">
        <f>+(A!T53-B!U53)/(A!T53+B!U53)</f>
        <v>-0.73743593745803282</v>
      </c>
      <c r="W52" s="92">
        <f>+(A!U53-B!V53)/(A!U53+B!V53)</f>
        <v>-0.90322365030719309</v>
      </c>
      <c r="X52" s="93">
        <f>+(A!V53-B!W53)/(A!V53+B!W53)</f>
        <v>-0.90623735191853516</v>
      </c>
      <c r="Y52" s="92">
        <f>+(A!W53-B!X53)/(A!W53+B!X53)</f>
        <v>-0.81360759358189116</v>
      </c>
      <c r="Z52" s="93">
        <f>+(A!X53-B!Y53)/(A!X53+B!Y53)</f>
        <v>-0.89948210980677334</v>
      </c>
      <c r="AA52" s="92">
        <f>+(A!Y53-B!Z53)/(A!Y53+B!Z53)</f>
        <v>-0.86569444947689622</v>
      </c>
      <c r="AB52" s="92">
        <f>+(A!Z53-B!AA53)/(A!Z53+B!AA53)</f>
        <v>-0.98123052859331861</v>
      </c>
      <c r="AC52" s="92">
        <f>+(A!AA53-B!AB53)/(A!AA53+B!AB53)</f>
        <v>-0.97933922703129361</v>
      </c>
      <c r="AD52" s="92">
        <f>+(A!AB53-B!AC53)/(A!AB53+B!AC53)</f>
        <v>-0.91660456373871446</v>
      </c>
      <c r="AE52" s="92">
        <f>+(A!AC53-B!AD53)/(A!AC53+B!AD53)</f>
        <v>-0.83878747574572676</v>
      </c>
      <c r="AF52" s="92" t="e">
        <f>+(A!#REF!-B!AE53)/(A!#REF!+B!AE53)</f>
        <v>#REF!</v>
      </c>
    </row>
    <row r="53" spans="4:32" x14ac:dyDescent="0.25">
      <c r="D53" s="227" t="s">
        <v>23</v>
      </c>
      <c r="E53" s="228"/>
      <c r="F53" s="91">
        <f>+(A!D54-B!E54)/(A!D54+B!E54)</f>
        <v>0.59771642508829725</v>
      </c>
      <c r="G53" s="92">
        <f>+(A!E54-B!F54)/(A!E54+B!F54)</f>
        <v>0.88049556913017302</v>
      </c>
      <c r="H53" s="93" t="e">
        <f>+(A!F54-B!G54)/(A!F54+B!G54)</f>
        <v>#VALUE!</v>
      </c>
      <c r="I53" s="92" t="e">
        <f>+(A!G54-B!H54)/(A!G54+B!H54)</f>
        <v>#VALUE!</v>
      </c>
      <c r="J53" s="93" t="e">
        <f>+(A!H54-B!I54)/(A!H54+B!I54)</f>
        <v>#VALUE!</v>
      </c>
      <c r="K53" s="92" t="e">
        <f>+(A!I54-B!J54)/(A!I54+B!J54)</f>
        <v>#VALUE!</v>
      </c>
      <c r="L53" s="93">
        <f>+(A!J53-B!K54)/(A!J53+B!K54)</f>
        <v>5.9442494644380284E-2</v>
      </c>
      <c r="M53" s="92">
        <f>+(A!K54-B!L54)/(A!K54+B!L54)</f>
        <v>-0.99568247702460999</v>
      </c>
      <c r="N53" s="93">
        <f>+(A!L54-B!M54)/(A!L54+B!M54)</f>
        <v>0.9498420029704322</v>
      </c>
      <c r="O53" s="92">
        <f>+(A!M54-B!N54)/(A!M54+B!N54)</f>
        <v>0.45305516541947533</v>
      </c>
      <c r="P53" s="93">
        <f>+(A!N54-B!O54)/(A!N54+B!O54)</f>
        <v>0.7629154111533254</v>
      </c>
      <c r="Q53" s="92">
        <f>+(A!O54-B!P54)/(A!O54+B!P54)</f>
        <v>0.51184539987587474</v>
      </c>
      <c r="R53" s="93">
        <f>+(A!P54-B!Q54)/(A!P54+B!Q54)</f>
        <v>-0.9710732616633897</v>
      </c>
      <c r="S53" s="92">
        <f>+(A!Q54-B!R54)/(A!Q54+B!R54)</f>
        <v>-0.83535536302473301</v>
      </c>
      <c r="T53" s="93">
        <f>+(A!R54-B!S54)/(A!R54+B!S54)</f>
        <v>-0.44778231292517018</v>
      </c>
      <c r="U53" s="92">
        <f>+(A!S54-B!T54)/(A!S54+B!T54)</f>
        <v>-0.28401756342218376</v>
      </c>
      <c r="V53" s="93">
        <f>+(A!T54-B!U54)/(A!T54+B!U54)</f>
        <v>-0.39941473988439308</v>
      </c>
      <c r="W53" s="92">
        <f>+(A!U54-B!V54)/(A!U54+B!V54)</f>
        <v>-3.3567418922297206E-2</v>
      </c>
      <c r="X53" s="93">
        <f>+(A!V54-B!W54)/(A!V54+B!W54)</f>
        <v>0.57363087594886231</v>
      </c>
      <c r="Y53" s="92">
        <f>+(A!W54-B!X54)/(A!W54+B!X54)</f>
        <v>0.24218510804887577</v>
      </c>
      <c r="Z53" s="93">
        <f>+(A!X54-B!Y54)/(A!X54+B!Y54)</f>
        <v>0.71325634803964977</v>
      </c>
      <c r="AA53" s="92">
        <f>+(A!Y54-B!Z54)/(A!Y54+B!Z54)</f>
        <v>0.49169006439269169</v>
      </c>
      <c r="AB53" s="92">
        <f>+(A!Z54-B!AA54)/(A!Z54+B!AA54)</f>
        <v>0.67706439770048221</v>
      </c>
      <c r="AC53" s="92">
        <f>+(A!AA54-B!AB54)/(A!AA54+B!AB54)</f>
        <v>-0.54743292138130295</v>
      </c>
      <c r="AD53" s="92">
        <f>+(A!AB54-B!AC54)/(A!AB54+B!AC54)</f>
        <v>0.4931743606442402</v>
      </c>
      <c r="AE53" s="92">
        <f>+(A!AC54-B!AD54)/(A!AC54+B!AD54)</f>
        <v>-0.13408230367033463</v>
      </c>
      <c r="AF53" s="92" t="e">
        <f>+(A!#REF!-B!AE54)/(A!#REF!+B!AE54)</f>
        <v>#REF!</v>
      </c>
    </row>
    <row r="54" spans="4:32" x14ac:dyDescent="0.25">
      <c r="D54" s="225" t="s">
        <v>24</v>
      </c>
      <c r="E54" s="226"/>
      <c r="F54" s="91">
        <f>+(A!D55-B!E55)/(A!D55+B!E55)</f>
        <v>0.30455385007324381</v>
      </c>
      <c r="G54" s="92">
        <f>+(A!E55-B!F55)/(A!E55+B!F55)</f>
        <v>0.39706862091938711</v>
      </c>
      <c r="H54" s="93">
        <f>+(A!F55-B!G55)/(A!F55+B!G55)</f>
        <v>0.30101835477773037</v>
      </c>
      <c r="I54" s="92">
        <f>+(A!G55-B!H55)/(A!G55+B!H55)</f>
        <v>0.33016026475290977</v>
      </c>
      <c r="J54" s="93">
        <f>+(A!H55-B!I55)/(A!H55+B!I55)</f>
        <v>0.35691318327974275</v>
      </c>
      <c r="K54" s="92">
        <f>+(A!I55-B!J55)/(A!I55+B!J55)</f>
        <v>-0.99784762572860786</v>
      </c>
      <c r="L54" s="93" t="e">
        <f>+(A!J54-B!K55)/(A!J54+B!K55)</f>
        <v>#VALUE!</v>
      </c>
      <c r="M54" s="92">
        <f>+(A!K55-B!L55)/(A!K55+B!L55)</f>
        <v>-0.49348790733786618</v>
      </c>
      <c r="N54" s="93">
        <f>+(A!L55-B!M55)/(A!L55+B!M55)</f>
        <v>0.13957138671466243</v>
      </c>
      <c r="O54" s="92">
        <f>+(A!M55-B!N55)/(A!M55+B!N55)</f>
        <v>0.70809335184015265</v>
      </c>
      <c r="P54" s="93">
        <f>+(A!N55-B!O55)/(A!N55+B!O55)</f>
        <v>0.3378623718887262</v>
      </c>
      <c r="Q54" s="92">
        <f>+(A!O55-B!P55)/(A!O55+B!P55)</f>
        <v>-0.36773608109560257</v>
      </c>
      <c r="R54" s="93">
        <f>+(A!P55-B!Q55)/(A!P55+B!Q55)</f>
        <v>-0.33659158521036975</v>
      </c>
      <c r="S54" s="92">
        <f>+(A!Q55-B!R55)/(A!Q55+B!R55)</f>
        <v>-0.96223618495247298</v>
      </c>
      <c r="T54" s="93">
        <f>+(A!R55-B!S55)/(A!R55+B!S55)</f>
        <v>-0.9890891581811152</v>
      </c>
      <c r="U54" s="92">
        <f>+(A!S55-B!T55)/(A!S55+B!T55)</f>
        <v>-0.6760246828408264</v>
      </c>
      <c r="V54" s="93">
        <f>+(A!T55-B!U55)/(A!T55+B!U55)</f>
        <v>-0.93185556305884965</v>
      </c>
      <c r="W54" s="92">
        <f>+(A!U55-B!V55)/(A!U55+B!V55)</f>
        <v>-0.98953680654861742</v>
      </c>
      <c r="X54" s="93">
        <f>+(A!V55-B!W55)/(A!V55+B!W55)</f>
        <v>-0.9996159102542882</v>
      </c>
      <c r="Y54" s="92">
        <f>+(A!W55-B!X55)/(A!W55+B!X55)</f>
        <v>-0.90001558272301008</v>
      </c>
      <c r="Z54" s="93">
        <f>+(A!X55-B!Y55)/(A!X55+B!Y55)</f>
        <v>-0.58452902494535053</v>
      </c>
      <c r="AA54" s="92">
        <f>+(A!Y55-B!Z55)/(A!Y55+B!Z55)</f>
        <v>-0.86403637582811155</v>
      </c>
      <c r="AB54" s="92">
        <f>+(A!Z55-B!AA55)/(A!Z55+B!AA55)</f>
        <v>-0.56974131205515599</v>
      </c>
      <c r="AC54" s="92">
        <f>+(A!AA55-B!AB55)/(A!AA55+B!AB55)</f>
        <v>-0.87885514705581813</v>
      </c>
      <c r="AD54" s="92">
        <f>+(A!AB55-B!AC55)/(A!AB55+B!AC55)</f>
        <v>-0.94897305664393172</v>
      </c>
      <c r="AE54" s="92">
        <f>+(A!AC55-B!AD55)/(A!AC55+B!AD55)</f>
        <v>-0.7918392537358736</v>
      </c>
      <c r="AF54" s="92" t="e">
        <f>+(A!#REF!-B!AE55)/(A!#REF!+B!AE55)</f>
        <v>#REF!</v>
      </c>
    </row>
    <row r="55" spans="4:32" ht="15.75" thickBot="1" x14ac:dyDescent="0.3">
      <c r="D55" s="223" t="s">
        <v>25</v>
      </c>
      <c r="E55" s="224"/>
      <c r="F55" s="94" t="e">
        <f>+(A!D56-B!E56)/(A!D56+B!E56)</f>
        <v>#VALUE!</v>
      </c>
      <c r="G55" s="95" t="e">
        <f>+(A!E56-B!F56)/(A!E56+B!F56)</f>
        <v>#VALUE!</v>
      </c>
      <c r="H55" s="96" t="e">
        <f>+(A!F56-B!G56)/(A!F56+B!G56)</f>
        <v>#VALUE!</v>
      </c>
      <c r="I55" s="95" t="e">
        <f>+(A!G56-B!H56)/(A!G56+B!H56)</f>
        <v>#VALUE!</v>
      </c>
      <c r="J55" s="96" t="e">
        <f>+(A!H56-B!I56)/(A!H56+B!I56)</f>
        <v>#VALUE!</v>
      </c>
      <c r="K55" s="95"/>
      <c r="L55" s="96" t="e">
        <f>+(A!J55-B!K56)/(A!J55+B!K56)</f>
        <v>#VALUE!</v>
      </c>
      <c r="M55" s="95" t="e">
        <f>+(A!K56-B!L56)/(A!K56+B!L56)</f>
        <v>#VALUE!</v>
      </c>
      <c r="N55" s="96" t="e">
        <f>+(A!L56-B!M56)/(A!L56+B!M56)</f>
        <v>#VALUE!</v>
      </c>
      <c r="O55" s="95" t="e">
        <f>+(A!M56-B!N56)/(A!M56+B!N56)</f>
        <v>#VALUE!</v>
      </c>
      <c r="P55" s="96">
        <f>+(A!N56-B!O56)/(A!N56+B!O56)</f>
        <v>-0.40288362512873321</v>
      </c>
      <c r="Q55" s="95">
        <f>+(A!O56-B!P56)/(A!O56+B!P56)</f>
        <v>-0.67091731797614151</v>
      </c>
      <c r="R55" s="96">
        <f>+(A!P56-B!Q56)/(A!P56+B!Q56)</f>
        <v>-0.32639551806700989</v>
      </c>
      <c r="S55" s="95">
        <f>+(A!Q56-B!R56)/(A!Q56+B!R56)</f>
        <v>0.99938461538461543</v>
      </c>
      <c r="T55" s="96">
        <f>+(A!R56-B!S56)/(A!R56+B!S56)</f>
        <v>-0.24078091106290664</v>
      </c>
      <c r="U55" s="95">
        <f>+(A!S56-B!T56)/(A!S56+B!T56)</f>
        <v>-0.3932284292706606</v>
      </c>
      <c r="V55" s="96">
        <f>+(A!T56-B!U56)/(A!T56+B!U56)</f>
        <v>0.99990000499974985</v>
      </c>
      <c r="W55" s="95">
        <f>+(A!U56-B!V56)/(A!U56+B!V56)</f>
        <v>0.44758849362767628</v>
      </c>
      <c r="X55" s="96">
        <f>+(A!V56-B!W56)/(A!V56+B!W56)</f>
        <v>-0.45396218688144152</v>
      </c>
      <c r="Y55" s="95">
        <f>+(A!W56-B!X56)/(A!W56+B!X56)</f>
        <v>0.15520437030533613</v>
      </c>
      <c r="Z55" s="96">
        <f>+(A!X56-B!Y56)/(A!X56+B!Y56)</f>
        <v>0.58736457795944286</v>
      </c>
      <c r="AA55" s="95" t="e">
        <f>+(A!Y56-B!Z56)/(A!Y56+B!Z56)</f>
        <v>#VALUE!</v>
      </c>
      <c r="AB55" s="95">
        <f>+(A!Z56-B!AA56)/(A!Z56+B!AA56)</f>
        <v>0.51954729555051271</v>
      </c>
      <c r="AC55" s="95" t="e">
        <f>+(A!AA56-B!AB56)/(A!AA56+B!AB56)</f>
        <v>#VALUE!</v>
      </c>
      <c r="AD55" s="95">
        <f>+(A!AB56-B!AC56)/(A!AB56+B!AC56)</f>
        <v>0.57591340770538713</v>
      </c>
      <c r="AE55" s="95">
        <f>+(A!AC56-B!AD56)/(A!AC56+B!AD56)</f>
        <v>0.53988296889436405</v>
      </c>
      <c r="AF55" s="95" t="e">
        <f>+(A!#REF!-B!AE56)/(A!#REF!+B!AE56)</f>
        <v>#REF!</v>
      </c>
    </row>
    <row r="56" spans="4:32" x14ac:dyDescent="0.25">
      <c r="D56" t="s">
        <v>52</v>
      </c>
      <c r="E56" s="101"/>
      <c r="F56" s="93"/>
      <c r="G56" s="93"/>
      <c r="H56" s="93"/>
      <c r="I56" s="93"/>
      <c r="J56" s="93"/>
      <c r="K56" s="93"/>
      <c r="L56" s="93"/>
      <c r="M56" s="93"/>
      <c r="N56" s="93"/>
      <c r="O56" s="93"/>
      <c r="P56" s="93"/>
      <c r="Q56" s="93"/>
      <c r="R56" s="93"/>
      <c r="S56" s="93"/>
      <c r="T56" s="93"/>
      <c r="U56" s="93"/>
      <c r="V56" s="93"/>
      <c r="W56" s="93"/>
      <c r="X56" s="93"/>
      <c r="Y56" s="93"/>
      <c r="Z56" s="93"/>
      <c r="AA56" s="93"/>
      <c r="AB56" s="93"/>
    </row>
    <row r="57" spans="4:32" ht="15.75" thickBot="1" x14ac:dyDescent="0.3"/>
    <row r="58" spans="4:32" ht="15.75" thickBot="1" x14ac:dyDescent="0.3">
      <c r="D58" s="5" t="s">
        <v>14</v>
      </c>
      <c r="E58" s="6"/>
      <c r="F58" s="11">
        <v>1995</v>
      </c>
      <c r="G58" s="7">
        <v>1996</v>
      </c>
      <c r="H58" s="11">
        <v>1997</v>
      </c>
      <c r="I58" s="7">
        <v>1998</v>
      </c>
      <c r="J58" s="11">
        <v>1999</v>
      </c>
      <c r="K58" s="7">
        <v>2000</v>
      </c>
      <c r="L58" s="11">
        <v>2001</v>
      </c>
      <c r="M58" s="7">
        <v>2002</v>
      </c>
      <c r="N58" s="11">
        <v>2003</v>
      </c>
      <c r="O58" s="7">
        <v>2004</v>
      </c>
      <c r="P58" s="11">
        <v>2005</v>
      </c>
      <c r="Q58" s="7">
        <v>2006</v>
      </c>
      <c r="R58" s="11">
        <v>2007</v>
      </c>
      <c r="S58" s="7">
        <v>2008</v>
      </c>
      <c r="T58" s="11">
        <v>2009</v>
      </c>
      <c r="U58" s="7">
        <v>2010</v>
      </c>
      <c r="V58" s="11">
        <v>2011</v>
      </c>
      <c r="W58" s="7">
        <v>2012</v>
      </c>
      <c r="X58" s="11">
        <v>2013</v>
      </c>
      <c r="Y58" s="7">
        <v>2014</v>
      </c>
      <c r="Z58" s="11">
        <v>2015</v>
      </c>
      <c r="AA58" s="8">
        <v>2016</v>
      </c>
      <c r="AB58" s="8">
        <v>2017</v>
      </c>
      <c r="AC58" s="8">
        <v>2018</v>
      </c>
      <c r="AD58" s="8">
        <v>2019</v>
      </c>
      <c r="AE58" s="8">
        <v>2020</v>
      </c>
      <c r="AF58" s="8">
        <v>2021</v>
      </c>
    </row>
    <row r="59" spans="4:32" x14ac:dyDescent="0.25">
      <c r="D59" s="225" t="s">
        <v>16</v>
      </c>
      <c r="E59" s="226"/>
      <c r="F59" s="97" t="e">
        <f>+IF(F46&gt;0.33, "COMERCIO INTRAINDUSTRIAL", "INDICIO DE COMERCIO INTRAINDUSTRIAL")</f>
        <v>#VALUE!</v>
      </c>
      <c r="G59" s="127" t="e">
        <f t="shared" ref="G59:AA59" si="0">+IF(G46&gt;0.33, "COMERCIO INTRAINDUSTRIAL", "INDICIO DE COMERCIO INTRAINDUSTRIAL")</f>
        <v>#VALUE!</v>
      </c>
      <c r="H59" s="97" t="str">
        <f t="shared" si="0"/>
        <v>COMERCIO INTRAINDUSTRIAL</v>
      </c>
      <c r="I59" s="127" t="str">
        <f t="shared" si="0"/>
        <v>INDICIO DE COMERCIO INTRAINDUSTRIAL</v>
      </c>
      <c r="J59" s="97" t="e">
        <f t="shared" si="0"/>
        <v>#VALUE!</v>
      </c>
      <c r="K59" s="127" t="str">
        <f t="shared" si="0"/>
        <v>COMERCIO INTRAINDUSTRIAL</v>
      </c>
      <c r="L59" s="97" t="e">
        <f t="shared" si="0"/>
        <v>#REF!</v>
      </c>
      <c r="M59" s="127" t="str">
        <f t="shared" si="0"/>
        <v>COMERCIO INTRAINDUSTRIAL</v>
      </c>
      <c r="N59" s="97" t="str">
        <f t="shared" si="0"/>
        <v>COMERCIO INTRAINDUSTRIAL</v>
      </c>
      <c r="O59" s="127" t="str">
        <f t="shared" si="0"/>
        <v>COMERCIO INTRAINDUSTRIAL</v>
      </c>
      <c r="P59" s="97" t="str">
        <f t="shared" si="0"/>
        <v>COMERCIO INTRAINDUSTRIAL</v>
      </c>
      <c r="Q59" s="127" t="str">
        <f t="shared" si="0"/>
        <v>INDICIO DE COMERCIO INTRAINDUSTRIAL</v>
      </c>
      <c r="R59" s="97" t="str">
        <f t="shared" si="0"/>
        <v>INDICIO DE COMERCIO INTRAINDUSTRIAL</v>
      </c>
      <c r="S59" s="127" t="str">
        <f t="shared" si="0"/>
        <v>INDICIO DE COMERCIO INTRAINDUSTRIAL</v>
      </c>
      <c r="T59" s="97" t="str">
        <f t="shared" si="0"/>
        <v>COMERCIO INTRAINDUSTRIAL</v>
      </c>
      <c r="U59" s="127" t="str">
        <f t="shared" si="0"/>
        <v>COMERCIO INTRAINDUSTRIAL</v>
      </c>
      <c r="V59" s="97" t="str">
        <f t="shared" si="0"/>
        <v>COMERCIO INTRAINDUSTRIAL</v>
      </c>
      <c r="W59" s="127" t="str">
        <f t="shared" si="0"/>
        <v>COMERCIO INTRAINDUSTRIAL</v>
      </c>
      <c r="X59" s="97" t="str">
        <f t="shared" si="0"/>
        <v>COMERCIO INTRAINDUSTRIAL</v>
      </c>
      <c r="Y59" s="127" t="str">
        <f t="shared" si="0"/>
        <v>COMERCIO INTRAINDUSTRIAL</v>
      </c>
      <c r="Z59" s="97" t="str">
        <f t="shared" si="0"/>
        <v>COMERCIO INTRAINDUSTRIAL</v>
      </c>
      <c r="AA59" s="128" t="str">
        <f t="shared" si="0"/>
        <v>COMERCIO INTRAINDUSTRIAL</v>
      </c>
      <c r="AB59" s="128" t="str">
        <f t="shared" ref="AB59:AC59" si="1">+IF(AB46&gt;0.33, "COMERCIO INTRAINDUSTRIAL", "INDICIO DE COMERCIO INTRAINDUSTRIAL")</f>
        <v>COMERCIO INTRAINDUSTRIAL</v>
      </c>
      <c r="AC59" s="128" t="str">
        <f t="shared" si="1"/>
        <v>COMERCIO INTRAINDUSTRIAL</v>
      </c>
      <c r="AD59" s="128" t="str">
        <f t="shared" ref="AD59:AE59" si="2">+IF(AD46&gt;0.33, "COMERCIO INTRAINDUSTRIAL", "INDICIO DE COMERCIO INTRAINDUSTRIAL")</f>
        <v>COMERCIO INTRAINDUSTRIAL</v>
      </c>
      <c r="AE59" s="128" t="str">
        <f t="shared" si="2"/>
        <v>COMERCIO INTRAINDUSTRIAL</v>
      </c>
      <c r="AF59" s="128" t="e">
        <f t="shared" ref="AF59" si="3">+IF(AF46&gt;0.33, "COMERCIO INTRAINDUSTRIAL", "INDICIO DE COMERCIO INTRAINDUSTRIAL")</f>
        <v>#REF!</v>
      </c>
    </row>
    <row r="60" spans="4:32" x14ac:dyDescent="0.25">
      <c r="D60" s="227" t="s">
        <v>17</v>
      </c>
      <c r="E60" s="228"/>
      <c r="F60" s="98" t="e">
        <f t="shared" ref="F60:AA60" si="4">+IF(F47&gt;0.33, "COMERCIO INTRAINDUSTRIAL", "INDICIO DE COMERCIO INTRAINDUSTRIAL")</f>
        <v>#VALUE!</v>
      </c>
      <c r="G60" s="126" t="e">
        <f t="shared" si="4"/>
        <v>#VALUE!</v>
      </c>
      <c r="H60" s="98" t="e">
        <f t="shared" si="4"/>
        <v>#VALUE!</v>
      </c>
      <c r="I60" s="126" t="e">
        <f t="shared" si="4"/>
        <v>#VALUE!</v>
      </c>
      <c r="J60" s="98" t="e">
        <f t="shared" si="4"/>
        <v>#VALUE!</v>
      </c>
      <c r="K60" s="126" t="e">
        <f t="shared" si="4"/>
        <v>#VALUE!</v>
      </c>
      <c r="L60" s="98" t="e">
        <f t="shared" si="4"/>
        <v>#VALUE!</v>
      </c>
      <c r="M60" s="126" t="e">
        <f t="shared" si="4"/>
        <v>#VALUE!</v>
      </c>
      <c r="N60" s="98" t="e">
        <f t="shared" si="4"/>
        <v>#VALUE!</v>
      </c>
      <c r="O60" s="126" t="e">
        <f t="shared" si="4"/>
        <v>#VALUE!</v>
      </c>
      <c r="P60" s="98" t="e">
        <f t="shared" si="4"/>
        <v>#VALUE!</v>
      </c>
      <c r="Q60" s="126" t="e">
        <f t="shared" si="4"/>
        <v>#VALUE!</v>
      </c>
      <c r="R60" s="98" t="e">
        <f t="shared" si="4"/>
        <v>#VALUE!</v>
      </c>
      <c r="S60" s="126" t="e">
        <f t="shared" si="4"/>
        <v>#VALUE!</v>
      </c>
      <c r="T60" s="98" t="e">
        <f t="shared" si="4"/>
        <v>#VALUE!</v>
      </c>
      <c r="U60" s="126" t="e">
        <f t="shared" si="4"/>
        <v>#VALUE!</v>
      </c>
      <c r="V60" s="98" t="e">
        <f t="shared" si="4"/>
        <v>#VALUE!</v>
      </c>
      <c r="W60" s="126" t="e">
        <f t="shared" si="4"/>
        <v>#VALUE!</v>
      </c>
      <c r="X60" s="98" t="e">
        <f t="shared" si="4"/>
        <v>#VALUE!</v>
      </c>
      <c r="Y60" s="126" t="e">
        <f t="shared" si="4"/>
        <v>#VALUE!</v>
      </c>
      <c r="Z60" s="98" t="e">
        <f t="shared" si="4"/>
        <v>#VALUE!</v>
      </c>
      <c r="AA60" s="129" t="e">
        <f t="shared" si="4"/>
        <v>#VALUE!</v>
      </c>
      <c r="AB60" s="129" t="e">
        <f t="shared" ref="AB60:AC60" si="5">+IF(AB47&gt;0.33, "COMERCIO INTRAINDUSTRIAL", "INDICIO DE COMERCIO INTRAINDUSTRIAL")</f>
        <v>#VALUE!</v>
      </c>
      <c r="AC60" s="129" t="e">
        <f t="shared" si="5"/>
        <v>#VALUE!</v>
      </c>
      <c r="AD60" s="129" t="e">
        <f t="shared" ref="AD60:AE60" si="6">+IF(AD47&gt;0.33, "COMERCIO INTRAINDUSTRIAL", "INDICIO DE COMERCIO INTRAINDUSTRIAL")</f>
        <v>#VALUE!</v>
      </c>
      <c r="AE60" s="129" t="e">
        <f t="shared" si="6"/>
        <v>#VALUE!</v>
      </c>
      <c r="AF60" s="129" t="e">
        <f t="shared" ref="AF60" si="7">+IF(AF47&gt;0.33, "COMERCIO INTRAINDUSTRIAL", "INDICIO DE COMERCIO INTRAINDUSTRIAL")</f>
        <v>#REF!</v>
      </c>
    </row>
    <row r="61" spans="4:32" x14ac:dyDescent="0.25">
      <c r="D61" s="225" t="s">
        <v>18</v>
      </c>
      <c r="E61" s="226"/>
      <c r="F61" s="98" t="str">
        <f t="shared" ref="F61:AA61" si="8">+IF(F48&gt;0.33, "COMERCIO INTRAINDUSTRIAL", "INDICIO DE COMERCIO INTRAINDUSTRIAL")</f>
        <v>INDICIO DE COMERCIO INTRAINDUSTRIAL</v>
      </c>
      <c r="G61" s="126" t="e">
        <f t="shared" si="8"/>
        <v>#VALUE!</v>
      </c>
      <c r="H61" s="98" t="str">
        <f t="shared" si="8"/>
        <v>INDICIO DE COMERCIO INTRAINDUSTRIAL</v>
      </c>
      <c r="I61" s="126" t="str">
        <f t="shared" si="8"/>
        <v>INDICIO DE COMERCIO INTRAINDUSTRIAL</v>
      </c>
      <c r="J61" s="98" t="e">
        <f t="shared" si="8"/>
        <v>#VALUE!</v>
      </c>
      <c r="K61" s="126" t="e">
        <f t="shared" si="8"/>
        <v>#VALUE!</v>
      </c>
      <c r="L61" s="98" t="e">
        <f t="shared" si="8"/>
        <v>#VALUE!</v>
      </c>
      <c r="M61" s="126" t="str">
        <f t="shared" si="8"/>
        <v>INDICIO DE COMERCIO INTRAINDUSTRIAL</v>
      </c>
      <c r="N61" s="98" t="str">
        <f t="shared" si="8"/>
        <v>INDICIO DE COMERCIO INTRAINDUSTRIAL</v>
      </c>
      <c r="O61" s="126" t="str">
        <f t="shared" si="8"/>
        <v>INDICIO DE COMERCIO INTRAINDUSTRIAL</v>
      </c>
      <c r="P61" s="98" t="str">
        <f t="shared" si="8"/>
        <v>INDICIO DE COMERCIO INTRAINDUSTRIAL</v>
      </c>
      <c r="Q61" s="126" t="e">
        <f t="shared" si="8"/>
        <v>#VALUE!</v>
      </c>
      <c r="R61" s="98" t="e">
        <f t="shared" si="8"/>
        <v>#VALUE!</v>
      </c>
      <c r="S61" s="126" t="str">
        <f t="shared" si="8"/>
        <v>INDICIO DE COMERCIO INTRAINDUSTRIAL</v>
      </c>
      <c r="T61" s="98" t="str">
        <f t="shared" si="8"/>
        <v>INDICIO DE COMERCIO INTRAINDUSTRIAL</v>
      </c>
      <c r="U61" s="126" t="str">
        <f t="shared" si="8"/>
        <v>INDICIO DE COMERCIO INTRAINDUSTRIAL</v>
      </c>
      <c r="V61" s="98" t="e">
        <f t="shared" si="8"/>
        <v>#VALUE!</v>
      </c>
      <c r="W61" s="126" t="str">
        <f t="shared" si="8"/>
        <v>INDICIO DE COMERCIO INTRAINDUSTRIAL</v>
      </c>
      <c r="X61" s="98" t="str">
        <f t="shared" si="8"/>
        <v>INDICIO DE COMERCIO INTRAINDUSTRIAL</v>
      </c>
      <c r="Y61" s="126" t="e">
        <f t="shared" si="8"/>
        <v>#VALUE!</v>
      </c>
      <c r="Z61" s="98" t="e">
        <f t="shared" si="8"/>
        <v>#VALUE!</v>
      </c>
      <c r="AA61" s="129" t="e">
        <f t="shared" si="8"/>
        <v>#VALUE!</v>
      </c>
      <c r="AB61" s="129" t="str">
        <f t="shared" ref="AB61:AC61" si="9">+IF(AB48&gt;0.33, "COMERCIO INTRAINDUSTRIAL", "INDICIO DE COMERCIO INTRAINDUSTRIAL")</f>
        <v>INDICIO DE COMERCIO INTRAINDUSTRIAL</v>
      </c>
      <c r="AC61" s="129" t="str">
        <f t="shared" si="9"/>
        <v>INDICIO DE COMERCIO INTRAINDUSTRIAL</v>
      </c>
      <c r="AD61" s="129" t="e">
        <f t="shared" ref="AD61:AE61" si="10">+IF(AD48&gt;0.33, "COMERCIO INTRAINDUSTRIAL", "INDICIO DE COMERCIO INTRAINDUSTRIAL")</f>
        <v>#VALUE!</v>
      </c>
      <c r="AE61" s="129" t="str">
        <f t="shared" si="10"/>
        <v>INDICIO DE COMERCIO INTRAINDUSTRIAL</v>
      </c>
      <c r="AF61" s="129" t="e">
        <f t="shared" ref="AF61" si="11">+IF(AF48&gt;0.33, "COMERCIO INTRAINDUSTRIAL", "INDICIO DE COMERCIO INTRAINDUSTRIAL")</f>
        <v>#REF!</v>
      </c>
    </row>
    <row r="62" spans="4:32" x14ac:dyDescent="0.25">
      <c r="D62" s="227" t="s">
        <v>19</v>
      </c>
      <c r="E62" s="228"/>
      <c r="F62" s="98" t="e">
        <f t="shared" ref="F62:AA62" si="12">+IF(F49&gt;0.33, "COMERCIO INTRAINDUSTRIAL", "INDICIO DE COMERCIO INTRAINDUSTRIAL")</f>
        <v>#VALUE!</v>
      </c>
      <c r="G62" s="126" t="e">
        <f t="shared" si="12"/>
        <v>#VALUE!</v>
      </c>
      <c r="H62" s="98" t="e">
        <f t="shared" si="12"/>
        <v>#VALUE!</v>
      </c>
      <c r="I62" s="126" t="e">
        <f t="shared" si="12"/>
        <v>#VALUE!</v>
      </c>
      <c r="J62" s="98" t="e">
        <f t="shared" si="12"/>
        <v>#VALUE!</v>
      </c>
      <c r="K62" s="126" t="e">
        <f t="shared" si="12"/>
        <v>#VALUE!</v>
      </c>
      <c r="L62" s="98" t="e">
        <f t="shared" si="12"/>
        <v>#VALUE!</v>
      </c>
      <c r="M62" s="126" t="e">
        <f t="shared" si="12"/>
        <v>#VALUE!</v>
      </c>
      <c r="N62" s="98" t="e">
        <f t="shared" si="12"/>
        <v>#VALUE!</v>
      </c>
      <c r="O62" s="126" t="e">
        <f t="shared" si="12"/>
        <v>#VALUE!</v>
      </c>
      <c r="P62" s="98" t="e">
        <f t="shared" si="12"/>
        <v>#VALUE!</v>
      </c>
      <c r="Q62" s="126" t="e">
        <f t="shared" si="12"/>
        <v>#VALUE!</v>
      </c>
      <c r="R62" s="98" t="e">
        <f t="shared" si="12"/>
        <v>#VALUE!</v>
      </c>
      <c r="S62" s="126" t="e">
        <f t="shared" si="12"/>
        <v>#VALUE!</v>
      </c>
      <c r="T62" s="98" t="e">
        <f t="shared" si="12"/>
        <v>#VALUE!</v>
      </c>
      <c r="U62" s="126" t="e">
        <f t="shared" si="12"/>
        <v>#VALUE!</v>
      </c>
      <c r="V62" s="98" t="e">
        <f t="shared" si="12"/>
        <v>#VALUE!</v>
      </c>
      <c r="W62" s="126" t="e">
        <f t="shared" si="12"/>
        <v>#VALUE!</v>
      </c>
      <c r="X62" s="98" t="e">
        <f t="shared" si="12"/>
        <v>#VALUE!</v>
      </c>
      <c r="Y62" s="126" t="str">
        <f t="shared" si="12"/>
        <v>COMERCIO INTRAINDUSTRIAL</v>
      </c>
      <c r="Z62" s="98" t="str">
        <f t="shared" si="12"/>
        <v>COMERCIO INTRAINDUSTRIAL</v>
      </c>
      <c r="AA62" s="129" t="str">
        <f t="shared" si="12"/>
        <v>COMERCIO INTRAINDUSTRIAL</v>
      </c>
      <c r="AB62" s="129" t="e">
        <f t="shared" ref="AB62:AC62" si="13">+IF(AB49&gt;0.33, "COMERCIO INTRAINDUSTRIAL", "INDICIO DE COMERCIO INTRAINDUSTRIAL")</f>
        <v>#VALUE!</v>
      </c>
      <c r="AC62" s="129" t="e">
        <f t="shared" si="13"/>
        <v>#VALUE!</v>
      </c>
      <c r="AD62" s="129" t="e">
        <f t="shared" ref="AD62:AE62" si="14">+IF(AD49&gt;0.33, "COMERCIO INTRAINDUSTRIAL", "INDICIO DE COMERCIO INTRAINDUSTRIAL")</f>
        <v>#VALUE!</v>
      </c>
      <c r="AE62" s="129" t="str">
        <f t="shared" si="14"/>
        <v>COMERCIO INTRAINDUSTRIAL</v>
      </c>
      <c r="AF62" s="129" t="e">
        <f t="shared" ref="AF62" si="15">+IF(AF49&gt;0.33, "COMERCIO INTRAINDUSTRIAL", "INDICIO DE COMERCIO INTRAINDUSTRIAL")</f>
        <v>#REF!</v>
      </c>
    </row>
    <row r="63" spans="4:32" x14ac:dyDescent="0.25">
      <c r="D63" s="225" t="s">
        <v>20</v>
      </c>
      <c r="E63" s="226"/>
      <c r="F63" s="98" t="e">
        <f t="shared" ref="F63:AA63" si="16">+IF(F50&gt;0.33, "COMERCIO INTRAINDUSTRIAL", "INDICIO DE COMERCIO INTRAINDUSTRIAL")</f>
        <v>#VALUE!</v>
      </c>
      <c r="G63" s="126" t="e">
        <f t="shared" si="16"/>
        <v>#VALUE!</v>
      </c>
      <c r="H63" s="98" t="e">
        <f t="shared" si="16"/>
        <v>#VALUE!</v>
      </c>
      <c r="I63" s="126" t="e">
        <f t="shared" si="16"/>
        <v>#VALUE!</v>
      </c>
      <c r="J63" s="98" t="e">
        <f t="shared" si="16"/>
        <v>#VALUE!</v>
      </c>
      <c r="K63" s="126" t="e">
        <f t="shared" si="16"/>
        <v>#VALUE!</v>
      </c>
      <c r="L63" s="98" t="e">
        <f t="shared" si="16"/>
        <v>#VALUE!</v>
      </c>
      <c r="M63" s="126" t="e">
        <f t="shared" si="16"/>
        <v>#VALUE!</v>
      </c>
      <c r="N63" s="98" t="e">
        <f t="shared" si="16"/>
        <v>#VALUE!</v>
      </c>
      <c r="O63" s="126" t="e">
        <f t="shared" si="16"/>
        <v>#VALUE!</v>
      </c>
      <c r="P63" s="98" t="e">
        <f t="shared" si="16"/>
        <v>#VALUE!</v>
      </c>
      <c r="Q63" s="126" t="e">
        <f t="shared" si="16"/>
        <v>#VALUE!</v>
      </c>
      <c r="R63" s="98" t="e">
        <f t="shared" si="16"/>
        <v>#VALUE!</v>
      </c>
      <c r="S63" s="126" t="e">
        <f t="shared" si="16"/>
        <v>#VALUE!</v>
      </c>
      <c r="T63" s="98" t="e">
        <f t="shared" si="16"/>
        <v>#VALUE!</v>
      </c>
      <c r="U63" s="126" t="e">
        <f t="shared" si="16"/>
        <v>#VALUE!</v>
      </c>
      <c r="V63" s="98" t="e">
        <f t="shared" si="16"/>
        <v>#VALUE!</v>
      </c>
      <c r="W63" s="126" t="e">
        <f t="shared" si="16"/>
        <v>#VALUE!</v>
      </c>
      <c r="X63" s="98" t="e">
        <f t="shared" si="16"/>
        <v>#VALUE!</v>
      </c>
      <c r="Y63" s="126" t="e">
        <f t="shared" si="16"/>
        <v>#VALUE!</v>
      </c>
      <c r="Z63" s="98" t="e">
        <f t="shared" si="16"/>
        <v>#VALUE!</v>
      </c>
      <c r="AA63" s="129" t="e">
        <f t="shared" si="16"/>
        <v>#VALUE!</v>
      </c>
      <c r="AB63" s="129" t="e">
        <f t="shared" ref="AB63:AC63" si="17">+IF(AB50&gt;0.33, "COMERCIO INTRAINDUSTRIAL", "INDICIO DE COMERCIO INTRAINDUSTRIAL")</f>
        <v>#VALUE!</v>
      </c>
      <c r="AC63" s="129" t="e">
        <f t="shared" si="17"/>
        <v>#VALUE!</v>
      </c>
      <c r="AD63" s="129" t="e">
        <f t="shared" ref="AD63:AE63" si="18">+IF(AD50&gt;0.33, "COMERCIO INTRAINDUSTRIAL", "INDICIO DE COMERCIO INTRAINDUSTRIAL")</f>
        <v>#VALUE!</v>
      </c>
      <c r="AE63" s="129" t="e">
        <f t="shared" si="18"/>
        <v>#VALUE!</v>
      </c>
      <c r="AF63" s="129" t="e">
        <f t="shared" ref="AF63" si="19">+IF(AF50&gt;0.33, "COMERCIO INTRAINDUSTRIAL", "INDICIO DE COMERCIO INTRAINDUSTRIAL")</f>
        <v>#REF!</v>
      </c>
    </row>
    <row r="64" spans="4:32" x14ac:dyDescent="0.25">
      <c r="D64" s="227" t="s">
        <v>21</v>
      </c>
      <c r="E64" s="228"/>
      <c r="F64" s="98" t="str">
        <f t="shared" ref="F64:AA64" si="20">+IF(F51&gt;0.33, "COMERCIO INTRAINDUSTRIAL", "INDICIO DE COMERCIO INTRAINDUSTRIAL")</f>
        <v>COMERCIO INTRAINDUSTRIAL</v>
      </c>
      <c r="G64" s="126" t="str">
        <f t="shared" si="20"/>
        <v>COMERCIO INTRAINDUSTRIAL</v>
      </c>
      <c r="H64" s="98" t="str">
        <f t="shared" si="20"/>
        <v>COMERCIO INTRAINDUSTRIAL</v>
      </c>
      <c r="I64" s="126" t="str">
        <f t="shared" si="20"/>
        <v>COMERCIO INTRAINDUSTRIAL</v>
      </c>
      <c r="J64" s="98" t="str">
        <f t="shared" si="20"/>
        <v>COMERCIO INTRAINDUSTRIAL</v>
      </c>
      <c r="K64" s="126" t="str">
        <f t="shared" si="20"/>
        <v>INDICIO DE COMERCIO INTRAINDUSTRIAL</v>
      </c>
      <c r="L64" s="98" t="e">
        <f t="shared" si="20"/>
        <v>#VALUE!</v>
      </c>
      <c r="M64" s="126" t="str">
        <f t="shared" si="20"/>
        <v>INDICIO DE COMERCIO INTRAINDUSTRIAL</v>
      </c>
      <c r="N64" s="98" t="str">
        <f t="shared" si="20"/>
        <v>INDICIO DE COMERCIO INTRAINDUSTRIAL</v>
      </c>
      <c r="O64" s="126" t="str">
        <f t="shared" si="20"/>
        <v>INDICIO DE COMERCIO INTRAINDUSTRIAL</v>
      </c>
      <c r="P64" s="98" t="str">
        <f t="shared" si="20"/>
        <v>INDICIO DE COMERCIO INTRAINDUSTRIAL</v>
      </c>
      <c r="Q64" s="126" t="str">
        <f t="shared" si="20"/>
        <v>INDICIO DE COMERCIO INTRAINDUSTRIAL</v>
      </c>
      <c r="R64" s="98" t="e">
        <f t="shared" si="20"/>
        <v>#VALUE!</v>
      </c>
      <c r="S64" s="126" t="str">
        <f t="shared" si="20"/>
        <v>INDICIO DE COMERCIO INTRAINDUSTRIAL</v>
      </c>
      <c r="T64" s="98" t="str">
        <f t="shared" si="20"/>
        <v>INDICIO DE COMERCIO INTRAINDUSTRIAL</v>
      </c>
      <c r="U64" s="126" t="str">
        <f t="shared" si="20"/>
        <v>INDICIO DE COMERCIO INTRAINDUSTRIAL</v>
      </c>
      <c r="V64" s="98" t="str">
        <f t="shared" si="20"/>
        <v>INDICIO DE COMERCIO INTRAINDUSTRIAL</v>
      </c>
      <c r="W64" s="126" t="str">
        <f t="shared" si="20"/>
        <v>INDICIO DE COMERCIO INTRAINDUSTRIAL</v>
      </c>
      <c r="X64" s="98" t="str">
        <f t="shared" si="20"/>
        <v>INDICIO DE COMERCIO INTRAINDUSTRIAL</v>
      </c>
      <c r="Y64" s="126" t="str">
        <f t="shared" si="20"/>
        <v>INDICIO DE COMERCIO INTRAINDUSTRIAL</v>
      </c>
      <c r="Z64" s="98" t="str">
        <f t="shared" si="20"/>
        <v>INDICIO DE COMERCIO INTRAINDUSTRIAL</v>
      </c>
      <c r="AA64" s="129" t="str">
        <f t="shared" si="20"/>
        <v>INDICIO DE COMERCIO INTRAINDUSTRIAL</v>
      </c>
      <c r="AB64" s="129" t="str">
        <f t="shared" ref="AB64:AC64" si="21">+IF(AB51&gt;0.33, "COMERCIO INTRAINDUSTRIAL", "INDICIO DE COMERCIO INTRAINDUSTRIAL")</f>
        <v>INDICIO DE COMERCIO INTRAINDUSTRIAL</v>
      </c>
      <c r="AC64" s="129" t="str">
        <f t="shared" si="21"/>
        <v>INDICIO DE COMERCIO INTRAINDUSTRIAL</v>
      </c>
      <c r="AD64" s="129" t="str">
        <f t="shared" ref="AD64:AE64" si="22">+IF(AD51&gt;0.33, "COMERCIO INTRAINDUSTRIAL", "INDICIO DE COMERCIO INTRAINDUSTRIAL")</f>
        <v>INDICIO DE COMERCIO INTRAINDUSTRIAL</v>
      </c>
      <c r="AE64" s="129" t="str">
        <f t="shared" si="22"/>
        <v>INDICIO DE COMERCIO INTRAINDUSTRIAL</v>
      </c>
      <c r="AF64" s="129" t="e">
        <f t="shared" ref="AF64" si="23">+IF(AF51&gt;0.33, "COMERCIO INTRAINDUSTRIAL", "INDICIO DE COMERCIO INTRAINDUSTRIAL")</f>
        <v>#REF!</v>
      </c>
    </row>
    <row r="65" spans="4:32" x14ac:dyDescent="0.25">
      <c r="D65" s="225" t="s">
        <v>22</v>
      </c>
      <c r="E65" s="226"/>
      <c r="F65" s="98" t="str">
        <f t="shared" ref="F65:AA65" si="24">+IF(F52&gt;0.33, "COMERCIO INTRAINDUSTRIAL", "INDICIO DE COMERCIO INTRAINDUSTRIAL")</f>
        <v>INDICIO DE COMERCIO INTRAINDUSTRIAL</v>
      </c>
      <c r="G65" s="126" t="str">
        <f t="shared" si="24"/>
        <v>INDICIO DE COMERCIO INTRAINDUSTRIAL</v>
      </c>
      <c r="H65" s="98" t="str">
        <f t="shared" si="24"/>
        <v>INDICIO DE COMERCIO INTRAINDUSTRIAL</v>
      </c>
      <c r="I65" s="126" t="str">
        <f t="shared" si="24"/>
        <v>INDICIO DE COMERCIO INTRAINDUSTRIAL</v>
      </c>
      <c r="J65" s="98" t="str">
        <f t="shared" si="24"/>
        <v>INDICIO DE COMERCIO INTRAINDUSTRIAL</v>
      </c>
      <c r="K65" s="126" t="str">
        <f t="shared" si="24"/>
        <v>INDICIO DE COMERCIO INTRAINDUSTRIAL</v>
      </c>
      <c r="L65" s="98" t="str">
        <f t="shared" si="24"/>
        <v>INDICIO DE COMERCIO INTRAINDUSTRIAL</v>
      </c>
      <c r="M65" s="126" t="str">
        <f t="shared" si="24"/>
        <v>INDICIO DE COMERCIO INTRAINDUSTRIAL</v>
      </c>
      <c r="N65" s="98" t="str">
        <f t="shared" si="24"/>
        <v>INDICIO DE COMERCIO INTRAINDUSTRIAL</v>
      </c>
      <c r="O65" s="126" t="str">
        <f t="shared" si="24"/>
        <v>INDICIO DE COMERCIO INTRAINDUSTRIAL</v>
      </c>
      <c r="P65" s="98" t="str">
        <f t="shared" si="24"/>
        <v>INDICIO DE COMERCIO INTRAINDUSTRIAL</v>
      </c>
      <c r="Q65" s="126" t="str">
        <f t="shared" si="24"/>
        <v>INDICIO DE COMERCIO INTRAINDUSTRIAL</v>
      </c>
      <c r="R65" s="98" t="str">
        <f t="shared" si="24"/>
        <v>INDICIO DE COMERCIO INTRAINDUSTRIAL</v>
      </c>
      <c r="S65" s="126" t="str">
        <f t="shared" si="24"/>
        <v>INDICIO DE COMERCIO INTRAINDUSTRIAL</v>
      </c>
      <c r="T65" s="98" t="str">
        <f t="shared" si="24"/>
        <v>INDICIO DE COMERCIO INTRAINDUSTRIAL</v>
      </c>
      <c r="U65" s="126" t="str">
        <f t="shared" si="24"/>
        <v>INDICIO DE COMERCIO INTRAINDUSTRIAL</v>
      </c>
      <c r="V65" s="98" t="str">
        <f t="shared" si="24"/>
        <v>INDICIO DE COMERCIO INTRAINDUSTRIAL</v>
      </c>
      <c r="W65" s="126" t="str">
        <f t="shared" si="24"/>
        <v>INDICIO DE COMERCIO INTRAINDUSTRIAL</v>
      </c>
      <c r="X65" s="98" t="str">
        <f t="shared" si="24"/>
        <v>INDICIO DE COMERCIO INTRAINDUSTRIAL</v>
      </c>
      <c r="Y65" s="126" t="str">
        <f t="shared" si="24"/>
        <v>INDICIO DE COMERCIO INTRAINDUSTRIAL</v>
      </c>
      <c r="Z65" s="98" t="str">
        <f t="shared" si="24"/>
        <v>INDICIO DE COMERCIO INTRAINDUSTRIAL</v>
      </c>
      <c r="AA65" s="129" t="str">
        <f t="shared" si="24"/>
        <v>INDICIO DE COMERCIO INTRAINDUSTRIAL</v>
      </c>
      <c r="AB65" s="129" t="str">
        <f t="shared" ref="AB65:AC65" si="25">+IF(AB52&gt;0.33, "COMERCIO INTRAINDUSTRIAL", "INDICIO DE COMERCIO INTRAINDUSTRIAL")</f>
        <v>INDICIO DE COMERCIO INTRAINDUSTRIAL</v>
      </c>
      <c r="AC65" s="129" t="str">
        <f t="shared" si="25"/>
        <v>INDICIO DE COMERCIO INTRAINDUSTRIAL</v>
      </c>
      <c r="AD65" s="129" t="str">
        <f t="shared" ref="AD65:AE65" si="26">+IF(AD52&gt;0.33, "COMERCIO INTRAINDUSTRIAL", "INDICIO DE COMERCIO INTRAINDUSTRIAL")</f>
        <v>INDICIO DE COMERCIO INTRAINDUSTRIAL</v>
      </c>
      <c r="AE65" s="129" t="str">
        <f t="shared" si="26"/>
        <v>INDICIO DE COMERCIO INTRAINDUSTRIAL</v>
      </c>
      <c r="AF65" s="129" t="e">
        <f t="shared" ref="AF65" si="27">+IF(AF52&gt;0.33, "COMERCIO INTRAINDUSTRIAL", "INDICIO DE COMERCIO INTRAINDUSTRIAL")</f>
        <v>#REF!</v>
      </c>
    </row>
    <row r="66" spans="4:32" x14ac:dyDescent="0.25">
      <c r="D66" s="227" t="s">
        <v>23</v>
      </c>
      <c r="E66" s="228"/>
      <c r="F66" s="98" t="str">
        <f t="shared" ref="F66:AA66" si="28">+IF(F53&gt;0.33, "COMERCIO INTRAINDUSTRIAL", "INDICIO DE COMERCIO INTRAINDUSTRIAL")</f>
        <v>COMERCIO INTRAINDUSTRIAL</v>
      </c>
      <c r="G66" s="126" t="str">
        <f t="shared" si="28"/>
        <v>COMERCIO INTRAINDUSTRIAL</v>
      </c>
      <c r="H66" s="98" t="e">
        <f t="shared" si="28"/>
        <v>#VALUE!</v>
      </c>
      <c r="I66" s="126" t="e">
        <f t="shared" si="28"/>
        <v>#VALUE!</v>
      </c>
      <c r="J66" s="98" t="e">
        <f t="shared" si="28"/>
        <v>#VALUE!</v>
      </c>
      <c r="K66" s="126" t="e">
        <f t="shared" si="28"/>
        <v>#VALUE!</v>
      </c>
      <c r="L66" s="98" t="str">
        <f t="shared" si="28"/>
        <v>INDICIO DE COMERCIO INTRAINDUSTRIAL</v>
      </c>
      <c r="M66" s="126" t="str">
        <f t="shared" si="28"/>
        <v>INDICIO DE COMERCIO INTRAINDUSTRIAL</v>
      </c>
      <c r="N66" s="98" t="str">
        <f t="shared" si="28"/>
        <v>COMERCIO INTRAINDUSTRIAL</v>
      </c>
      <c r="O66" s="126" t="str">
        <f t="shared" si="28"/>
        <v>COMERCIO INTRAINDUSTRIAL</v>
      </c>
      <c r="P66" s="98" t="str">
        <f t="shared" si="28"/>
        <v>COMERCIO INTRAINDUSTRIAL</v>
      </c>
      <c r="Q66" s="126" t="str">
        <f t="shared" si="28"/>
        <v>COMERCIO INTRAINDUSTRIAL</v>
      </c>
      <c r="R66" s="98" t="str">
        <f t="shared" si="28"/>
        <v>INDICIO DE COMERCIO INTRAINDUSTRIAL</v>
      </c>
      <c r="S66" s="126" t="str">
        <f t="shared" si="28"/>
        <v>INDICIO DE COMERCIO INTRAINDUSTRIAL</v>
      </c>
      <c r="T66" s="98" t="str">
        <f t="shared" si="28"/>
        <v>INDICIO DE COMERCIO INTRAINDUSTRIAL</v>
      </c>
      <c r="U66" s="126" t="str">
        <f t="shared" si="28"/>
        <v>INDICIO DE COMERCIO INTRAINDUSTRIAL</v>
      </c>
      <c r="V66" s="98" t="str">
        <f t="shared" si="28"/>
        <v>INDICIO DE COMERCIO INTRAINDUSTRIAL</v>
      </c>
      <c r="W66" s="126" t="str">
        <f t="shared" si="28"/>
        <v>INDICIO DE COMERCIO INTRAINDUSTRIAL</v>
      </c>
      <c r="X66" s="98" t="str">
        <f t="shared" si="28"/>
        <v>COMERCIO INTRAINDUSTRIAL</v>
      </c>
      <c r="Y66" s="126" t="str">
        <f t="shared" si="28"/>
        <v>INDICIO DE COMERCIO INTRAINDUSTRIAL</v>
      </c>
      <c r="Z66" s="98" t="str">
        <f t="shared" si="28"/>
        <v>COMERCIO INTRAINDUSTRIAL</v>
      </c>
      <c r="AA66" s="129" t="str">
        <f t="shared" si="28"/>
        <v>COMERCIO INTRAINDUSTRIAL</v>
      </c>
      <c r="AB66" s="129" t="str">
        <f t="shared" ref="AB66:AC66" si="29">+IF(AB53&gt;0.33, "COMERCIO INTRAINDUSTRIAL", "INDICIO DE COMERCIO INTRAINDUSTRIAL")</f>
        <v>COMERCIO INTRAINDUSTRIAL</v>
      </c>
      <c r="AC66" s="129" t="str">
        <f t="shared" si="29"/>
        <v>INDICIO DE COMERCIO INTRAINDUSTRIAL</v>
      </c>
      <c r="AD66" s="129" t="str">
        <f t="shared" ref="AD66:AE66" si="30">+IF(AD53&gt;0.33, "COMERCIO INTRAINDUSTRIAL", "INDICIO DE COMERCIO INTRAINDUSTRIAL")</f>
        <v>COMERCIO INTRAINDUSTRIAL</v>
      </c>
      <c r="AE66" s="129" t="str">
        <f t="shared" si="30"/>
        <v>INDICIO DE COMERCIO INTRAINDUSTRIAL</v>
      </c>
      <c r="AF66" s="129" t="e">
        <f t="shared" ref="AF66" si="31">+IF(AF53&gt;0.33, "COMERCIO INTRAINDUSTRIAL", "INDICIO DE COMERCIO INTRAINDUSTRIAL")</f>
        <v>#REF!</v>
      </c>
    </row>
    <row r="67" spans="4:32" x14ac:dyDescent="0.25">
      <c r="D67" s="225" t="s">
        <v>24</v>
      </c>
      <c r="E67" s="226"/>
      <c r="F67" s="98" t="str">
        <f t="shared" ref="F67:AA67" si="32">+IF(F54&gt;0.33, "COMERCIO INTRAINDUSTRIAL", "INDICIO DE COMERCIO INTRAINDUSTRIAL")</f>
        <v>INDICIO DE COMERCIO INTRAINDUSTRIAL</v>
      </c>
      <c r="G67" s="126" t="str">
        <f t="shared" si="32"/>
        <v>COMERCIO INTRAINDUSTRIAL</v>
      </c>
      <c r="H67" s="98" t="str">
        <f t="shared" si="32"/>
        <v>INDICIO DE COMERCIO INTRAINDUSTRIAL</v>
      </c>
      <c r="I67" s="126" t="str">
        <f t="shared" si="32"/>
        <v>COMERCIO INTRAINDUSTRIAL</v>
      </c>
      <c r="J67" s="98" t="str">
        <f t="shared" si="32"/>
        <v>COMERCIO INTRAINDUSTRIAL</v>
      </c>
      <c r="K67" s="126" t="str">
        <f t="shared" si="32"/>
        <v>INDICIO DE COMERCIO INTRAINDUSTRIAL</v>
      </c>
      <c r="L67" s="98" t="e">
        <f t="shared" si="32"/>
        <v>#VALUE!</v>
      </c>
      <c r="M67" s="126" t="str">
        <f t="shared" si="32"/>
        <v>INDICIO DE COMERCIO INTRAINDUSTRIAL</v>
      </c>
      <c r="N67" s="98" t="str">
        <f t="shared" si="32"/>
        <v>INDICIO DE COMERCIO INTRAINDUSTRIAL</v>
      </c>
      <c r="O67" s="126" t="str">
        <f t="shared" si="32"/>
        <v>COMERCIO INTRAINDUSTRIAL</v>
      </c>
      <c r="P67" s="98" t="str">
        <f t="shared" si="32"/>
        <v>COMERCIO INTRAINDUSTRIAL</v>
      </c>
      <c r="Q67" s="126" t="str">
        <f t="shared" si="32"/>
        <v>INDICIO DE COMERCIO INTRAINDUSTRIAL</v>
      </c>
      <c r="R67" s="98" t="str">
        <f t="shared" si="32"/>
        <v>INDICIO DE COMERCIO INTRAINDUSTRIAL</v>
      </c>
      <c r="S67" s="126" t="str">
        <f t="shared" si="32"/>
        <v>INDICIO DE COMERCIO INTRAINDUSTRIAL</v>
      </c>
      <c r="T67" s="98" t="str">
        <f t="shared" si="32"/>
        <v>INDICIO DE COMERCIO INTRAINDUSTRIAL</v>
      </c>
      <c r="U67" s="126" t="str">
        <f t="shared" si="32"/>
        <v>INDICIO DE COMERCIO INTRAINDUSTRIAL</v>
      </c>
      <c r="V67" s="98" t="str">
        <f t="shared" si="32"/>
        <v>INDICIO DE COMERCIO INTRAINDUSTRIAL</v>
      </c>
      <c r="W67" s="126" t="str">
        <f t="shared" si="32"/>
        <v>INDICIO DE COMERCIO INTRAINDUSTRIAL</v>
      </c>
      <c r="X67" s="98" t="str">
        <f t="shared" si="32"/>
        <v>INDICIO DE COMERCIO INTRAINDUSTRIAL</v>
      </c>
      <c r="Y67" s="126" t="str">
        <f t="shared" si="32"/>
        <v>INDICIO DE COMERCIO INTRAINDUSTRIAL</v>
      </c>
      <c r="Z67" s="98" t="str">
        <f t="shared" si="32"/>
        <v>INDICIO DE COMERCIO INTRAINDUSTRIAL</v>
      </c>
      <c r="AA67" s="129" t="str">
        <f t="shared" si="32"/>
        <v>INDICIO DE COMERCIO INTRAINDUSTRIAL</v>
      </c>
      <c r="AB67" s="129" t="str">
        <f t="shared" ref="AB67:AC67" si="33">+IF(AB54&gt;0.33, "COMERCIO INTRAINDUSTRIAL", "INDICIO DE COMERCIO INTRAINDUSTRIAL")</f>
        <v>INDICIO DE COMERCIO INTRAINDUSTRIAL</v>
      </c>
      <c r="AC67" s="129" t="str">
        <f t="shared" si="33"/>
        <v>INDICIO DE COMERCIO INTRAINDUSTRIAL</v>
      </c>
      <c r="AD67" s="129" t="str">
        <f t="shared" ref="AD67:AE67" si="34">+IF(AD54&gt;0.33, "COMERCIO INTRAINDUSTRIAL", "INDICIO DE COMERCIO INTRAINDUSTRIAL")</f>
        <v>INDICIO DE COMERCIO INTRAINDUSTRIAL</v>
      </c>
      <c r="AE67" s="129" t="str">
        <f t="shared" si="34"/>
        <v>INDICIO DE COMERCIO INTRAINDUSTRIAL</v>
      </c>
      <c r="AF67" s="129" t="e">
        <f t="shared" ref="AF67" si="35">+IF(AF54&gt;0.33, "COMERCIO INTRAINDUSTRIAL", "INDICIO DE COMERCIO INTRAINDUSTRIAL")</f>
        <v>#REF!</v>
      </c>
    </row>
    <row r="68" spans="4:32" ht="15.75" thickBot="1" x14ac:dyDescent="0.3">
      <c r="D68" s="223" t="s">
        <v>25</v>
      </c>
      <c r="E68" s="224"/>
      <c r="F68" s="99" t="e">
        <f t="shared" ref="F68:AA68" si="36">+IF(F55&gt;0.33, "COMERCIO INTRAINDUSTRIAL", "INDICIO DE COMERCIO INTRAINDUSTRIAL")</f>
        <v>#VALUE!</v>
      </c>
      <c r="G68" s="130" t="e">
        <f t="shared" si="36"/>
        <v>#VALUE!</v>
      </c>
      <c r="H68" s="99" t="e">
        <f t="shared" si="36"/>
        <v>#VALUE!</v>
      </c>
      <c r="I68" s="130" t="e">
        <f t="shared" si="36"/>
        <v>#VALUE!</v>
      </c>
      <c r="J68" s="99" t="e">
        <f t="shared" si="36"/>
        <v>#VALUE!</v>
      </c>
      <c r="K68" s="130" t="str">
        <f t="shared" si="36"/>
        <v>INDICIO DE COMERCIO INTRAINDUSTRIAL</v>
      </c>
      <c r="L68" s="99" t="e">
        <f t="shared" si="36"/>
        <v>#VALUE!</v>
      </c>
      <c r="M68" s="130" t="e">
        <f t="shared" si="36"/>
        <v>#VALUE!</v>
      </c>
      <c r="N68" s="99" t="e">
        <f t="shared" si="36"/>
        <v>#VALUE!</v>
      </c>
      <c r="O68" s="130" t="e">
        <f t="shared" si="36"/>
        <v>#VALUE!</v>
      </c>
      <c r="P68" s="99" t="str">
        <f t="shared" si="36"/>
        <v>INDICIO DE COMERCIO INTRAINDUSTRIAL</v>
      </c>
      <c r="Q68" s="130" t="str">
        <f t="shared" si="36"/>
        <v>INDICIO DE COMERCIO INTRAINDUSTRIAL</v>
      </c>
      <c r="R68" s="99" t="str">
        <f t="shared" si="36"/>
        <v>INDICIO DE COMERCIO INTRAINDUSTRIAL</v>
      </c>
      <c r="S68" s="130" t="str">
        <f t="shared" si="36"/>
        <v>COMERCIO INTRAINDUSTRIAL</v>
      </c>
      <c r="T68" s="99" t="str">
        <f t="shared" si="36"/>
        <v>INDICIO DE COMERCIO INTRAINDUSTRIAL</v>
      </c>
      <c r="U68" s="130" t="str">
        <f t="shared" si="36"/>
        <v>INDICIO DE COMERCIO INTRAINDUSTRIAL</v>
      </c>
      <c r="V68" s="99" t="str">
        <f t="shared" si="36"/>
        <v>COMERCIO INTRAINDUSTRIAL</v>
      </c>
      <c r="W68" s="130" t="str">
        <f t="shared" si="36"/>
        <v>COMERCIO INTRAINDUSTRIAL</v>
      </c>
      <c r="X68" s="99" t="str">
        <f t="shared" si="36"/>
        <v>INDICIO DE COMERCIO INTRAINDUSTRIAL</v>
      </c>
      <c r="Y68" s="130" t="str">
        <f t="shared" si="36"/>
        <v>INDICIO DE COMERCIO INTRAINDUSTRIAL</v>
      </c>
      <c r="Z68" s="99" t="str">
        <f t="shared" si="36"/>
        <v>COMERCIO INTRAINDUSTRIAL</v>
      </c>
      <c r="AA68" s="131" t="e">
        <f t="shared" si="36"/>
        <v>#VALUE!</v>
      </c>
      <c r="AB68" s="131" t="str">
        <f t="shared" ref="AB68:AC68" si="37">+IF(AB55&gt;0.33, "COMERCIO INTRAINDUSTRIAL", "INDICIO DE COMERCIO INTRAINDUSTRIAL")</f>
        <v>COMERCIO INTRAINDUSTRIAL</v>
      </c>
      <c r="AC68" s="131" t="e">
        <f t="shared" si="37"/>
        <v>#VALUE!</v>
      </c>
      <c r="AD68" s="131" t="str">
        <f t="shared" ref="AD68:AE68" si="38">+IF(AD55&gt;0.33, "COMERCIO INTRAINDUSTRIAL", "INDICIO DE COMERCIO INTRAINDUSTRIAL")</f>
        <v>COMERCIO INTRAINDUSTRIAL</v>
      </c>
      <c r="AE68" s="131" t="str">
        <f t="shared" si="38"/>
        <v>COMERCIO INTRAINDUSTRIAL</v>
      </c>
      <c r="AF68" s="131" t="e">
        <f t="shared" ref="AF68" si="39">+IF(AF55&gt;0.33, "COMERCIO INTRAINDUSTRIAL", "INDICIO DE COMERCIO INTRAINDUSTRIAL")</f>
        <v>#REF!</v>
      </c>
    </row>
    <row r="69" spans="4:32" x14ac:dyDescent="0.25">
      <c r="D69" t="s">
        <v>52</v>
      </c>
    </row>
  </sheetData>
  <mergeCells count="23">
    <mergeCell ref="D52:E52"/>
    <mergeCell ref="D53:E53"/>
    <mergeCell ref="D54:E54"/>
    <mergeCell ref="D46:E46"/>
    <mergeCell ref="D47:E47"/>
    <mergeCell ref="D48:E48"/>
    <mergeCell ref="D49:E49"/>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topLeftCell="A9" zoomScale="86" zoomScaleNormal="86" workbookViewId="0"/>
  </sheetViews>
  <sheetFormatPr baseColWidth="10" defaultRowHeight="15" x14ac:dyDescent="0.25"/>
  <sheetData/>
  <dataValidations count="1">
    <dataValidation allowBlank="1" showInputMessage="1" showErrorMessage="1" prompt="Dar clic en alguno de los recuadros" sqref="H11" xr:uid="{00000000-0002-0000-0100-000000000000}"/>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2"/>
  <sheetViews>
    <sheetView showGridLines="0" topLeftCell="A9" workbookViewId="0">
      <selection activeCell="P18" sqref="P18"/>
    </sheetView>
  </sheetViews>
  <sheetFormatPr baseColWidth="10" defaultRowHeight="15" x14ac:dyDescent="0.25"/>
  <sheetData>
    <row r="1" spans="2:13" ht="24" customHeight="1" x14ac:dyDescent="0.25"/>
    <row r="2" spans="2:13" ht="23.25" x14ac:dyDescent="0.25">
      <c r="B2" s="180" t="s">
        <v>13</v>
      </c>
      <c r="C2" s="180"/>
      <c r="D2" s="180"/>
      <c r="E2" s="180"/>
      <c r="F2" s="180"/>
      <c r="G2" s="180"/>
      <c r="H2" s="180"/>
      <c r="I2" s="180"/>
      <c r="J2" s="180"/>
      <c r="K2" s="180"/>
      <c r="L2" s="180"/>
      <c r="M2" s="180"/>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7:AD75"/>
  <sheetViews>
    <sheetView showGridLines="0" topLeftCell="A40" zoomScale="110" zoomScaleNormal="110" workbookViewId="0">
      <selection activeCell="AE50" sqref="AE50"/>
    </sheetView>
  </sheetViews>
  <sheetFormatPr baseColWidth="10" defaultRowHeight="15" x14ac:dyDescent="0.25"/>
  <cols>
    <col min="1" max="1" width="7.140625" customWidth="1"/>
    <col min="2" max="2" width="14.28515625" customWidth="1"/>
    <col min="3" max="3" width="29.28515625" customWidth="1"/>
    <col min="4" max="30" width="11.28515625" customWidth="1"/>
  </cols>
  <sheetData>
    <row r="7" spans="2:16" ht="15" customHeight="1" x14ac:dyDescent="0.25">
      <c r="B7" s="187" t="s">
        <v>48</v>
      </c>
      <c r="C7" s="187"/>
      <c r="D7" s="187"/>
      <c r="E7" s="187"/>
      <c r="M7" s="187" t="s">
        <v>4</v>
      </c>
      <c r="N7" s="187"/>
      <c r="O7" s="187"/>
      <c r="P7" s="187"/>
    </row>
    <row r="8" spans="2:16" x14ac:dyDescent="0.25">
      <c r="B8" s="187"/>
      <c r="C8" s="187"/>
      <c r="D8" s="187"/>
      <c r="E8" s="187"/>
      <c r="G8" s="189" t="s">
        <v>0</v>
      </c>
      <c r="H8" s="189"/>
      <c r="I8" s="189"/>
      <c r="J8" s="189"/>
      <c r="M8" s="187"/>
      <c r="N8" s="187"/>
      <c r="O8" s="187"/>
      <c r="P8" s="187"/>
    </row>
    <row r="9" spans="2:16" x14ac:dyDescent="0.25">
      <c r="B9" s="187"/>
      <c r="C9" s="187"/>
      <c r="D9" s="187"/>
      <c r="E9" s="187"/>
      <c r="G9" s="189"/>
      <c r="H9" s="189"/>
      <c r="I9" s="189"/>
      <c r="J9" s="189"/>
      <c r="M9" s="187"/>
      <c r="N9" s="187"/>
      <c r="O9" s="187"/>
      <c r="P9" s="187"/>
    </row>
    <row r="10" spans="2:16" x14ac:dyDescent="0.25">
      <c r="B10" s="187"/>
      <c r="C10" s="187"/>
      <c r="D10" s="187"/>
      <c r="E10" s="187"/>
      <c r="G10" s="189"/>
      <c r="H10" s="189"/>
      <c r="I10" s="189"/>
      <c r="J10" s="189"/>
      <c r="M10" s="187"/>
      <c r="N10" s="187"/>
      <c r="O10" s="187"/>
      <c r="P10" s="187"/>
    </row>
    <row r="11" spans="2:16" x14ac:dyDescent="0.25">
      <c r="B11" s="187"/>
      <c r="C11" s="187"/>
      <c r="D11" s="187"/>
      <c r="E11" s="187"/>
      <c r="G11" s="189"/>
      <c r="H11" s="189"/>
      <c r="I11" s="189"/>
      <c r="J11" s="189"/>
      <c r="M11" s="187"/>
      <c r="N11" s="187"/>
      <c r="O11" s="187"/>
      <c r="P11" s="187"/>
    </row>
    <row r="12" spans="2:16" x14ac:dyDescent="0.25">
      <c r="B12" s="187"/>
      <c r="C12" s="187"/>
      <c r="D12" s="187"/>
      <c r="E12" s="187"/>
      <c r="G12" s="189"/>
      <c r="H12" s="189"/>
      <c r="I12" s="189"/>
      <c r="J12" s="189"/>
      <c r="M12" s="187"/>
      <c r="N12" s="187"/>
      <c r="O12" s="187"/>
      <c r="P12" s="187"/>
    </row>
    <row r="13" spans="2:16" x14ac:dyDescent="0.25">
      <c r="B13" s="187"/>
      <c r="C13" s="187"/>
      <c r="D13" s="187"/>
      <c r="E13" s="187"/>
      <c r="G13" s="189"/>
      <c r="H13" s="189"/>
      <c r="I13" s="189"/>
      <c r="J13" s="189"/>
      <c r="M13" s="187"/>
      <c r="N13" s="187"/>
      <c r="O13" s="187"/>
      <c r="P13" s="187"/>
    </row>
    <row r="14" spans="2:16" x14ac:dyDescent="0.25">
      <c r="B14" s="187"/>
      <c r="C14" s="187"/>
      <c r="D14" s="187"/>
      <c r="E14" s="187"/>
      <c r="G14" s="189"/>
      <c r="H14" s="189"/>
      <c r="I14" s="189"/>
      <c r="J14" s="189"/>
      <c r="M14" s="187"/>
      <c r="N14" s="187"/>
      <c r="O14" s="187"/>
      <c r="P14" s="187"/>
    </row>
    <row r="15" spans="2:16" x14ac:dyDescent="0.25">
      <c r="B15" s="187"/>
      <c r="C15" s="187"/>
      <c r="D15" s="187"/>
      <c r="E15" s="187"/>
      <c r="G15" s="189"/>
      <c r="H15" s="189"/>
      <c r="I15" s="189"/>
      <c r="J15" s="189"/>
      <c r="M15" s="187"/>
      <c r="N15" s="187"/>
      <c r="O15" s="187"/>
      <c r="P15" s="187"/>
    </row>
    <row r="16" spans="2:16" x14ac:dyDescent="0.25">
      <c r="B16" s="187"/>
      <c r="C16" s="187"/>
      <c r="D16" s="187"/>
      <c r="E16" s="187"/>
      <c r="G16" s="189"/>
      <c r="H16" s="189"/>
      <c r="I16" s="189"/>
      <c r="J16" s="189"/>
      <c r="M16" s="187"/>
      <c r="N16" s="187"/>
      <c r="O16" s="187"/>
      <c r="P16" s="187"/>
    </row>
    <row r="17" spans="3:15" x14ac:dyDescent="0.25">
      <c r="C17" s="188" t="s">
        <v>3</v>
      </c>
      <c r="D17" s="188"/>
      <c r="E17" s="188"/>
      <c r="M17" s="188" t="s">
        <v>3</v>
      </c>
      <c r="N17" s="188"/>
      <c r="O17" s="188"/>
    </row>
    <row r="43" spans="2:30" x14ac:dyDescent="0.25">
      <c r="C43" s="3" t="s">
        <v>59</v>
      </c>
      <c r="D43" s="4"/>
      <c r="E43" s="4"/>
      <c r="F43" s="4"/>
      <c r="G43" s="4"/>
      <c r="H43" s="4"/>
      <c r="I43" s="4"/>
    </row>
    <row r="44" spans="2:30" ht="15.75" thickBot="1" x14ac:dyDescent="0.3"/>
    <row r="45" spans="2:30" ht="15.75" thickBot="1" x14ac:dyDescent="0.3">
      <c r="B45" s="5" t="s">
        <v>14</v>
      </c>
      <c r="C45" s="6"/>
      <c r="D45" s="11">
        <v>1995</v>
      </c>
      <c r="E45" s="7">
        <v>1996</v>
      </c>
      <c r="F45" s="11">
        <v>1997</v>
      </c>
      <c r="G45" s="7">
        <v>1998</v>
      </c>
      <c r="H45" s="11">
        <v>1999</v>
      </c>
      <c r="I45" s="7">
        <v>2000</v>
      </c>
      <c r="J45" s="11">
        <v>2001</v>
      </c>
      <c r="K45" s="7">
        <v>2002</v>
      </c>
      <c r="L45" s="11">
        <v>2003</v>
      </c>
      <c r="M45" s="7">
        <v>2004</v>
      </c>
      <c r="N45" s="11">
        <v>2005</v>
      </c>
      <c r="O45" s="7">
        <v>2006</v>
      </c>
      <c r="P45" s="11">
        <v>2007</v>
      </c>
      <c r="Q45" s="7">
        <v>2008</v>
      </c>
      <c r="R45" s="11">
        <v>2009</v>
      </c>
      <c r="S45" s="11">
        <v>2010</v>
      </c>
      <c r="T45" s="11">
        <v>2011</v>
      </c>
      <c r="U45" s="11">
        <v>2012</v>
      </c>
      <c r="V45" s="7">
        <v>2013</v>
      </c>
      <c r="W45" s="11">
        <v>2014</v>
      </c>
      <c r="X45" s="11">
        <v>2015</v>
      </c>
      <c r="Y45" s="11">
        <v>2016</v>
      </c>
      <c r="Z45" s="7">
        <v>2017</v>
      </c>
      <c r="AA45" s="11">
        <v>2018</v>
      </c>
      <c r="AB45" s="7">
        <v>2019</v>
      </c>
      <c r="AC45" s="37">
        <v>2020</v>
      </c>
      <c r="AD45" s="37">
        <v>2021</v>
      </c>
    </row>
    <row r="46" spans="2:30" ht="15.75" thickBot="1" x14ac:dyDescent="0.3">
      <c r="B46" s="190" t="s">
        <v>26</v>
      </c>
      <c r="C46" s="191"/>
      <c r="D46" s="163">
        <v>400605</v>
      </c>
      <c r="E46" s="163">
        <v>1478.8779999999999</v>
      </c>
      <c r="F46" s="163">
        <v>5376.1229999999996</v>
      </c>
      <c r="G46" s="163">
        <v>530.38699999999994</v>
      </c>
      <c r="H46" s="163">
        <v>363.23099999999999</v>
      </c>
      <c r="I46" s="163">
        <v>268.07799999999997</v>
      </c>
      <c r="J46" s="163">
        <v>649.68899999999996</v>
      </c>
      <c r="K46" s="163">
        <v>502.03199999999998</v>
      </c>
      <c r="L46" s="163">
        <v>12066.776</v>
      </c>
      <c r="M46" s="163">
        <v>1198.941</v>
      </c>
      <c r="N46" s="163">
        <v>1222.5730000000001</v>
      </c>
      <c r="O46" s="163">
        <v>1540.77</v>
      </c>
      <c r="P46" s="163">
        <v>619.52</v>
      </c>
      <c r="Q46" s="171">
        <v>1615.6949999999999</v>
      </c>
      <c r="R46" s="163">
        <v>3126.8130000000001</v>
      </c>
      <c r="S46" s="163">
        <v>3385.991</v>
      </c>
      <c r="T46" s="163">
        <v>13355.745000000001</v>
      </c>
      <c r="U46" s="163">
        <v>3109.875</v>
      </c>
      <c r="V46" s="168">
        <v>3244.6469999999999</v>
      </c>
      <c r="W46" s="163">
        <v>2946.3789999999999</v>
      </c>
      <c r="X46" s="163">
        <v>6594.2629999999999</v>
      </c>
      <c r="Y46" s="163">
        <v>5858.3639999999996</v>
      </c>
      <c r="Z46" s="168">
        <v>11023.376</v>
      </c>
      <c r="AA46" s="163">
        <v>7682.2619999999997</v>
      </c>
      <c r="AB46" s="168">
        <v>15734.698</v>
      </c>
      <c r="AC46" s="172">
        <v>46080.839</v>
      </c>
      <c r="AD46" s="172">
        <v>130605.25900000001</v>
      </c>
    </row>
    <row r="47" spans="2:30" x14ac:dyDescent="0.25">
      <c r="B47" s="192" t="s">
        <v>16</v>
      </c>
      <c r="C47" s="193"/>
      <c r="D47" s="236">
        <v>20661</v>
      </c>
      <c r="E47" s="236">
        <v>93.728999999999999</v>
      </c>
      <c r="F47" s="236">
        <v>3942.4470000000001</v>
      </c>
      <c r="G47" s="236">
        <v>157.65600000000001</v>
      </c>
      <c r="H47" s="236">
        <v>95.373000000000005</v>
      </c>
      <c r="I47" s="243">
        <v>70.119</v>
      </c>
      <c r="J47" s="236">
        <v>204.804</v>
      </c>
      <c r="K47" s="236">
        <v>177.298</v>
      </c>
      <c r="L47" s="236">
        <v>11198.206</v>
      </c>
      <c r="M47" s="236">
        <v>282.94799999999998</v>
      </c>
      <c r="N47" s="236">
        <v>435.63499999999999</v>
      </c>
      <c r="O47" s="236">
        <v>560.12400000000002</v>
      </c>
      <c r="P47" s="258">
        <v>257.43299999999999</v>
      </c>
      <c r="Q47" s="236">
        <v>528.04899999999998</v>
      </c>
      <c r="R47" s="236">
        <v>1456.4760000000001</v>
      </c>
      <c r="S47" s="238">
        <v>1630.126</v>
      </c>
      <c r="T47" s="238">
        <v>12231.43</v>
      </c>
      <c r="U47" s="238">
        <v>1859.954</v>
      </c>
      <c r="V47" s="243">
        <v>1689.146</v>
      </c>
      <c r="W47" s="238">
        <v>787.06799999999998</v>
      </c>
      <c r="X47" s="238">
        <v>1768.1769999999999</v>
      </c>
      <c r="Y47" s="238">
        <v>1362.1130000000001</v>
      </c>
      <c r="Z47" s="243">
        <v>5834.1379999999999</v>
      </c>
      <c r="AA47" s="238">
        <v>6590.6310000000003</v>
      </c>
      <c r="AB47" s="243">
        <v>12022.002</v>
      </c>
      <c r="AC47" s="238">
        <v>4488.95</v>
      </c>
      <c r="AD47" s="238">
        <v>126999.68799999999</v>
      </c>
    </row>
    <row r="48" spans="2:30" s="251" customFormat="1" x14ac:dyDescent="0.25">
      <c r="B48" s="247" t="s">
        <v>17</v>
      </c>
      <c r="C48" s="248"/>
      <c r="D48" s="249" t="s">
        <v>57</v>
      </c>
      <c r="E48" s="249" t="s">
        <v>57</v>
      </c>
      <c r="F48" s="249" t="s">
        <v>57</v>
      </c>
      <c r="G48" s="249" t="s">
        <v>57</v>
      </c>
      <c r="H48" s="249" t="s">
        <v>57</v>
      </c>
      <c r="I48" s="250" t="s">
        <v>57</v>
      </c>
      <c r="J48" s="249" t="s">
        <v>57</v>
      </c>
      <c r="K48" s="249" t="s">
        <v>57</v>
      </c>
      <c r="L48" s="249" t="s">
        <v>57</v>
      </c>
      <c r="M48" s="250" t="s">
        <v>57</v>
      </c>
      <c r="N48" s="249" t="s">
        <v>57</v>
      </c>
      <c r="O48" s="250" t="s">
        <v>57</v>
      </c>
      <c r="P48" s="249" t="s">
        <v>57</v>
      </c>
      <c r="Q48" s="250" t="s">
        <v>57</v>
      </c>
      <c r="R48" s="249" t="s">
        <v>57</v>
      </c>
      <c r="S48" s="249" t="s">
        <v>57</v>
      </c>
      <c r="T48" s="249" t="s">
        <v>57</v>
      </c>
      <c r="U48" s="249" t="s">
        <v>57</v>
      </c>
      <c r="V48" s="250" t="s">
        <v>57</v>
      </c>
      <c r="W48" s="249" t="s">
        <v>57</v>
      </c>
      <c r="X48" s="249" t="s">
        <v>57</v>
      </c>
      <c r="Y48" s="249" t="s">
        <v>57</v>
      </c>
      <c r="Z48" s="250" t="s">
        <v>57</v>
      </c>
      <c r="AA48" s="249" t="s">
        <v>57</v>
      </c>
      <c r="AB48" s="250" t="s">
        <v>57</v>
      </c>
      <c r="AC48" s="249" t="s">
        <v>57</v>
      </c>
      <c r="AD48" s="249" t="s">
        <v>57</v>
      </c>
    </row>
    <row r="49" spans="2:30" x14ac:dyDescent="0.25">
      <c r="B49" s="183" t="s">
        <v>18</v>
      </c>
      <c r="C49" s="184"/>
      <c r="D49" s="238">
        <v>2.2829999999999999</v>
      </c>
      <c r="E49" s="238" t="s">
        <v>57</v>
      </c>
      <c r="F49" s="238">
        <v>14.499000000000001</v>
      </c>
      <c r="G49" s="238">
        <v>15.772</v>
      </c>
      <c r="H49" s="238" t="s">
        <v>57</v>
      </c>
      <c r="I49" s="243" t="s">
        <v>57</v>
      </c>
      <c r="J49" s="238">
        <v>19.670999999999999</v>
      </c>
      <c r="K49" s="243">
        <v>52.871000000000002</v>
      </c>
      <c r="L49" s="238">
        <v>0.96</v>
      </c>
      <c r="M49" s="238">
        <v>0.998</v>
      </c>
      <c r="N49" s="238">
        <v>124.797</v>
      </c>
      <c r="O49" s="238" t="s">
        <v>57</v>
      </c>
      <c r="P49" s="242" t="s">
        <v>57</v>
      </c>
      <c r="Q49" s="238">
        <v>70.143000000000001</v>
      </c>
      <c r="R49" s="238">
        <v>6.375</v>
      </c>
      <c r="S49" s="238">
        <v>12.69</v>
      </c>
      <c r="T49" s="238" t="s">
        <v>57</v>
      </c>
      <c r="U49" s="238">
        <v>0.19</v>
      </c>
      <c r="V49" s="243">
        <v>29.635000000000002</v>
      </c>
      <c r="W49" s="238" t="s">
        <v>57</v>
      </c>
      <c r="X49" s="238" t="s">
        <v>57</v>
      </c>
      <c r="Y49" s="238" t="s">
        <v>57</v>
      </c>
      <c r="Z49" s="243">
        <v>5.274</v>
      </c>
      <c r="AA49" s="238">
        <v>1.8109999999999999</v>
      </c>
      <c r="AB49" s="243" t="s">
        <v>57</v>
      </c>
      <c r="AC49" s="238">
        <v>66.284999999999997</v>
      </c>
      <c r="AD49" s="238">
        <v>135.346</v>
      </c>
    </row>
    <row r="50" spans="2:30" s="251" customFormat="1" x14ac:dyDescent="0.25">
      <c r="B50" s="247" t="s">
        <v>19</v>
      </c>
      <c r="C50" s="248"/>
      <c r="D50" s="249" t="s">
        <v>57</v>
      </c>
      <c r="E50" s="249" t="s">
        <v>57</v>
      </c>
      <c r="F50" s="249" t="s">
        <v>57</v>
      </c>
      <c r="G50" s="249" t="s">
        <v>57</v>
      </c>
      <c r="H50" s="249" t="s">
        <v>57</v>
      </c>
      <c r="I50" s="250" t="s">
        <v>57</v>
      </c>
      <c r="J50" s="249" t="s">
        <v>57</v>
      </c>
      <c r="K50" s="250" t="s">
        <v>57</v>
      </c>
      <c r="L50" s="249" t="s">
        <v>57</v>
      </c>
      <c r="M50" s="250" t="s">
        <v>57</v>
      </c>
      <c r="N50" s="249" t="s">
        <v>57</v>
      </c>
      <c r="O50" s="249" t="s">
        <v>57</v>
      </c>
      <c r="P50" s="249" t="s">
        <v>57</v>
      </c>
      <c r="Q50" s="249" t="s">
        <v>57</v>
      </c>
      <c r="R50" s="249">
        <v>0.05</v>
      </c>
      <c r="S50" s="249" t="s">
        <v>57</v>
      </c>
      <c r="T50" s="249">
        <v>0.42599999999999999</v>
      </c>
      <c r="U50" s="249" t="s">
        <v>57</v>
      </c>
      <c r="V50" s="250">
        <v>154.666</v>
      </c>
      <c r="W50" s="249">
        <v>8.4760000000000009</v>
      </c>
      <c r="X50" s="249">
        <v>2930.5160000000001</v>
      </c>
      <c r="Y50" s="249">
        <v>2372.1930000000002</v>
      </c>
      <c r="Z50" s="250">
        <v>3651.7190000000001</v>
      </c>
      <c r="AA50" s="249">
        <v>1.5940000000000001</v>
      </c>
      <c r="AB50" s="250">
        <v>2286.268</v>
      </c>
      <c r="AC50" s="249">
        <v>20.030999999999999</v>
      </c>
      <c r="AD50" s="249" t="s">
        <v>57</v>
      </c>
    </row>
    <row r="51" spans="2:30" x14ac:dyDescent="0.25">
      <c r="B51" s="183" t="s">
        <v>20</v>
      </c>
      <c r="C51" s="184"/>
      <c r="D51" s="238" t="s">
        <v>57</v>
      </c>
      <c r="E51" s="238" t="s">
        <v>57</v>
      </c>
      <c r="F51" s="238" t="s">
        <v>57</v>
      </c>
      <c r="G51" s="238" t="s">
        <v>57</v>
      </c>
      <c r="H51" s="238" t="s">
        <v>57</v>
      </c>
      <c r="I51" s="243" t="s">
        <v>57</v>
      </c>
      <c r="J51" s="238" t="s">
        <v>57</v>
      </c>
      <c r="K51" s="243" t="s">
        <v>57</v>
      </c>
      <c r="L51" s="238" t="s">
        <v>57</v>
      </c>
      <c r="M51" s="243" t="s">
        <v>57</v>
      </c>
      <c r="N51" s="238" t="s">
        <v>57</v>
      </c>
      <c r="O51" s="238" t="s">
        <v>57</v>
      </c>
      <c r="P51" s="238" t="s">
        <v>57</v>
      </c>
      <c r="Q51" s="238" t="s">
        <v>57</v>
      </c>
      <c r="R51" s="238" t="s">
        <v>57</v>
      </c>
      <c r="S51" s="238" t="s">
        <v>57</v>
      </c>
      <c r="T51" s="238" t="s">
        <v>57</v>
      </c>
      <c r="U51" s="238" t="s">
        <v>57</v>
      </c>
      <c r="V51" s="243" t="s">
        <v>57</v>
      </c>
      <c r="W51" s="238" t="s">
        <v>57</v>
      </c>
      <c r="X51" s="238" t="s">
        <v>57</v>
      </c>
      <c r="Y51" s="238" t="s">
        <v>57</v>
      </c>
      <c r="Z51" s="243" t="s">
        <v>57</v>
      </c>
      <c r="AA51" s="238" t="s">
        <v>57</v>
      </c>
      <c r="AB51" s="243" t="s">
        <v>57</v>
      </c>
      <c r="AC51" s="238" t="s">
        <v>57</v>
      </c>
      <c r="AD51" s="238" t="s">
        <v>57</v>
      </c>
    </row>
    <row r="52" spans="2:30" s="251" customFormat="1" x14ac:dyDescent="0.25">
      <c r="B52" s="247" t="s">
        <v>21</v>
      </c>
      <c r="C52" s="248"/>
      <c r="D52" s="249">
        <v>170.38399999999999</v>
      </c>
      <c r="E52" s="249">
        <v>995.20100000000002</v>
      </c>
      <c r="F52" s="249">
        <v>1138.7239999999999</v>
      </c>
      <c r="G52" s="249">
        <v>145.90600000000001</v>
      </c>
      <c r="H52" s="249">
        <v>173.87700000000001</v>
      </c>
      <c r="I52" s="250">
        <v>130.73500000000001</v>
      </c>
      <c r="J52" s="249">
        <v>216.87899999999999</v>
      </c>
      <c r="K52" s="250">
        <v>24.805</v>
      </c>
      <c r="L52" s="249">
        <v>172.14400000000001</v>
      </c>
      <c r="M52" s="249">
        <v>149.46600000000001</v>
      </c>
      <c r="N52" s="249">
        <v>44.645000000000003</v>
      </c>
      <c r="O52" s="249">
        <v>0.1</v>
      </c>
      <c r="P52" s="252" t="s">
        <v>57</v>
      </c>
      <c r="Q52" s="249">
        <v>123.29900000000001</v>
      </c>
      <c r="R52" s="249">
        <v>391.60500000000002</v>
      </c>
      <c r="S52" s="249">
        <v>530.13900000000001</v>
      </c>
      <c r="T52" s="249">
        <v>453.66899999999998</v>
      </c>
      <c r="U52" s="249">
        <v>783.16300000000001</v>
      </c>
      <c r="V52" s="250">
        <v>346.42200000000003</v>
      </c>
      <c r="W52" s="249">
        <v>798.54300000000001</v>
      </c>
      <c r="X52" s="249">
        <v>450.32799999999997</v>
      </c>
      <c r="Y52" s="249">
        <v>621.72400000000005</v>
      </c>
      <c r="Z52" s="250">
        <v>474.22800000000001</v>
      </c>
      <c r="AA52" s="249">
        <v>629.18899999999996</v>
      </c>
      <c r="AB52" s="250">
        <v>877.05700000000002</v>
      </c>
      <c r="AC52" s="249">
        <v>146.32599999999999</v>
      </c>
      <c r="AD52" s="249">
        <v>759.62400000000002</v>
      </c>
    </row>
    <row r="53" spans="2:30" x14ac:dyDescent="0.25">
      <c r="B53" s="183" t="s">
        <v>22</v>
      </c>
      <c r="C53" s="184"/>
      <c r="D53" s="238">
        <v>1.5860000000000001</v>
      </c>
      <c r="E53" s="238">
        <v>145.89099999999999</v>
      </c>
      <c r="F53" s="238">
        <v>173.77600000000001</v>
      </c>
      <c r="G53" s="238">
        <v>121.623</v>
      </c>
      <c r="H53" s="238">
        <v>42.918999999999997</v>
      </c>
      <c r="I53" s="243">
        <v>31.608000000000001</v>
      </c>
      <c r="J53" s="238">
        <v>81.352999999999994</v>
      </c>
      <c r="K53" s="243">
        <v>99.19</v>
      </c>
      <c r="L53" s="238">
        <v>198.59</v>
      </c>
      <c r="M53" s="238">
        <v>353.233</v>
      </c>
      <c r="N53" s="238">
        <v>505.69400000000002</v>
      </c>
      <c r="O53" s="238">
        <v>916.74800000000005</v>
      </c>
      <c r="P53" s="242">
        <v>283.09899999999999</v>
      </c>
      <c r="Q53" s="238">
        <v>596.279</v>
      </c>
      <c r="R53" s="238">
        <v>1250.057</v>
      </c>
      <c r="S53" s="238">
        <v>909.34199999999998</v>
      </c>
      <c r="T53" s="238">
        <v>518.10900000000004</v>
      </c>
      <c r="U53" s="238">
        <v>256.99700000000001</v>
      </c>
      <c r="V53" s="243">
        <v>278.45800000000003</v>
      </c>
      <c r="W53" s="238">
        <v>740.13199999999995</v>
      </c>
      <c r="X53" s="238">
        <v>429.18400000000003</v>
      </c>
      <c r="Y53" s="238">
        <v>426.26499999999999</v>
      </c>
      <c r="Z53" s="243">
        <v>75.155000000000001</v>
      </c>
      <c r="AA53" s="238">
        <v>52.128999999999998</v>
      </c>
      <c r="AB53" s="243">
        <v>209.374</v>
      </c>
      <c r="AC53" s="238">
        <v>268.11399999999998</v>
      </c>
      <c r="AD53" s="238">
        <v>893.00199999999995</v>
      </c>
    </row>
    <row r="54" spans="2:30" s="251" customFormat="1" x14ac:dyDescent="0.25">
      <c r="B54" s="247" t="s">
        <v>23</v>
      </c>
      <c r="C54" s="248"/>
      <c r="D54" s="249">
        <v>154.48400000000001</v>
      </c>
      <c r="E54" s="249">
        <v>174.85599999999999</v>
      </c>
      <c r="F54" s="249" t="s">
        <v>57</v>
      </c>
      <c r="G54" s="249" t="s">
        <v>57</v>
      </c>
      <c r="H54" s="249" t="s">
        <v>57</v>
      </c>
      <c r="I54" s="250" t="s">
        <v>57</v>
      </c>
      <c r="J54" s="249" t="s">
        <v>57</v>
      </c>
      <c r="K54" s="250">
        <v>0.105</v>
      </c>
      <c r="L54" s="249">
        <v>442.42500000000001</v>
      </c>
      <c r="M54" s="249">
        <v>227.09</v>
      </c>
      <c r="N54" s="249">
        <v>40.369</v>
      </c>
      <c r="O54" s="249">
        <v>35.322000000000003</v>
      </c>
      <c r="P54" s="252">
        <v>2.8319999999999999</v>
      </c>
      <c r="Q54" s="249">
        <v>288.81599999999997</v>
      </c>
      <c r="R54" s="249">
        <v>10.147</v>
      </c>
      <c r="S54" s="249">
        <v>77.373000000000005</v>
      </c>
      <c r="T54" s="249">
        <v>83.120999999999995</v>
      </c>
      <c r="U54" s="249">
        <v>127.572</v>
      </c>
      <c r="V54" s="250">
        <v>742.048</v>
      </c>
      <c r="W54" s="249">
        <v>513.23299999999995</v>
      </c>
      <c r="X54" s="249">
        <v>580.39300000000003</v>
      </c>
      <c r="Y54" s="249">
        <v>971.44600000000003</v>
      </c>
      <c r="Z54" s="250">
        <v>329.35700000000003</v>
      </c>
      <c r="AA54" s="249">
        <v>214.262</v>
      </c>
      <c r="AB54" s="250">
        <v>268.25400000000002</v>
      </c>
      <c r="AC54" s="249">
        <v>653.26</v>
      </c>
      <c r="AD54" s="249">
        <v>946.93499999999995</v>
      </c>
    </row>
    <row r="55" spans="2:30" x14ac:dyDescent="0.25">
      <c r="B55" s="183" t="s">
        <v>24</v>
      </c>
      <c r="C55" s="184"/>
      <c r="D55" s="238">
        <v>51.207000000000001</v>
      </c>
      <c r="E55" s="238">
        <v>69.200999999999993</v>
      </c>
      <c r="F55" s="238">
        <v>106.67700000000001</v>
      </c>
      <c r="G55" s="238">
        <v>89.43</v>
      </c>
      <c r="H55" s="238">
        <v>51.061999999999998</v>
      </c>
      <c r="I55" s="243">
        <v>35.616</v>
      </c>
      <c r="J55" s="238">
        <v>126.982</v>
      </c>
      <c r="K55" s="243">
        <v>147.76300000000001</v>
      </c>
      <c r="L55" s="238">
        <v>54.451000000000001</v>
      </c>
      <c r="M55" s="238">
        <v>185.20599999999999</v>
      </c>
      <c r="N55" s="238">
        <v>68.531999999999996</v>
      </c>
      <c r="O55" s="238">
        <v>26.477</v>
      </c>
      <c r="P55" s="242">
        <v>54.634999999999998</v>
      </c>
      <c r="Q55" s="238">
        <v>5.86</v>
      </c>
      <c r="R55" s="238">
        <v>2.2999999999999998</v>
      </c>
      <c r="S55" s="238">
        <v>211.321</v>
      </c>
      <c r="T55" s="238">
        <v>48.991999999999997</v>
      </c>
      <c r="U55" s="238">
        <v>8.0009999999999994</v>
      </c>
      <c r="V55" s="243">
        <v>0.27500000000000002</v>
      </c>
      <c r="W55" s="238">
        <v>81.167000000000002</v>
      </c>
      <c r="X55" s="238">
        <v>415.66500000000002</v>
      </c>
      <c r="Y55" s="238">
        <v>104.627</v>
      </c>
      <c r="Z55" s="243">
        <v>627.05600000000004</v>
      </c>
      <c r="AA55" s="238">
        <v>192.64400000000001</v>
      </c>
      <c r="AB55" s="243">
        <v>52.744</v>
      </c>
      <c r="AC55" s="238">
        <v>102.872</v>
      </c>
      <c r="AD55" s="238">
        <v>839.96400000000006</v>
      </c>
    </row>
    <row r="56" spans="2:30" s="251" customFormat="1" ht="15.75" thickBot="1" x14ac:dyDescent="0.3">
      <c r="B56" s="253" t="s">
        <v>25</v>
      </c>
      <c r="C56" s="254"/>
      <c r="D56" s="255" t="s">
        <v>57</v>
      </c>
      <c r="E56" s="255" t="s">
        <v>57</v>
      </c>
      <c r="F56" s="255" t="s">
        <v>57</v>
      </c>
      <c r="G56" s="255" t="s">
        <v>57</v>
      </c>
      <c r="H56" s="255" t="s">
        <v>57</v>
      </c>
      <c r="I56" s="256" t="s">
        <v>57</v>
      </c>
      <c r="J56" s="255" t="s">
        <v>57</v>
      </c>
      <c r="K56" s="255" t="s">
        <v>57</v>
      </c>
      <c r="L56" s="255" t="s">
        <v>57</v>
      </c>
      <c r="M56" s="255" t="s">
        <v>57</v>
      </c>
      <c r="N56" s="255">
        <v>2.899</v>
      </c>
      <c r="O56" s="255">
        <v>2</v>
      </c>
      <c r="P56" s="257">
        <v>21.521999999999998</v>
      </c>
      <c r="Q56" s="255">
        <v>3.2490000000000001</v>
      </c>
      <c r="R56" s="255">
        <v>9.8000000000000007</v>
      </c>
      <c r="S56" s="255">
        <v>15</v>
      </c>
      <c r="T56" s="255">
        <v>20</v>
      </c>
      <c r="U56" s="255">
        <v>74</v>
      </c>
      <c r="V56" s="256">
        <v>4</v>
      </c>
      <c r="W56" s="255">
        <v>17.763000000000002</v>
      </c>
      <c r="X56" s="255">
        <v>20</v>
      </c>
      <c r="Y56" s="255" t="s">
        <v>57</v>
      </c>
      <c r="Z56" s="256">
        <v>26.45</v>
      </c>
      <c r="AA56" s="255" t="s">
        <v>57</v>
      </c>
      <c r="AB56" s="256">
        <v>19</v>
      </c>
      <c r="AC56" s="255">
        <v>15</v>
      </c>
      <c r="AD56" s="255">
        <v>30.7</v>
      </c>
    </row>
    <row r="57" spans="2:30" x14ac:dyDescent="0.25">
      <c r="B57" t="s">
        <v>51</v>
      </c>
    </row>
    <row r="59" spans="2:30" x14ac:dyDescent="0.25">
      <c r="P59" s="160"/>
      <c r="Q59" s="160"/>
      <c r="R59" s="161"/>
      <c r="S59" s="160"/>
      <c r="T59" s="160"/>
    </row>
    <row r="60" spans="2:30" x14ac:dyDescent="0.25">
      <c r="D60" s="161"/>
      <c r="E60" s="160"/>
      <c r="F60" s="160"/>
      <c r="G60" s="160"/>
      <c r="H60" s="160"/>
      <c r="P60" s="160"/>
      <c r="Q60" s="161"/>
      <c r="R60" s="160"/>
      <c r="S60" s="160"/>
      <c r="T60" s="160"/>
    </row>
    <row r="61" spans="2:30" x14ac:dyDescent="0.25">
      <c r="D61" s="160"/>
      <c r="E61" s="160"/>
      <c r="F61" s="160"/>
      <c r="G61" s="160"/>
      <c r="H61" s="160"/>
      <c r="P61" s="160"/>
      <c r="Q61" s="160"/>
      <c r="R61" s="160"/>
      <c r="S61" s="160"/>
      <c r="T61" s="160"/>
    </row>
    <row r="62" spans="2:30" x14ac:dyDescent="0.25">
      <c r="D62" s="160"/>
      <c r="E62" s="160"/>
      <c r="F62" s="160"/>
      <c r="G62" s="160"/>
      <c r="H62" s="160"/>
      <c r="P62" s="160"/>
      <c r="Q62" s="160"/>
      <c r="R62" s="160"/>
      <c r="S62" s="160"/>
      <c r="T62" s="160"/>
    </row>
    <row r="63" spans="2:30" x14ac:dyDescent="0.25">
      <c r="D63" s="160"/>
      <c r="E63" s="160"/>
      <c r="F63" s="160"/>
      <c r="G63" s="160"/>
      <c r="H63" s="160"/>
      <c r="P63" s="160"/>
      <c r="Q63" s="160"/>
      <c r="R63" s="160"/>
      <c r="S63" s="160"/>
      <c r="T63" s="160"/>
    </row>
    <row r="64" spans="2:30" x14ac:dyDescent="0.25">
      <c r="D64" s="160"/>
      <c r="E64" s="160"/>
      <c r="F64" s="160"/>
      <c r="G64" s="160"/>
      <c r="H64" s="160"/>
      <c r="P64" s="160"/>
      <c r="Q64" s="160"/>
      <c r="R64" s="160"/>
      <c r="S64" s="160"/>
      <c r="T64" s="160"/>
    </row>
    <row r="65" spans="4:20" x14ac:dyDescent="0.25">
      <c r="D65" s="160"/>
      <c r="E65" s="160"/>
      <c r="F65" s="160"/>
      <c r="G65" s="160"/>
      <c r="H65" s="160"/>
      <c r="I65" s="160"/>
      <c r="P65" s="160"/>
      <c r="Q65" s="160"/>
      <c r="R65" s="160"/>
      <c r="S65" s="160"/>
      <c r="T65" s="160"/>
    </row>
    <row r="66" spans="4:20" x14ac:dyDescent="0.25">
      <c r="D66" s="160"/>
      <c r="E66" s="160"/>
      <c r="F66" s="160"/>
      <c r="G66" s="160"/>
      <c r="H66" s="160"/>
      <c r="I66" s="160"/>
      <c r="P66" s="160"/>
      <c r="Q66" s="160"/>
      <c r="R66" s="160"/>
      <c r="S66" s="160"/>
      <c r="T66" s="160"/>
    </row>
    <row r="67" spans="4:20" x14ac:dyDescent="0.25">
      <c r="D67" s="160"/>
      <c r="E67" s="160"/>
      <c r="F67" s="160"/>
      <c r="G67" s="160"/>
      <c r="H67" s="160"/>
      <c r="I67" s="160"/>
      <c r="P67" s="160"/>
      <c r="Q67" s="160"/>
      <c r="R67" s="160"/>
      <c r="S67" s="160"/>
      <c r="T67" s="160"/>
    </row>
    <row r="68" spans="4:20" x14ac:dyDescent="0.25">
      <c r="D68" s="160"/>
      <c r="E68" s="160"/>
      <c r="F68" s="160"/>
      <c r="G68" s="160"/>
      <c r="H68" s="160"/>
      <c r="I68" s="160"/>
      <c r="P68" s="160"/>
      <c r="Q68" s="160"/>
      <c r="R68" s="160"/>
      <c r="S68" s="160"/>
      <c r="T68" s="160"/>
    </row>
    <row r="69" spans="4:20" x14ac:dyDescent="0.25">
      <c r="D69" s="160"/>
      <c r="E69" s="160"/>
      <c r="F69" s="160"/>
      <c r="G69" s="160"/>
      <c r="H69" s="160"/>
      <c r="I69" s="160"/>
      <c r="P69" s="160"/>
      <c r="Q69" s="160"/>
      <c r="R69" s="160"/>
      <c r="S69" s="160"/>
      <c r="T69" s="160"/>
    </row>
    <row r="70" spans="4:20" x14ac:dyDescent="0.25">
      <c r="D70" s="160"/>
      <c r="E70" s="160"/>
      <c r="F70" s="160"/>
      <c r="G70" s="160"/>
      <c r="H70" s="160"/>
      <c r="I70" s="160"/>
    </row>
    <row r="71" spans="4:20" x14ac:dyDescent="0.25">
      <c r="D71" s="160"/>
      <c r="E71" s="160"/>
      <c r="F71" s="160"/>
      <c r="G71" s="160"/>
      <c r="H71" s="160"/>
      <c r="I71" s="160"/>
    </row>
    <row r="72" spans="4:20" x14ac:dyDescent="0.25">
      <c r="D72" s="160"/>
      <c r="E72" s="160"/>
      <c r="F72" s="160"/>
      <c r="G72" s="160"/>
      <c r="H72" s="160"/>
      <c r="I72" s="160"/>
    </row>
    <row r="73" spans="4:20" x14ac:dyDescent="0.25">
      <c r="D73" s="160"/>
      <c r="E73" s="160"/>
      <c r="F73" s="160"/>
      <c r="G73" s="160"/>
      <c r="H73" s="160"/>
      <c r="I73" s="160"/>
    </row>
    <row r="74" spans="4:20" x14ac:dyDescent="0.25">
      <c r="D74" s="160"/>
      <c r="E74" s="160"/>
      <c r="F74" s="160"/>
      <c r="G74" s="160"/>
      <c r="H74" s="160"/>
      <c r="I74" s="160"/>
    </row>
    <row r="75" spans="4:20" x14ac:dyDescent="0.25">
      <c r="D75" s="160"/>
      <c r="E75" s="160"/>
      <c r="F75" s="160"/>
      <c r="G75" s="160"/>
      <c r="H75" s="160"/>
      <c r="I75" s="160"/>
    </row>
  </sheetData>
  <mergeCells count="16">
    <mergeCell ref="B51:C51"/>
    <mergeCell ref="B7:E16"/>
    <mergeCell ref="C17:E17"/>
    <mergeCell ref="G8:J16"/>
    <mergeCell ref="M7:P16"/>
    <mergeCell ref="M17:O17"/>
    <mergeCell ref="B46:C46"/>
    <mergeCell ref="B47:C47"/>
    <mergeCell ref="B48:C48"/>
    <mergeCell ref="B49:C49"/>
    <mergeCell ref="B50:C50"/>
    <mergeCell ref="B52:C52"/>
    <mergeCell ref="B53:C53"/>
    <mergeCell ref="B54:C54"/>
    <mergeCell ref="B55:C55"/>
    <mergeCell ref="B56:C5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7:AE71"/>
  <sheetViews>
    <sheetView showGridLines="0" topLeftCell="A42" zoomScale="102" zoomScaleNormal="120" workbookViewId="0">
      <selection activeCell="AA59" sqref="AA59"/>
    </sheetView>
  </sheetViews>
  <sheetFormatPr baseColWidth="10" defaultRowHeight="15" x14ac:dyDescent="0.25"/>
  <cols>
    <col min="1" max="1" width="8" customWidth="1"/>
    <col min="4" max="4" width="19.140625" customWidth="1"/>
    <col min="5" max="5" width="13.7109375" style="179" customWidth="1"/>
    <col min="6" max="31" width="13.7109375" customWidth="1"/>
  </cols>
  <sheetData>
    <row r="7" spans="2:16" x14ac:dyDescent="0.25">
      <c r="B7" s="201" t="s">
        <v>5</v>
      </c>
      <c r="C7" s="202"/>
      <c r="D7" s="202"/>
      <c r="E7" s="202"/>
      <c r="M7" s="187" t="s">
        <v>6</v>
      </c>
      <c r="N7" s="203"/>
      <c r="O7" s="203"/>
      <c r="P7" s="203"/>
    </row>
    <row r="8" spans="2:16" x14ac:dyDescent="0.25">
      <c r="B8" s="202"/>
      <c r="C8" s="202"/>
      <c r="D8" s="202"/>
      <c r="E8" s="202"/>
      <c r="G8" s="189" t="s">
        <v>1</v>
      </c>
      <c r="H8" s="189"/>
      <c r="I8" s="189"/>
      <c r="J8" s="189"/>
      <c r="K8" s="189"/>
      <c r="M8" s="203"/>
      <c r="N8" s="203"/>
      <c r="O8" s="203"/>
      <c r="P8" s="203"/>
    </row>
    <row r="9" spans="2:16" x14ac:dyDescent="0.25">
      <c r="B9" s="202"/>
      <c r="C9" s="202"/>
      <c r="D9" s="202"/>
      <c r="E9" s="202"/>
      <c r="G9" s="189"/>
      <c r="H9" s="189"/>
      <c r="I9" s="189"/>
      <c r="J9" s="189"/>
      <c r="K9" s="189"/>
      <c r="M9" s="203"/>
      <c r="N9" s="203"/>
      <c r="O9" s="203"/>
      <c r="P9" s="203"/>
    </row>
    <row r="10" spans="2:16" x14ac:dyDescent="0.25">
      <c r="B10" s="202"/>
      <c r="C10" s="202"/>
      <c r="D10" s="202"/>
      <c r="E10" s="202"/>
      <c r="G10" s="189"/>
      <c r="H10" s="189"/>
      <c r="I10" s="189"/>
      <c r="J10" s="189"/>
      <c r="K10" s="189"/>
      <c r="M10" s="203"/>
      <c r="N10" s="203"/>
      <c r="O10" s="203"/>
      <c r="P10" s="203"/>
    </row>
    <row r="11" spans="2:16" x14ac:dyDescent="0.25">
      <c r="B11" s="202"/>
      <c r="C11" s="202"/>
      <c r="D11" s="202"/>
      <c r="E11" s="202"/>
      <c r="G11" s="189"/>
      <c r="H11" s="189"/>
      <c r="I11" s="189"/>
      <c r="J11" s="189"/>
      <c r="K11" s="189"/>
      <c r="M11" s="203"/>
      <c r="N11" s="203"/>
      <c r="O11" s="203"/>
      <c r="P11" s="203"/>
    </row>
    <row r="12" spans="2:16" x14ac:dyDescent="0.25">
      <c r="B12" s="202"/>
      <c r="C12" s="202"/>
      <c r="D12" s="202"/>
      <c r="E12" s="202"/>
      <c r="G12" s="189"/>
      <c r="H12" s="189"/>
      <c r="I12" s="189"/>
      <c r="J12" s="189"/>
      <c r="K12" s="189"/>
      <c r="M12" s="203"/>
      <c r="N12" s="203"/>
      <c r="O12" s="203"/>
      <c r="P12" s="203"/>
    </row>
    <row r="13" spans="2:16" x14ac:dyDescent="0.25">
      <c r="B13" s="202"/>
      <c r="C13" s="202"/>
      <c r="D13" s="202"/>
      <c r="E13" s="202"/>
      <c r="G13" s="189"/>
      <c r="H13" s="189"/>
      <c r="I13" s="189"/>
      <c r="J13" s="189"/>
      <c r="K13" s="189"/>
      <c r="M13" s="203"/>
      <c r="N13" s="203"/>
      <c r="O13" s="203"/>
      <c r="P13" s="203"/>
    </row>
    <row r="14" spans="2:16" x14ac:dyDescent="0.25">
      <c r="B14" s="202"/>
      <c r="C14" s="202"/>
      <c r="D14" s="202"/>
      <c r="E14" s="202"/>
      <c r="G14" s="189"/>
      <c r="H14" s="189"/>
      <c r="I14" s="189"/>
      <c r="J14" s="189"/>
      <c r="K14" s="189"/>
      <c r="M14" s="203"/>
      <c r="N14" s="203"/>
      <c r="O14" s="203"/>
      <c r="P14" s="203"/>
    </row>
    <row r="15" spans="2:16" x14ac:dyDescent="0.25">
      <c r="B15" s="202"/>
      <c r="C15" s="202"/>
      <c r="D15" s="202"/>
      <c r="E15" s="202"/>
      <c r="G15" s="189"/>
      <c r="H15" s="189"/>
      <c r="I15" s="189"/>
      <c r="J15" s="189"/>
      <c r="K15" s="189"/>
      <c r="M15" s="203"/>
      <c r="N15" s="203"/>
      <c r="O15" s="203"/>
      <c r="P15" s="203"/>
    </row>
    <row r="16" spans="2:16" x14ac:dyDescent="0.25">
      <c r="B16" s="202"/>
      <c r="C16" s="202"/>
      <c r="D16" s="202"/>
      <c r="E16" s="202"/>
      <c r="G16" s="189"/>
      <c r="H16" s="189"/>
      <c r="I16" s="189"/>
      <c r="J16" s="189"/>
      <c r="K16" s="189"/>
      <c r="M16" s="203"/>
      <c r="N16" s="203"/>
      <c r="O16" s="203"/>
      <c r="P16" s="203"/>
    </row>
    <row r="17" spans="3:15" x14ac:dyDescent="0.25">
      <c r="C17" s="188" t="s">
        <v>3</v>
      </c>
      <c r="D17" s="188"/>
      <c r="E17" s="188"/>
      <c r="M17" s="188" t="s">
        <v>3</v>
      </c>
      <c r="N17" s="188"/>
      <c r="O17" s="188"/>
    </row>
    <row r="42" spans="2:31" x14ac:dyDescent="0.25">
      <c r="C42" s="3" t="s">
        <v>60</v>
      </c>
    </row>
    <row r="44" spans="2:31" ht="15.75" thickBot="1" x14ac:dyDescent="0.3"/>
    <row r="45" spans="2:31" ht="15.75" thickBot="1" x14ac:dyDescent="0.3">
      <c r="B45" s="194" t="s">
        <v>14</v>
      </c>
      <c r="C45" s="195"/>
      <c r="D45" s="196"/>
      <c r="E45" s="7">
        <v>1995</v>
      </c>
      <c r="F45" s="11">
        <v>1996</v>
      </c>
      <c r="G45" s="7">
        <v>1997</v>
      </c>
      <c r="H45" s="11">
        <v>1998</v>
      </c>
      <c r="I45" s="7">
        <v>1999</v>
      </c>
      <c r="J45" s="11">
        <v>2000</v>
      </c>
      <c r="K45" s="7">
        <v>2001</v>
      </c>
      <c r="L45" s="11">
        <v>2002</v>
      </c>
      <c r="M45" s="7">
        <v>2003</v>
      </c>
      <c r="N45" s="11">
        <v>2004</v>
      </c>
      <c r="O45" s="7">
        <v>2005</v>
      </c>
      <c r="P45" s="11">
        <v>2006</v>
      </c>
      <c r="Q45" s="7">
        <v>2007</v>
      </c>
      <c r="R45" s="11">
        <v>2008</v>
      </c>
      <c r="S45" s="7">
        <v>2009</v>
      </c>
      <c r="T45" s="11">
        <v>2010</v>
      </c>
      <c r="U45" s="7">
        <v>2011</v>
      </c>
      <c r="V45" s="11">
        <v>2012</v>
      </c>
      <c r="W45" s="7">
        <v>2013</v>
      </c>
      <c r="X45" s="11">
        <v>2014</v>
      </c>
      <c r="Y45" s="7">
        <v>2015</v>
      </c>
      <c r="Z45" s="11">
        <v>2016</v>
      </c>
      <c r="AA45" s="7">
        <v>2017</v>
      </c>
      <c r="AB45" s="11">
        <v>2018</v>
      </c>
      <c r="AC45" s="7">
        <v>2019</v>
      </c>
      <c r="AD45" s="11">
        <v>2020</v>
      </c>
      <c r="AE45" s="11">
        <v>2021</v>
      </c>
    </row>
    <row r="46" spans="2:31" ht="15.75" thickBot="1" x14ac:dyDescent="0.3">
      <c r="B46" s="190" t="s">
        <v>15</v>
      </c>
      <c r="C46" s="199"/>
      <c r="D46" s="191"/>
      <c r="E46" s="168">
        <v>264.471</v>
      </c>
      <c r="F46" s="163">
        <v>278.59399999999999</v>
      </c>
      <c r="G46" s="168">
        <v>1281.846</v>
      </c>
      <c r="H46" s="163">
        <v>1668.335</v>
      </c>
      <c r="I46" s="168">
        <v>1458.8330000000001</v>
      </c>
      <c r="J46" s="163">
        <v>2061.2750000000001</v>
      </c>
      <c r="K46" s="168">
        <v>1334.8879999999999</v>
      </c>
      <c r="L46" s="163">
        <v>1394.298</v>
      </c>
      <c r="M46" s="168">
        <v>1874.825</v>
      </c>
      <c r="N46" s="163">
        <v>2717.6709999999998</v>
      </c>
      <c r="O46" s="168">
        <v>3433.7660000000001</v>
      </c>
      <c r="P46" s="163">
        <v>4345.5129999999999</v>
      </c>
      <c r="Q46" s="168">
        <v>5065.8</v>
      </c>
      <c r="R46" s="163">
        <v>11157.606</v>
      </c>
      <c r="S46" s="168">
        <v>5937.5540000000001</v>
      </c>
      <c r="T46" s="163">
        <v>10239.516</v>
      </c>
      <c r="U46" s="168">
        <v>7838.5389999999998</v>
      </c>
      <c r="V46" s="163">
        <v>10575.691000000001</v>
      </c>
      <c r="W46" s="168">
        <v>26754.704000000002</v>
      </c>
      <c r="X46" s="163">
        <v>10661.241</v>
      </c>
      <c r="Y46" s="168">
        <v>11100.59</v>
      </c>
      <c r="Z46" s="163">
        <v>9925.2999999999993</v>
      </c>
      <c r="AA46" s="168">
        <v>17840.198</v>
      </c>
      <c r="AB46" s="163">
        <v>11714.416999999999</v>
      </c>
      <c r="AC46" s="168">
        <v>13563.966</v>
      </c>
      <c r="AD46" s="163">
        <v>11100.697</v>
      </c>
      <c r="AE46" s="163">
        <v>22294.38</v>
      </c>
    </row>
    <row r="47" spans="2:31" x14ac:dyDescent="0.25">
      <c r="B47" s="232" t="s">
        <v>27</v>
      </c>
      <c r="C47" s="233"/>
      <c r="D47" s="234"/>
      <c r="E47" s="235" t="s">
        <v>57</v>
      </c>
      <c r="F47" s="236" t="s">
        <v>57</v>
      </c>
      <c r="G47" s="237">
        <v>216.63900000000001</v>
      </c>
      <c r="H47" s="236">
        <v>873.125</v>
      </c>
      <c r="I47" s="237" t="s">
        <v>57</v>
      </c>
      <c r="J47" s="236">
        <v>0.89400000000000002</v>
      </c>
      <c r="K47" s="237" t="s">
        <v>57</v>
      </c>
      <c r="L47" s="236">
        <v>3.5459999999999998</v>
      </c>
      <c r="M47" s="237">
        <v>36.747</v>
      </c>
      <c r="N47" s="236">
        <v>13.603</v>
      </c>
      <c r="O47" s="237">
        <v>89.549000000000007</v>
      </c>
      <c r="P47" s="236">
        <v>327.22500000000002</v>
      </c>
      <c r="Q47" s="237">
        <v>86330</v>
      </c>
      <c r="R47" s="236">
        <v>306.18200000000002</v>
      </c>
      <c r="S47" s="237">
        <v>247.01300000000001</v>
      </c>
      <c r="T47" s="236">
        <v>200.69800000000001</v>
      </c>
      <c r="U47" s="237">
        <v>117.077</v>
      </c>
      <c r="V47" s="236">
        <v>103.73</v>
      </c>
      <c r="W47" s="237">
        <v>103.264</v>
      </c>
      <c r="X47" s="236">
        <v>62.725999999999999</v>
      </c>
      <c r="Y47" s="237">
        <v>34.298999999999999</v>
      </c>
      <c r="Z47" s="236">
        <v>42.692</v>
      </c>
      <c r="AA47" s="237">
        <v>395.74099999999999</v>
      </c>
      <c r="AB47" s="236">
        <v>611.83699999999999</v>
      </c>
      <c r="AC47" s="237">
        <v>597.35299999999995</v>
      </c>
      <c r="AD47" s="238">
        <v>1389.6610000000001</v>
      </c>
      <c r="AE47" s="236">
        <v>1729.798</v>
      </c>
    </row>
    <row r="48" spans="2:31" x14ac:dyDescent="0.25">
      <c r="B48" s="181" t="s">
        <v>28</v>
      </c>
      <c r="C48" s="197"/>
      <c r="D48" s="182"/>
      <c r="E48" s="169" t="s">
        <v>57</v>
      </c>
      <c r="F48" s="165" t="s">
        <v>57</v>
      </c>
      <c r="G48" s="165" t="s">
        <v>57</v>
      </c>
      <c r="H48" s="165" t="s">
        <v>57</v>
      </c>
      <c r="I48" s="165" t="s">
        <v>57</v>
      </c>
      <c r="J48" s="165" t="s">
        <v>57</v>
      </c>
      <c r="K48" s="165" t="s">
        <v>57</v>
      </c>
      <c r="L48" s="165" t="s">
        <v>57</v>
      </c>
      <c r="M48" s="165" t="s">
        <v>57</v>
      </c>
      <c r="N48" s="165">
        <v>0.124</v>
      </c>
      <c r="O48" s="164">
        <v>0.123</v>
      </c>
      <c r="P48" s="165">
        <v>0.14599999999999999</v>
      </c>
      <c r="Q48" s="164">
        <v>7.4999999999999997E-2</v>
      </c>
      <c r="R48" s="165">
        <v>1.992</v>
      </c>
      <c r="S48" s="164" t="s">
        <v>57</v>
      </c>
      <c r="T48" s="165">
        <v>1.111</v>
      </c>
      <c r="U48" s="164" t="s">
        <v>57</v>
      </c>
      <c r="V48" s="165" t="s">
        <v>57</v>
      </c>
      <c r="W48" s="164" t="s">
        <v>57</v>
      </c>
      <c r="X48" s="165" t="s">
        <v>57</v>
      </c>
      <c r="Y48" s="164" t="s">
        <v>57</v>
      </c>
      <c r="Z48" s="165" t="s">
        <v>57</v>
      </c>
      <c r="AA48" s="164" t="s">
        <v>57</v>
      </c>
      <c r="AB48" s="165">
        <v>0.65900000000000003</v>
      </c>
      <c r="AC48" s="164" t="s">
        <v>57</v>
      </c>
      <c r="AD48" s="165" t="s">
        <v>57</v>
      </c>
      <c r="AE48" s="165" t="s">
        <v>57</v>
      </c>
    </row>
    <row r="49" spans="2:31" x14ac:dyDescent="0.25">
      <c r="B49" s="239" t="s">
        <v>29</v>
      </c>
      <c r="C49" s="240"/>
      <c r="D49" s="241"/>
      <c r="E49" s="242">
        <v>71.213999999999999</v>
      </c>
      <c r="F49" s="238">
        <v>54.58</v>
      </c>
      <c r="G49" s="243">
        <v>34.390999999999998</v>
      </c>
      <c r="H49" s="238">
        <v>31.98</v>
      </c>
      <c r="I49" s="243">
        <v>654.90700000000004</v>
      </c>
      <c r="J49" s="238">
        <v>1121.971</v>
      </c>
      <c r="K49" s="243">
        <v>742.89499999999998</v>
      </c>
      <c r="L49" s="238">
        <v>326.34300000000002</v>
      </c>
      <c r="M49" s="243">
        <v>1049.5909999999999</v>
      </c>
      <c r="N49" s="238">
        <v>755.553</v>
      </c>
      <c r="O49" s="243">
        <v>1376.4259999999999</v>
      </c>
      <c r="P49" s="238">
        <v>1604.7670000000001</v>
      </c>
      <c r="Q49" s="243">
        <v>2106.683</v>
      </c>
      <c r="R49" s="238">
        <v>2734.97</v>
      </c>
      <c r="S49" s="243">
        <v>1859.1980000000001</v>
      </c>
      <c r="T49" s="238">
        <v>1479.423</v>
      </c>
      <c r="U49" s="243">
        <v>1537.421</v>
      </c>
      <c r="V49" s="238">
        <v>1556.4280000000001</v>
      </c>
      <c r="W49" s="243">
        <v>1132.895</v>
      </c>
      <c r="X49" s="238">
        <v>692.61300000000006</v>
      </c>
      <c r="Y49" s="243">
        <v>747.26</v>
      </c>
      <c r="Z49" s="238">
        <v>667.46900000000005</v>
      </c>
      <c r="AA49" s="243">
        <v>334.34800000000001</v>
      </c>
      <c r="AB49" s="238">
        <v>133.92699999999999</v>
      </c>
      <c r="AC49" s="243">
        <v>257.70100000000002</v>
      </c>
      <c r="AD49" s="238">
        <v>187.864</v>
      </c>
      <c r="AE49" s="238">
        <v>343.01</v>
      </c>
    </row>
    <row r="50" spans="2:31" x14ac:dyDescent="0.25">
      <c r="B50" s="181" t="s">
        <v>30</v>
      </c>
      <c r="C50" s="197"/>
      <c r="D50" s="182"/>
      <c r="E50" s="169">
        <v>37.591000000000001</v>
      </c>
      <c r="F50" s="165" t="s">
        <v>57</v>
      </c>
      <c r="G50" s="164" t="s">
        <v>57</v>
      </c>
      <c r="H50" s="165" t="s">
        <v>57</v>
      </c>
      <c r="I50" s="164" t="s">
        <v>57</v>
      </c>
      <c r="J50" s="165" t="s">
        <v>57</v>
      </c>
      <c r="K50" s="164" t="s">
        <v>57</v>
      </c>
      <c r="L50" s="165" t="s">
        <v>57</v>
      </c>
      <c r="M50" s="164" t="s">
        <v>57</v>
      </c>
      <c r="N50" s="165" t="s">
        <v>57</v>
      </c>
      <c r="O50" s="164" t="s">
        <v>57</v>
      </c>
      <c r="P50" s="165" t="s">
        <v>57</v>
      </c>
      <c r="Q50" s="164" t="s">
        <v>57</v>
      </c>
      <c r="R50" s="165" t="s">
        <v>57</v>
      </c>
      <c r="S50" s="164" t="s">
        <v>57</v>
      </c>
      <c r="T50" s="165">
        <v>0.34499999999999997</v>
      </c>
      <c r="U50" s="164" t="s">
        <v>57</v>
      </c>
      <c r="V50" s="165" t="s">
        <v>57</v>
      </c>
      <c r="W50" s="164" t="s">
        <v>57</v>
      </c>
      <c r="X50" s="165">
        <v>7.3999999999999996E-2</v>
      </c>
      <c r="Y50" s="164">
        <v>127.59399999999999</v>
      </c>
      <c r="Z50" s="165">
        <v>73.331000000000003</v>
      </c>
      <c r="AA50" s="164" t="s">
        <v>57</v>
      </c>
      <c r="AB50" s="165" t="s">
        <v>57</v>
      </c>
      <c r="AC50" s="164" t="s">
        <v>57</v>
      </c>
      <c r="AD50" s="165">
        <v>4.2000000000000003E-2</v>
      </c>
      <c r="AE50" s="165" t="s">
        <v>57</v>
      </c>
    </row>
    <row r="51" spans="2:31" x14ac:dyDescent="0.25">
      <c r="B51" s="239" t="s">
        <v>31</v>
      </c>
      <c r="C51" s="240"/>
      <c r="D51" s="241"/>
      <c r="E51" s="242" t="s">
        <v>57</v>
      </c>
      <c r="F51" s="238" t="s">
        <v>57</v>
      </c>
      <c r="G51" s="243" t="s">
        <v>57</v>
      </c>
      <c r="H51" s="238" t="s">
        <v>57</v>
      </c>
      <c r="I51" s="243" t="s">
        <v>57</v>
      </c>
      <c r="J51" s="238">
        <v>0.745</v>
      </c>
      <c r="K51" s="243" t="s">
        <v>57</v>
      </c>
      <c r="L51" s="238" t="s">
        <v>57</v>
      </c>
      <c r="M51" s="243" t="s">
        <v>57</v>
      </c>
      <c r="N51" s="238" t="s">
        <v>57</v>
      </c>
      <c r="O51" s="243" t="s">
        <v>57</v>
      </c>
      <c r="P51" s="238" t="s">
        <v>57</v>
      </c>
      <c r="Q51" s="243" t="s">
        <v>57</v>
      </c>
      <c r="R51" s="238" t="s">
        <v>57</v>
      </c>
      <c r="S51" s="243" t="s">
        <v>57</v>
      </c>
      <c r="T51" s="238" t="s">
        <v>57</v>
      </c>
      <c r="U51" s="243" t="s">
        <v>57</v>
      </c>
      <c r="V51" s="238" t="s">
        <v>57</v>
      </c>
      <c r="W51" s="243" t="s">
        <v>57</v>
      </c>
      <c r="X51" s="238" t="s">
        <v>57</v>
      </c>
      <c r="Y51" s="243" t="s">
        <v>57</v>
      </c>
      <c r="Z51" s="238">
        <v>1.4E-2</v>
      </c>
      <c r="AA51" s="243" t="s">
        <v>57</v>
      </c>
      <c r="AB51" s="238" t="s">
        <v>57</v>
      </c>
      <c r="AC51" s="243" t="s">
        <v>57</v>
      </c>
      <c r="AD51" s="238" t="s">
        <v>57</v>
      </c>
      <c r="AE51" s="238" t="s">
        <v>57</v>
      </c>
    </row>
    <row r="52" spans="2:31" x14ac:dyDescent="0.25">
      <c r="B52" s="181" t="s">
        <v>32</v>
      </c>
      <c r="C52" s="197"/>
      <c r="D52" s="182"/>
      <c r="E52" s="169">
        <v>6.2990000000000004</v>
      </c>
      <c r="F52" s="165">
        <v>2.1579999999999999</v>
      </c>
      <c r="G52" s="164">
        <v>35.222999999999999</v>
      </c>
      <c r="H52" s="165">
        <v>4.3849999999999998</v>
      </c>
      <c r="I52" s="164">
        <v>2.383</v>
      </c>
      <c r="J52" s="165">
        <v>76.484999999999999</v>
      </c>
      <c r="K52" s="164">
        <v>25.303999999999998</v>
      </c>
      <c r="L52" s="165">
        <v>43.703000000000003</v>
      </c>
      <c r="M52" s="164">
        <v>287.69400000000002</v>
      </c>
      <c r="N52" s="165">
        <v>1215.375</v>
      </c>
      <c r="O52" s="164">
        <v>1253.394</v>
      </c>
      <c r="P52" s="165">
        <v>1313.221</v>
      </c>
      <c r="Q52" s="164">
        <v>1147.107</v>
      </c>
      <c r="R52" s="165">
        <v>2850.0479999999998</v>
      </c>
      <c r="S52" s="164">
        <v>1911.82</v>
      </c>
      <c r="T52" s="165">
        <v>5164.9040000000005</v>
      </c>
      <c r="U52" s="164">
        <v>1173.0440000000001</v>
      </c>
      <c r="V52" s="165">
        <v>2175.346</v>
      </c>
      <c r="W52" s="164">
        <v>18213.975999999999</v>
      </c>
      <c r="X52" s="165">
        <v>835.78399999999999</v>
      </c>
      <c r="Y52" s="164">
        <v>393.565</v>
      </c>
      <c r="Z52" s="165">
        <v>1431.2940000000001</v>
      </c>
      <c r="AA52" s="164">
        <v>6817.5330000000004</v>
      </c>
      <c r="AB52" s="165">
        <v>2207.3330000000001</v>
      </c>
      <c r="AC52" s="164">
        <v>5786.33</v>
      </c>
      <c r="AD52" s="165">
        <v>4719.46</v>
      </c>
      <c r="AE52" s="165">
        <v>12130.065000000001</v>
      </c>
    </row>
    <row r="53" spans="2:31" x14ac:dyDescent="0.25">
      <c r="B53" s="239" t="s">
        <v>33</v>
      </c>
      <c r="C53" s="240"/>
      <c r="D53" s="241"/>
      <c r="E53" s="242">
        <v>83.171999999999997</v>
      </c>
      <c r="F53" s="238">
        <v>180.87899999999999</v>
      </c>
      <c r="G53" s="243">
        <v>606.495</v>
      </c>
      <c r="H53" s="238">
        <v>632.05999999999995</v>
      </c>
      <c r="I53" s="243">
        <v>768.10900000000004</v>
      </c>
      <c r="J53" s="238">
        <v>828.07600000000002</v>
      </c>
      <c r="K53" s="243">
        <v>475.43200000000002</v>
      </c>
      <c r="L53" s="238">
        <v>518.32399999999996</v>
      </c>
      <c r="M53" s="243">
        <v>448.29899999999998</v>
      </c>
      <c r="N53" s="238">
        <v>615.88599999999997</v>
      </c>
      <c r="O53" s="243">
        <v>668.11699999999996</v>
      </c>
      <c r="P53" s="238">
        <v>1021.319</v>
      </c>
      <c r="Q53" s="243">
        <v>1380.175</v>
      </c>
      <c r="R53" s="238">
        <v>1740.3779999999999</v>
      </c>
      <c r="S53" s="243">
        <v>1457.605</v>
      </c>
      <c r="T53" s="238">
        <v>2126.607</v>
      </c>
      <c r="U53" s="243">
        <v>3428.4250000000002</v>
      </c>
      <c r="V53" s="238">
        <v>5054.1559999999999</v>
      </c>
      <c r="W53" s="243">
        <v>5661.1779999999999</v>
      </c>
      <c r="X53" s="238">
        <v>7201.5219999999999</v>
      </c>
      <c r="Y53" s="243">
        <v>8110.2709999999997</v>
      </c>
      <c r="Z53" s="238">
        <v>5921.4250000000002</v>
      </c>
      <c r="AA53" s="243">
        <v>7933.0619999999999</v>
      </c>
      <c r="AB53" s="238">
        <v>4994.0519999999997</v>
      </c>
      <c r="AC53" s="243">
        <v>4811.8599999999997</v>
      </c>
      <c r="AD53" s="238">
        <v>3058.1039999999998</v>
      </c>
      <c r="AE53" s="238">
        <v>6852.4690000000001</v>
      </c>
    </row>
    <row r="54" spans="2:31" x14ac:dyDescent="0.25">
      <c r="B54" s="13" t="s">
        <v>34</v>
      </c>
      <c r="C54" s="14"/>
      <c r="D54" s="15"/>
      <c r="E54" s="169">
        <v>38.896999999999998</v>
      </c>
      <c r="F54" s="165">
        <v>11.112</v>
      </c>
      <c r="G54" s="164">
        <v>331.78300000000002</v>
      </c>
      <c r="H54" s="165">
        <v>81.75</v>
      </c>
      <c r="I54" s="164">
        <v>9.234</v>
      </c>
      <c r="J54" s="165">
        <v>4.4999999999999998E-2</v>
      </c>
      <c r="K54" s="164">
        <v>72.224000000000004</v>
      </c>
      <c r="L54" s="165">
        <v>48.533999999999999</v>
      </c>
      <c r="M54" s="164">
        <v>11.381</v>
      </c>
      <c r="N54" s="165">
        <v>85.478999999999999</v>
      </c>
      <c r="O54" s="164">
        <v>5.4290000000000003</v>
      </c>
      <c r="P54" s="165">
        <v>11.404999999999999</v>
      </c>
      <c r="Q54" s="164">
        <v>192.97300000000001</v>
      </c>
      <c r="R54" s="165">
        <v>3219.54</v>
      </c>
      <c r="S54" s="164">
        <v>26.603000000000002</v>
      </c>
      <c r="T54" s="165">
        <v>138.75800000000001</v>
      </c>
      <c r="U54" s="164">
        <v>193.679</v>
      </c>
      <c r="V54" s="165">
        <v>136.434</v>
      </c>
      <c r="W54" s="164">
        <v>201.05500000000001</v>
      </c>
      <c r="X54" s="165">
        <v>313.10599999999999</v>
      </c>
      <c r="Y54" s="164">
        <v>97.138999999999996</v>
      </c>
      <c r="Z54" s="165">
        <v>331.03100000000001</v>
      </c>
      <c r="AA54" s="164">
        <v>63.420999999999999</v>
      </c>
      <c r="AB54" s="165">
        <v>732.61199999999997</v>
      </c>
      <c r="AC54" s="164">
        <v>91.052999999999997</v>
      </c>
      <c r="AD54" s="165">
        <v>855.56700000000001</v>
      </c>
      <c r="AE54" s="165">
        <v>229.50200000000001</v>
      </c>
    </row>
    <row r="55" spans="2:31" x14ac:dyDescent="0.25">
      <c r="B55" s="16" t="s">
        <v>35</v>
      </c>
      <c r="C55" s="17"/>
      <c r="D55" s="244"/>
      <c r="E55" s="242">
        <v>27.297999999999998</v>
      </c>
      <c r="F55" s="238">
        <v>29.864999999999998</v>
      </c>
      <c r="G55" s="243">
        <v>57.313000000000002</v>
      </c>
      <c r="H55" s="238">
        <v>45.034999999999997</v>
      </c>
      <c r="I55" s="238">
        <v>24.2</v>
      </c>
      <c r="J55" s="245">
        <v>33059</v>
      </c>
      <c r="K55" s="243">
        <v>19.033000000000001</v>
      </c>
      <c r="L55" s="238">
        <v>435.69</v>
      </c>
      <c r="M55" s="243">
        <v>41.113</v>
      </c>
      <c r="N55" s="238">
        <v>31.651</v>
      </c>
      <c r="O55" s="243">
        <v>33.917999999999999</v>
      </c>
      <c r="P55" s="238">
        <v>57.276000000000003</v>
      </c>
      <c r="Q55" s="243">
        <v>110.075</v>
      </c>
      <c r="R55" s="238">
        <v>304.49</v>
      </c>
      <c r="S55" s="243">
        <v>419.29899999999998</v>
      </c>
      <c r="T55" s="238">
        <v>1093.229</v>
      </c>
      <c r="U55" s="243">
        <v>1388.895</v>
      </c>
      <c r="V55" s="238">
        <v>1521.36</v>
      </c>
      <c r="W55" s="243">
        <v>1431.682</v>
      </c>
      <c r="X55" s="238">
        <v>1542.4259999999999</v>
      </c>
      <c r="Y55" s="243">
        <v>1585.269</v>
      </c>
      <c r="Z55" s="238">
        <v>1434.4169999999999</v>
      </c>
      <c r="AA55" s="243">
        <v>2287.73</v>
      </c>
      <c r="AB55" s="238">
        <v>2987.7469999999998</v>
      </c>
      <c r="AC55" s="243">
        <v>2014.556</v>
      </c>
      <c r="AD55" s="238">
        <v>885.51800000000003</v>
      </c>
      <c r="AE55" s="238">
        <v>1004.266</v>
      </c>
    </row>
    <row r="56" spans="2:31" ht="15.75" thickBot="1" x14ac:dyDescent="0.3">
      <c r="B56" s="18" t="s">
        <v>36</v>
      </c>
      <c r="C56" s="19"/>
      <c r="D56" s="20"/>
      <c r="E56" s="170" t="s">
        <v>57</v>
      </c>
      <c r="F56" s="166" t="s">
        <v>57</v>
      </c>
      <c r="G56" s="166" t="s">
        <v>57</v>
      </c>
      <c r="H56" s="166" t="s">
        <v>57</v>
      </c>
      <c r="I56" s="166" t="s">
        <v>57</v>
      </c>
      <c r="J56" s="166" t="s">
        <v>57</v>
      </c>
      <c r="K56" s="167" t="s">
        <v>57</v>
      </c>
      <c r="L56" s="166">
        <v>18.158000000000001</v>
      </c>
      <c r="M56" s="167" t="s">
        <v>57</v>
      </c>
      <c r="N56" s="166" t="s">
        <v>57</v>
      </c>
      <c r="O56" s="167">
        <v>6.8109999999999999</v>
      </c>
      <c r="P56" s="166">
        <v>10.154999999999999</v>
      </c>
      <c r="Q56" s="167">
        <v>42.378999999999998</v>
      </c>
      <c r="R56" s="166">
        <v>1E-3</v>
      </c>
      <c r="S56" s="167">
        <v>16.015999999999998</v>
      </c>
      <c r="T56" s="166">
        <v>34.442</v>
      </c>
      <c r="U56" s="167">
        <v>1E-3</v>
      </c>
      <c r="V56" s="166">
        <v>28.239000000000001</v>
      </c>
      <c r="W56" s="167">
        <v>10.651</v>
      </c>
      <c r="X56" s="166">
        <v>12.99</v>
      </c>
      <c r="Y56" s="167">
        <v>5.1989999999999998</v>
      </c>
      <c r="Z56" s="166">
        <v>23.626999999999999</v>
      </c>
      <c r="AA56" s="167">
        <v>8.3629999999999995</v>
      </c>
      <c r="AB56" s="166">
        <v>46.249000000000002</v>
      </c>
      <c r="AC56" s="167">
        <v>5.1130000000000004</v>
      </c>
      <c r="AD56" s="166">
        <v>4.4820000000000002</v>
      </c>
      <c r="AE56" s="166">
        <v>5.27</v>
      </c>
    </row>
    <row r="57" spans="2:31" x14ac:dyDescent="0.25">
      <c r="B57" t="s">
        <v>51</v>
      </c>
    </row>
    <row r="59" spans="2:31" x14ac:dyDescent="0.25">
      <c r="G59" s="160"/>
      <c r="H59" s="161"/>
      <c r="I59" s="160"/>
      <c r="J59" s="160"/>
      <c r="K59" s="160"/>
    </row>
    <row r="60" spans="2:31" ht="15.75" thickBot="1" x14ac:dyDescent="0.3">
      <c r="F60" s="160"/>
      <c r="G60" s="160"/>
      <c r="H60" s="160"/>
      <c r="I60" s="160"/>
      <c r="J60" s="246"/>
      <c r="K60" s="160"/>
    </row>
    <row r="61" spans="2:31" x14ac:dyDescent="0.25">
      <c r="F61" s="161"/>
      <c r="G61" s="162"/>
      <c r="H61" s="161"/>
      <c r="I61" s="161"/>
      <c r="J61" s="160"/>
      <c r="K61" s="160"/>
    </row>
    <row r="62" spans="2:31" x14ac:dyDescent="0.25">
      <c r="F62" s="161"/>
      <c r="G62" s="160"/>
      <c r="H62" s="160"/>
      <c r="I62" s="160"/>
      <c r="J62" s="160"/>
      <c r="K62" s="160"/>
    </row>
    <row r="63" spans="2:31" x14ac:dyDescent="0.25">
      <c r="F63" s="160"/>
      <c r="G63" s="160"/>
      <c r="H63" s="160"/>
      <c r="I63" s="160"/>
      <c r="J63" s="160"/>
      <c r="K63" s="160"/>
    </row>
    <row r="64" spans="2:31" x14ac:dyDescent="0.25">
      <c r="F64" s="160"/>
      <c r="G64" s="160"/>
      <c r="H64" s="160"/>
      <c r="I64" s="160"/>
      <c r="J64" s="160"/>
      <c r="K64" s="160"/>
    </row>
    <row r="65" spans="6:11" x14ac:dyDescent="0.25">
      <c r="F65" s="160"/>
      <c r="G65" s="160"/>
      <c r="H65" s="160"/>
      <c r="I65" s="160"/>
      <c r="J65" s="160"/>
      <c r="K65" s="161"/>
    </row>
    <row r="66" spans="6:11" x14ac:dyDescent="0.25">
      <c r="F66" s="160"/>
      <c r="G66" s="161"/>
      <c r="H66" s="160"/>
      <c r="I66" s="160"/>
      <c r="J66" s="160"/>
      <c r="K66" s="160"/>
    </row>
    <row r="67" spans="6:11" x14ac:dyDescent="0.25">
      <c r="F67" s="160"/>
      <c r="G67" s="160"/>
      <c r="H67" s="161"/>
      <c r="I67" s="160"/>
      <c r="J67" s="161"/>
      <c r="K67" s="160"/>
    </row>
    <row r="68" spans="6:11" x14ac:dyDescent="0.25">
      <c r="F68" s="160"/>
      <c r="G68" s="160"/>
      <c r="H68" s="160"/>
      <c r="I68" s="160"/>
      <c r="J68" s="161"/>
      <c r="K68" s="160"/>
    </row>
    <row r="69" spans="6:11" x14ac:dyDescent="0.25">
      <c r="F69" s="160"/>
      <c r="G69" s="160"/>
      <c r="H69" s="160"/>
      <c r="I69" s="160"/>
      <c r="J69" s="160"/>
      <c r="K69" s="160"/>
    </row>
    <row r="70" spans="6:11" x14ac:dyDescent="0.25">
      <c r="F70" s="160"/>
      <c r="G70" s="160"/>
      <c r="H70" s="160"/>
      <c r="I70" s="160"/>
      <c r="J70" s="160"/>
    </row>
    <row r="71" spans="6:11" x14ac:dyDescent="0.25">
      <c r="F71" s="161"/>
      <c r="G71" s="160"/>
      <c r="H71" s="160"/>
      <c r="I71" s="160"/>
      <c r="J71" s="160"/>
    </row>
  </sheetData>
  <mergeCells count="14">
    <mergeCell ref="B7:E16"/>
    <mergeCell ref="C17:E17"/>
    <mergeCell ref="M17:O17"/>
    <mergeCell ref="M7:P16"/>
    <mergeCell ref="G8:K16"/>
    <mergeCell ref="B45:D45"/>
    <mergeCell ref="B52:D52"/>
    <mergeCell ref="B53:D53"/>
    <mergeCell ref="B46:D46"/>
    <mergeCell ref="B47:D47"/>
    <mergeCell ref="B48:D48"/>
    <mergeCell ref="B49:D49"/>
    <mergeCell ref="B50:D50"/>
    <mergeCell ref="B51:D51"/>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7:AD57"/>
  <sheetViews>
    <sheetView showGridLines="0" topLeftCell="A36" workbookViewId="0">
      <selection activeCell="P58" sqref="P58"/>
    </sheetView>
  </sheetViews>
  <sheetFormatPr baseColWidth="10" defaultRowHeight="15" x14ac:dyDescent="0.25"/>
  <cols>
    <col min="1" max="1" width="7.140625" customWidth="1"/>
    <col min="3" max="3" width="30.140625" customWidth="1"/>
    <col min="4" max="18" width="13.140625" bestFit="1" customWidth="1"/>
    <col min="19" max="22" width="13.85546875" bestFit="1" customWidth="1"/>
    <col min="23" max="27" width="14.140625" bestFit="1" customWidth="1"/>
    <col min="28" max="28" width="14.42578125" customWidth="1"/>
    <col min="29" max="29" width="14" customWidth="1"/>
    <col min="30" max="30" width="12.5703125" customWidth="1"/>
  </cols>
  <sheetData>
    <row r="7" spans="2:16" x14ac:dyDescent="0.25">
      <c r="B7" s="201" t="s">
        <v>49</v>
      </c>
      <c r="C7" s="203"/>
      <c r="D7" s="203"/>
      <c r="E7" s="203"/>
      <c r="M7" s="204" t="s">
        <v>7</v>
      </c>
      <c r="N7" s="205"/>
      <c r="O7" s="205"/>
      <c r="P7" s="205"/>
    </row>
    <row r="8" spans="2:16" x14ac:dyDescent="0.25">
      <c r="B8" s="203"/>
      <c r="C8" s="203"/>
      <c r="D8" s="203"/>
      <c r="E8" s="203"/>
      <c r="M8" s="205"/>
      <c r="N8" s="205"/>
      <c r="O8" s="205"/>
      <c r="P8" s="205"/>
    </row>
    <row r="9" spans="2:16" x14ac:dyDescent="0.25">
      <c r="B9" s="203"/>
      <c r="C9" s="203"/>
      <c r="D9" s="203"/>
      <c r="E9" s="203"/>
      <c r="M9" s="205"/>
      <c r="N9" s="205"/>
      <c r="O9" s="205"/>
      <c r="P9" s="205"/>
    </row>
    <row r="10" spans="2:16" x14ac:dyDescent="0.25">
      <c r="B10" s="203"/>
      <c r="C10" s="203"/>
      <c r="D10" s="203"/>
      <c r="E10" s="203"/>
      <c r="M10" s="205"/>
      <c r="N10" s="205"/>
      <c r="O10" s="205"/>
      <c r="P10" s="205"/>
    </row>
    <row r="11" spans="2:16" x14ac:dyDescent="0.25">
      <c r="B11" s="203"/>
      <c r="C11" s="203"/>
      <c r="D11" s="203"/>
      <c r="E11" s="203"/>
      <c r="M11" s="205"/>
      <c r="N11" s="205"/>
      <c r="O11" s="205"/>
      <c r="P11" s="205"/>
    </row>
    <row r="12" spans="2:16" x14ac:dyDescent="0.25">
      <c r="B12" s="203"/>
      <c r="C12" s="203"/>
      <c r="D12" s="203"/>
      <c r="E12" s="203"/>
      <c r="M12" s="205"/>
      <c r="N12" s="205"/>
      <c r="O12" s="205"/>
      <c r="P12" s="205"/>
    </row>
    <row r="13" spans="2:16" x14ac:dyDescent="0.25">
      <c r="B13" s="203"/>
      <c r="C13" s="203"/>
      <c r="D13" s="203"/>
      <c r="E13" s="203"/>
      <c r="M13" s="205"/>
      <c r="N13" s="205"/>
      <c r="O13" s="205"/>
      <c r="P13" s="205"/>
    </row>
    <row r="14" spans="2:16" x14ac:dyDescent="0.25">
      <c r="B14" s="203"/>
      <c r="C14" s="203"/>
      <c r="D14" s="203"/>
      <c r="E14" s="203"/>
      <c r="M14" s="205"/>
      <c r="N14" s="205"/>
      <c r="O14" s="205"/>
      <c r="P14" s="205"/>
    </row>
    <row r="15" spans="2:16" x14ac:dyDescent="0.25">
      <c r="B15" s="203"/>
      <c r="C15" s="203"/>
      <c r="D15" s="203"/>
      <c r="E15" s="203"/>
      <c r="M15" s="205"/>
      <c r="N15" s="205"/>
      <c r="O15" s="205"/>
      <c r="P15" s="205"/>
    </row>
    <row r="16" spans="2:16" x14ac:dyDescent="0.25">
      <c r="B16" s="203"/>
      <c r="C16" s="203"/>
      <c r="D16" s="203"/>
      <c r="E16" s="203"/>
      <c r="M16" s="205"/>
      <c r="N16" s="205"/>
      <c r="O16" s="205"/>
      <c r="P16" s="205"/>
    </row>
    <row r="17" spans="3:15" x14ac:dyDescent="0.25">
      <c r="C17" s="188" t="s">
        <v>3</v>
      </c>
      <c r="D17" s="188"/>
      <c r="E17" s="188"/>
      <c r="M17" s="188" t="s">
        <v>3</v>
      </c>
      <c r="N17" s="188"/>
      <c r="O17" s="188"/>
    </row>
    <row r="44" spans="2:30" ht="15.75" thickBot="1" x14ac:dyDescent="0.3"/>
    <row r="45" spans="2:30" ht="15.75" thickBot="1" x14ac:dyDescent="0.3">
      <c r="B45" s="5" t="s">
        <v>14</v>
      </c>
      <c r="C45" s="30"/>
      <c r="D45" s="8">
        <v>1995</v>
      </c>
      <c r="E45" s="7">
        <v>1996</v>
      </c>
      <c r="F45" s="11">
        <v>1997</v>
      </c>
      <c r="G45" s="7">
        <v>1998</v>
      </c>
      <c r="H45" s="11">
        <v>1999</v>
      </c>
      <c r="I45" s="7">
        <v>2000</v>
      </c>
      <c r="J45" s="11">
        <v>2001</v>
      </c>
      <c r="K45" s="7">
        <v>2002</v>
      </c>
      <c r="L45" s="11">
        <v>2003</v>
      </c>
      <c r="M45" s="7">
        <v>2004</v>
      </c>
      <c r="N45" s="11">
        <v>2005</v>
      </c>
      <c r="O45" s="7">
        <v>2006</v>
      </c>
      <c r="P45" s="11">
        <v>2007</v>
      </c>
      <c r="Q45" s="7">
        <v>2008</v>
      </c>
      <c r="R45" s="11">
        <v>2009</v>
      </c>
      <c r="S45" s="7">
        <v>2010</v>
      </c>
      <c r="T45" s="11">
        <v>2011</v>
      </c>
      <c r="U45" s="7">
        <v>2012</v>
      </c>
      <c r="V45" s="11">
        <v>2013</v>
      </c>
      <c r="W45" s="7">
        <v>2014</v>
      </c>
      <c r="X45" s="11">
        <v>2015</v>
      </c>
      <c r="Y45" s="8">
        <v>2016</v>
      </c>
      <c r="Z45" s="8">
        <v>2017</v>
      </c>
      <c r="AA45" s="8">
        <v>2018</v>
      </c>
      <c r="AB45" s="8">
        <v>2019</v>
      </c>
      <c r="AC45" s="8">
        <v>2020</v>
      </c>
      <c r="AD45" s="8">
        <v>2021</v>
      </c>
    </row>
    <row r="46" spans="2:30" ht="15.75" thickBot="1" x14ac:dyDescent="0.3">
      <c r="B46" s="206" t="s">
        <v>26</v>
      </c>
      <c r="C46" s="207"/>
      <c r="D46" s="133">
        <f>+A!D46-B!E46</f>
        <v>400340.52899999998</v>
      </c>
      <c r="E46" s="134">
        <f>+A!E46-B!F46</f>
        <v>1200.2839999999999</v>
      </c>
      <c r="F46" s="133">
        <f>+A!F46-B!G46</f>
        <v>4094.2769999999996</v>
      </c>
      <c r="G46" s="134">
        <f>+A!G46-B!H46</f>
        <v>-1137.9480000000001</v>
      </c>
      <c r="H46" s="133">
        <f>+A!H46-B!I46</f>
        <v>-1095.6020000000001</v>
      </c>
      <c r="I46" s="134">
        <f>+A!I46-B!J46</f>
        <v>-1793.1970000000001</v>
      </c>
      <c r="J46" s="133">
        <f>+A!J46-B!K46</f>
        <v>-685.19899999999996</v>
      </c>
      <c r="K46" s="134">
        <f>+A!K46-B!L46</f>
        <v>-892.26600000000008</v>
      </c>
      <c r="L46" s="133">
        <f>+A!L46-B!M46</f>
        <v>10191.950999999999</v>
      </c>
      <c r="M46" s="134">
        <f>+A!M46-B!N46</f>
        <v>-1518.7299999999998</v>
      </c>
      <c r="N46" s="133">
        <f>+A!N46-B!O46</f>
        <v>-2211.1930000000002</v>
      </c>
      <c r="O46" s="134">
        <f>+A!O46-B!P46</f>
        <v>-2804.7429999999999</v>
      </c>
      <c r="P46" s="133">
        <f>+A!P46-B!Q46</f>
        <v>-4446.2800000000007</v>
      </c>
      <c r="Q46" s="134">
        <f>+A!Q46-B!R46</f>
        <v>-9541.9110000000001</v>
      </c>
      <c r="R46" s="133">
        <f>+A!R46-B!S46</f>
        <v>-2810.741</v>
      </c>
      <c r="S46" s="134">
        <f>+A!S46-B!T46</f>
        <v>-6853.5249999999996</v>
      </c>
      <c r="T46" s="133">
        <f>+A!T46-B!U46</f>
        <v>5517.206000000001</v>
      </c>
      <c r="U46" s="134">
        <f>+A!U46-B!V46</f>
        <v>-7465.8160000000007</v>
      </c>
      <c r="V46" s="133">
        <f>+A!V46-B!W46</f>
        <v>-23510.057000000001</v>
      </c>
      <c r="W46" s="134">
        <f>+A!W46-B!X46</f>
        <v>-7714.8620000000001</v>
      </c>
      <c r="X46" s="135">
        <f>+A!X46-B!Y46</f>
        <v>-4506.3270000000002</v>
      </c>
      <c r="Y46" s="135">
        <f>+A!Y46-B!Z46</f>
        <v>-4066.9359999999997</v>
      </c>
      <c r="Z46" s="135">
        <f>+A!Z46-B!AA46</f>
        <v>-6816.8220000000001</v>
      </c>
      <c r="AA46" s="135">
        <f>+A!AA46-B!AB46</f>
        <v>-4032.1549999999997</v>
      </c>
      <c r="AB46" s="135">
        <f>+A!AB46-B!AC46</f>
        <v>2170.732</v>
      </c>
      <c r="AC46" s="135">
        <f>+A!AC46-B!AD46</f>
        <v>34980.142</v>
      </c>
      <c r="AD46" s="135" t="e">
        <f>+A!#REF!-B!AE46</f>
        <v>#REF!</v>
      </c>
    </row>
    <row r="47" spans="2:30" x14ac:dyDescent="0.25">
      <c r="B47" s="183" t="s">
        <v>16</v>
      </c>
      <c r="C47" s="184"/>
      <c r="D47" s="21" t="e">
        <f>+A!D47-B!E47</f>
        <v>#VALUE!</v>
      </c>
      <c r="E47" s="22" t="e">
        <f>+A!E47-B!F47</f>
        <v>#VALUE!</v>
      </c>
      <c r="F47" s="21">
        <f>+A!F47-B!G47</f>
        <v>3725.808</v>
      </c>
      <c r="G47" s="22">
        <f>+A!G47-B!H47</f>
        <v>-715.46900000000005</v>
      </c>
      <c r="H47" s="21" t="e">
        <f>+A!H47-B!I47</f>
        <v>#VALUE!</v>
      </c>
      <c r="I47" s="22">
        <f>+A!I47-B!J47</f>
        <v>69.224999999999994</v>
      </c>
      <c r="J47" s="22" t="e">
        <f>+A!J47-B!K47</f>
        <v>#VALUE!</v>
      </c>
      <c r="K47" s="22">
        <f>+A!K47-B!L47</f>
        <v>173.75200000000001</v>
      </c>
      <c r="L47" s="21">
        <f>+A!L47-B!M47</f>
        <v>11161.459000000001</v>
      </c>
      <c r="M47" s="22">
        <f>+A!M47-B!N47</f>
        <v>269.34499999999997</v>
      </c>
      <c r="N47" s="21">
        <f>+A!N47-B!O47</f>
        <v>346.08600000000001</v>
      </c>
      <c r="O47" s="22">
        <f>+A!O47-B!P47</f>
        <v>232.899</v>
      </c>
      <c r="P47" s="21">
        <f>+A!P47-B!Q47</f>
        <v>-86072.566999999995</v>
      </c>
      <c r="Q47" s="22">
        <f>+A!Q47-B!R47</f>
        <v>221.86699999999996</v>
      </c>
      <c r="R47" s="21">
        <f>+A!R47-B!S47</f>
        <v>1209.4630000000002</v>
      </c>
      <c r="S47" s="22">
        <f>+A!S47-B!T47</f>
        <v>1429.4279999999999</v>
      </c>
      <c r="T47" s="21">
        <f>+A!T47-B!U47</f>
        <v>12114.353000000001</v>
      </c>
      <c r="U47" s="22">
        <f>+A!U47-B!V47</f>
        <v>1756.2239999999999</v>
      </c>
      <c r="V47" s="21">
        <f>+A!V47-B!W47</f>
        <v>1585.8820000000001</v>
      </c>
      <c r="W47" s="22">
        <f>+A!W47-B!X47</f>
        <v>724.34199999999998</v>
      </c>
      <c r="X47" s="23">
        <f>+A!X47-B!Y47</f>
        <v>1733.8779999999999</v>
      </c>
      <c r="Y47" s="23">
        <f>+A!Y47-B!Z47</f>
        <v>1319.421</v>
      </c>
      <c r="Z47" s="23">
        <f>+A!Z47-B!AA47</f>
        <v>5438.3969999999999</v>
      </c>
      <c r="AA47" s="23">
        <f>+A!AA47-B!AB47</f>
        <v>5978.7939999999999</v>
      </c>
      <c r="AB47" s="23">
        <f>+A!AB47-B!AC47</f>
        <v>11424.649000000001</v>
      </c>
      <c r="AC47" s="23">
        <f>+A!AC47-B!AD47</f>
        <v>3099.2889999999998</v>
      </c>
      <c r="AD47" s="23" t="e">
        <f>+A!#REF!-B!AE47</f>
        <v>#REF!</v>
      </c>
    </row>
    <row r="48" spans="2:30" x14ac:dyDescent="0.25">
      <c r="B48" s="181" t="s">
        <v>17</v>
      </c>
      <c r="C48" s="182"/>
      <c r="D48" s="24" t="e">
        <f>+A!D48-B!E48</f>
        <v>#VALUE!</v>
      </c>
      <c r="E48" s="25" t="e">
        <f>+A!E48-B!F48</f>
        <v>#VALUE!</v>
      </c>
      <c r="F48" s="24" t="e">
        <f>+A!F48-B!G48</f>
        <v>#VALUE!</v>
      </c>
      <c r="G48" s="25" t="e">
        <f>+A!G48-B!H48</f>
        <v>#VALUE!</v>
      </c>
      <c r="H48" s="24" t="e">
        <f>+A!H48-B!I48</f>
        <v>#VALUE!</v>
      </c>
      <c r="I48" s="25" t="e">
        <f>+A!I48-B!J48</f>
        <v>#VALUE!</v>
      </c>
      <c r="J48" s="24" t="e">
        <f>+A!J47-B!K48</f>
        <v>#VALUE!</v>
      </c>
      <c r="K48" s="25" t="e">
        <f>+A!K48-B!L48</f>
        <v>#VALUE!</v>
      </c>
      <c r="L48" s="24" t="e">
        <f>+A!L48-B!M48</f>
        <v>#VALUE!</v>
      </c>
      <c r="M48" s="25" t="e">
        <f>+A!M48-B!N48</f>
        <v>#VALUE!</v>
      </c>
      <c r="N48" s="24" t="e">
        <f>+A!N48-B!O48</f>
        <v>#VALUE!</v>
      </c>
      <c r="O48" s="25" t="e">
        <f>+A!O48-B!P48</f>
        <v>#VALUE!</v>
      </c>
      <c r="P48" s="24" t="e">
        <f>+A!P48-B!Q48</f>
        <v>#VALUE!</v>
      </c>
      <c r="Q48" s="25" t="e">
        <f>+A!Q48-B!R48</f>
        <v>#VALUE!</v>
      </c>
      <c r="R48" s="24" t="e">
        <f>+A!R48-B!S48</f>
        <v>#VALUE!</v>
      </c>
      <c r="S48" s="25" t="e">
        <f>+A!S48-B!T48</f>
        <v>#VALUE!</v>
      </c>
      <c r="T48" s="24" t="e">
        <f>+A!T48-B!U48</f>
        <v>#VALUE!</v>
      </c>
      <c r="U48" s="25" t="e">
        <f>+A!U48-B!V48</f>
        <v>#VALUE!</v>
      </c>
      <c r="V48" s="24" t="e">
        <f>+A!V48-B!W48</f>
        <v>#VALUE!</v>
      </c>
      <c r="W48" s="25" t="e">
        <f>+A!W48-B!X48</f>
        <v>#VALUE!</v>
      </c>
      <c r="X48" s="26" t="e">
        <f>+A!X48-B!Y48</f>
        <v>#VALUE!</v>
      </c>
      <c r="Y48" s="26" t="e">
        <f>+A!Y48-B!Z48</f>
        <v>#VALUE!</v>
      </c>
      <c r="Z48" s="26" t="e">
        <f>+A!Z48-B!AA48</f>
        <v>#VALUE!</v>
      </c>
      <c r="AA48" s="26" t="e">
        <f>+A!AA48-B!AB48</f>
        <v>#VALUE!</v>
      </c>
      <c r="AB48" s="26" t="e">
        <f>+A!AB48-B!AC48</f>
        <v>#VALUE!</v>
      </c>
      <c r="AC48" s="26" t="e">
        <f>+A!AC48-B!AD48</f>
        <v>#VALUE!</v>
      </c>
      <c r="AD48" s="26" t="e">
        <f>+A!#REF!-B!AE48</f>
        <v>#REF!</v>
      </c>
    </row>
    <row r="49" spans="2:30" x14ac:dyDescent="0.25">
      <c r="B49" s="183" t="s">
        <v>18</v>
      </c>
      <c r="C49" s="184"/>
      <c r="D49" s="21">
        <f>+A!D49-B!E49</f>
        <v>-68.930999999999997</v>
      </c>
      <c r="E49" s="22" t="e">
        <f>+A!E49-B!F49</f>
        <v>#VALUE!</v>
      </c>
      <c r="F49" s="21">
        <f>+A!F49-B!G49</f>
        <v>-19.891999999999996</v>
      </c>
      <c r="G49" s="22">
        <f>+A!G49-B!H49</f>
        <v>-16.207999999999998</v>
      </c>
      <c r="H49" s="21" t="e">
        <f>+A!H49-B!I49</f>
        <v>#VALUE!</v>
      </c>
      <c r="I49" s="22" t="e">
        <f>+A!I49-B!J49</f>
        <v>#VALUE!</v>
      </c>
      <c r="J49" s="21" t="e">
        <f>+A!J48-B!K49</f>
        <v>#VALUE!</v>
      </c>
      <c r="K49" s="22">
        <f>+A!K49-B!L49</f>
        <v>-273.47200000000004</v>
      </c>
      <c r="L49" s="21">
        <f>+A!L49-B!M49</f>
        <v>-1048.6309999999999</v>
      </c>
      <c r="M49" s="22">
        <f>+A!M49-B!N49</f>
        <v>-754.55499999999995</v>
      </c>
      <c r="N49" s="21">
        <f>+A!N49-B!O49</f>
        <v>-1251.6289999999999</v>
      </c>
      <c r="O49" s="22" t="e">
        <f>+A!O49-B!P49</f>
        <v>#VALUE!</v>
      </c>
      <c r="P49" s="21" t="e">
        <f>+A!P49-B!Q49</f>
        <v>#VALUE!</v>
      </c>
      <c r="Q49" s="22">
        <f>+A!Q49-B!R49</f>
        <v>-2664.8269999999998</v>
      </c>
      <c r="R49" s="21">
        <f>+A!R49-B!S49</f>
        <v>-1852.8230000000001</v>
      </c>
      <c r="S49" s="22">
        <f>+A!S49-B!T49</f>
        <v>-1466.7329999999999</v>
      </c>
      <c r="T49" s="21" t="e">
        <f>+A!T49-B!U49</f>
        <v>#VALUE!</v>
      </c>
      <c r="U49" s="22">
        <f>+A!U49-B!V49</f>
        <v>-1556.2380000000001</v>
      </c>
      <c r="V49" s="21">
        <f>+A!V49-B!W49</f>
        <v>-1103.26</v>
      </c>
      <c r="W49" s="22" t="e">
        <f>+A!W49-B!X49</f>
        <v>#VALUE!</v>
      </c>
      <c r="X49" s="23" t="e">
        <f>+A!X49-B!Y49</f>
        <v>#VALUE!</v>
      </c>
      <c r="Y49" s="23" t="e">
        <f>+A!Y49-B!Z49</f>
        <v>#VALUE!</v>
      </c>
      <c r="Z49" s="23">
        <f>+A!Z49-B!AA49</f>
        <v>-329.07400000000001</v>
      </c>
      <c r="AA49" s="23">
        <f>+A!AA49-B!AB49</f>
        <v>-132.11599999999999</v>
      </c>
      <c r="AB49" s="23" t="e">
        <f>+A!AB49-B!AC49</f>
        <v>#VALUE!</v>
      </c>
      <c r="AC49" s="23">
        <f>+A!AC49-B!AD49</f>
        <v>-121.57900000000001</v>
      </c>
      <c r="AD49" s="23" t="e">
        <f>+A!#REF!-B!AE49</f>
        <v>#REF!</v>
      </c>
    </row>
    <row r="50" spans="2:30" x14ac:dyDescent="0.25">
      <c r="B50" s="181" t="s">
        <v>19</v>
      </c>
      <c r="C50" s="182"/>
      <c r="D50" s="24" t="e">
        <f>+A!D50-B!E50</f>
        <v>#VALUE!</v>
      </c>
      <c r="E50" s="25" t="e">
        <f>+A!E50-B!F50</f>
        <v>#VALUE!</v>
      </c>
      <c r="F50" s="24" t="e">
        <f>+A!F50-B!G50</f>
        <v>#VALUE!</v>
      </c>
      <c r="G50" s="25" t="e">
        <f>+A!G50-B!H50</f>
        <v>#VALUE!</v>
      </c>
      <c r="H50" s="24" t="e">
        <f>+A!H50-B!I50</f>
        <v>#VALUE!</v>
      </c>
      <c r="I50" s="25" t="e">
        <f>+A!I50-B!J50</f>
        <v>#VALUE!</v>
      </c>
      <c r="J50" s="24" t="e">
        <f>+A!J49-B!K50</f>
        <v>#VALUE!</v>
      </c>
      <c r="K50" s="25" t="e">
        <f>+A!K50-B!L50</f>
        <v>#VALUE!</v>
      </c>
      <c r="L50" s="24" t="e">
        <f>+A!L50-B!M50</f>
        <v>#VALUE!</v>
      </c>
      <c r="M50" s="25" t="e">
        <f>+A!M50-B!N50</f>
        <v>#VALUE!</v>
      </c>
      <c r="N50" s="24" t="e">
        <f>+A!N50-B!O50</f>
        <v>#VALUE!</v>
      </c>
      <c r="O50" s="25" t="e">
        <f>+A!O50-B!P50</f>
        <v>#VALUE!</v>
      </c>
      <c r="P50" s="24" t="e">
        <f>+A!P50-B!Q50</f>
        <v>#VALUE!</v>
      </c>
      <c r="Q50" s="25" t="e">
        <f>+A!Q50-B!R50</f>
        <v>#VALUE!</v>
      </c>
      <c r="R50" s="24" t="e">
        <f>+A!R50-B!S50</f>
        <v>#VALUE!</v>
      </c>
      <c r="S50" s="25" t="e">
        <f>+A!S50-B!T50</f>
        <v>#VALUE!</v>
      </c>
      <c r="T50" s="24" t="e">
        <f>+A!T50-B!U50</f>
        <v>#VALUE!</v>
      </c>
      <c r="U50" s="25" t="e">
        <f>+A!U50-B!V50</f>
        <v>#VALUE!</v>
      </c>
      <c r="V50" s="24" t="e">
        <f>+A!V50-B!W50</f>
        <v>#VALUE!</v>
      </c>
      <c r="W50" s="25">
        <f>+A!W50-B!X50</f>
        <v>8.402000000000001</v>
      </c>
      <c r="X50" s="26">
        <f>+A!X50-B!Y50</f>
        <v>2802.922</v>
      </c>
      <c r="Y50" s="26">
        <f>+A!Y50-B!Z50</f>
        <v>2298.8620000000001</v>
      </c>
      <c r="Z50" s="26" t="e">
        <f>+A!Z50-B!AA50</f>
        <v>#VALUE!</v>
      </c>
      <c r="AA50" s="26" t="e">
        <f>+A!AA50-B!AB50</f>
        <v>#VALUE!</v>
      </c>
      <c r="AB50" s="26" t="e">
        <f>+A!AB50-B!AC50</f>
        <v>#VALUE!</v>
      </c>
      <c r="AC50" s="26">
        <f>+A!AC50-B!AD50</f>
        <v>19.988999999999997</v>
      </c>
      <c r="AD50" s="26" t="e">
        <f>+A!#REF!-B!AE50</f>
        <v>#REF!</v>
      </c>
    </row>
    <row r="51" spans="2:30" x14ac:dyDescent="0.25">
      <c r="B51" s="183" t="s">
        <v>20</v>
      </c>
      <c r="C51" s="184"/>
      <c r="D51" s="21" t="e">
        <f>+A!D51-B!E51</f>
        <v>#VALUE!</v>
      </c>
      <c r="E51" s="22" t="e">
        <f>+A!E51-B!F51</f>
        <v>#VALUE!</v>
      </c>
      <c r="F51" s="21" t="e">
        <f>+A!F51-B!G51</f>
        <v>#VALUE!</v>
      </c>
      <c r="G51" s="22" t="e">
        <f>+A!G51-B!H51</f>
        <v>#VALUE!</v>
      </c>
      <c r="H51" s="21" t="e">
        <f>+A!H51-B!I51</f>
        <v>#VALUE!</v>
      </c>
      <c r="I51" s="22" t="e">
        <f>+A!I51-B!J51</f>
        <v>#VALUE!</v>
      </c>
      <c r="J51" s="21" t="e">
        <f>+A!J50-B!K51</f>
        <v>#VALUE!</v>
      </c>
      <c r="K51" s="22" t="e">
        <f>+A!K51-B!L51</f>
        <v>#VALUE!</v>
      </c>
      <c r="L51" s="21" t="e">
        <f>+A!L51-B!M51</f>
        <v>#VALUE!</v>
      </c>
      <c r="M51" s="22" t="e">
        <f>+A!M51-B!N51</f>
        <v>#VALUE!</v>
      </c>
      <c r="N51" s="21" t="e">
        <f>+A!N51-B!O51</f>
        <v>#VALUE!</v>
      </c>
      <c r="O51" s="22" t="e">
        <f>+A!O51-B!P51</f>
        <v>#VALUE!</v>
      </c>
      <c r="P51" s="21" t="e">
        <f>+A!P51-B!Q51</f>
        <v>#VALUE!</v>
      </c>
      <c r="Q51" s="22" t="e">
        <f>+A!Q51-B!R51</f>
        <v>#VALUE!</v>
      </c>
      <c r="R51" s="21" t="e">
        <f>+A!R51-B!S51</f>
        <v>#VALUE!</v>
      </c>
      <c r="S51" s="22" t="e">
        <f>+A!S51-B!T51</f>
        <v>#VALUE!</v>
      </c>
      <c r="T51" s="21" t="e">
        <f>+A!T51-B!U51</f>
        <v>#VALUE!</v>
      </c>
      <c r="U51" s="22" t="e">
        <f>+A!U51-B!V51</f>
        <v>#VALUE!</v>
      </c>
      <c r="V51" s="21" t="e">
        <f>+A!V51-B!W51</f>
        <v>#VALUE!</v>
      </c>
      <c r="W51" s="22" t="e">
        <f>+A!W51-B!X51</f>
        <v>#VALUE!</v>
      </c>
      <c r="X51" s="23" t="e">
        <f>+A!X51-B!Y51</f>
        <v>#VALUE!</v>
      </c>
      <c r="Y51" s="23" t="e">
        <f>+A!Y51-B!Z51</f>
        <v>#VALUE!</v>
      </c>
      <c r="Z51" s="23" t="e">
        <f>+A!Z51-B!AA51</f>
        <v>#VALUE!</v>
      </c>
      <c r="AA51" s="23" t="e">
        <f>+A!AA51-B!AB51</f>
        <v>#VALUE!</v>
      </c>
      <c r="AB51" s="23" t="e">
        <f>+A!AB51-B!AC51</f>
        <v>#VALUE!</v>
      </c>
      <c r="AC51" s="23" t="e">
        <f>+A!AC51-B!AD51</f>
        <v>#VALUE!</v>
      </c>
      <c r="AD51" s="23" t="e">
        <f>+A!#REF!-B!AE51</f>
        <v>#REF!</v>
      </c>
    </row>
    <row r="52" spans="2:30" x14ac:dyDescent="0.25">
      <c r="B52" s="181" t="s">
        <v>21</v>
      </c>
      <c r="C52" s="182"/>
      <c r="D52" s="24">
        <f>+A!D52-B!E52</f>
        <v>164.08499999999998</v>
      </c>
      <c r="E52" s="25">
        <f>+A!E52-B!F52</f>
        <v>993.04300000000001</v>
      </c>
      <c r="F52" s="24">
        <f>+A!F52-B!G52</f>
        <v>1103.501</v>
      </c>
      <c r="G52" s="25">
        <f>+A!G52-B!H52</f>
        <v>141.52100000000002</v>
      </c>
      <c r="H52" s="24">
        <f>+A!H52-B!I52</f>
        <v>171.494</v>
      </c>
      <c r="I52" s="25">
        <f>+A!I52-B!J52</f>
        <v>54.250000000000014</v>
      </c>
      <c r="J52" s="24" t="e">
        <f>+A!J51-B!K52</f>
        <v>#VALUE!</v>
      </c>
      <c r="K52" s="25">
        <f>+A!K52-B!L52</f>
        <v>-18.898000000000003</v>
      </c>
      <c r="L52" s="24">
        <f>+A!L52-B!M52</f>
        <v>-115.55000000000001</v>
      </c>
      <c r="M52" s="25">
        <f>+A!M52-B!N52</f>
        <v>-1065.9090000000001</v>
      </c>
      <c r="N52" s="24">
        <f>+A!N52-B!O52</f>
        <v>-1208.749</v>
      </c>
      <c r="O52" s="25">
        <f>+A!O52-B!P52</f>
        <v>-1313.1210000000001</v>
      </c>
      <c r="P52" s="24" t="e">
        <f>+A!P52-B!Q52</f>
        <v>#VALUE!</v>
      </c>
      <c r="Q52" s="25">
        <f>+A!Q52-B!R52</f>
        <v>-2726.7489999999998</v>
      </c>
      <c r="R52" s="24">
        <f>+A!R52-B!S52</f>
        <v>-1520.2149999999999</v>
      </c>
      <c r="S52" s="25">
        <f>+A!S52-B!T52</f>
        <v>-4634.7650000000003</v>
      </c>
      <c r="T52" s="24">
        <f>+A!T52-B!U52</f>
        <v>-719.37500000000011</v>
      </c>
      <c r="U52" s="25">
        <f>+A!U52-B!V52</f>
        <v>-1392.183</v>
      </c>
      <c r="V52" s="24">
        <f>+A!V52-B!W52</f>
        <v>-17867.554</v>
      </c>
      <c r="W52" s="25">
        <f>+A!W52-B!X52</f>
        <v>-37.240999999999985</v>
      </c>
      <c r="X52" s="26">
        <f>+A!X52-B!Y52</f>
        <v>56.762999999999977</v>
      </c>
      <c r="Y52" s="26">
        <f>+A!Y52-B!Z52</f>
        <v>-809.57</v>
      </c>
      <c r="Z52" s="26">
        <f>+A!Z52-B!AA52</f>
        <v>-6343.3050000000003</v>
      </c>
      <c r="AA52" s="26">
        <f>+A!AA52-B!AB52</f>
        <v>-1578.1440000000002</v>
      </c>
      <c r="AB52" s="26">
        <f>+A!AB52-B!AC52</f>
        <v>-4909.2730000000001</v>
      </c>
      <c r="AC52" s="26">
        <f>+A!AC52-B!AD52</f>
        <v>-4573.134</v>
      </c>
      <c r="AD52" s="26" t="e">
        <f>+A!#REF!-B!AE52</f>
        <v>#REF!</v>
      </c>
    </row>
    <row r="53" spans="2:30" x14ac:dyDescent="0.25">
      <c r="B53" s="183" t="s">
        <v>22</v>
      </c>
      <c r="C53" s="184"/>
      <c r="D53" s="21">
        <f>+A!D53-B!E53</f>
        <v>-81.585999999999999</v>
      </c>
      <c r="E53" s="22">
        <f>+A!E53-B!F53</f>
        <v>-34.988</v>
      </c>
      <c r="F53" s="21">
        <f>+A!F53-B!G53</f>
        <v>-432.71899999999999</v>
      </c>
      <c r="G53" s="22">
        <f>+A!G53-B!H53</f>
        <v>-510.43699999999995</v>
      </c>
      <c r="H53" s="21">
        <f>+A!H53-B!I53</f>
        <v>-725.19</v>
      </c>
      <c r="I53" s="22">
        <f>+A!I53-B!J53</f>
        <v>-796.46800000000007</v>
      </c>
      <c r="J53" s="21">
        <f>+A!J52-B!K53</f>
        <v>-258.553</v>
      </c>
      <c r="K53" s="22">
        <f>+A!K53-B!L53</f>
        <v>-419.13399999999996</v>
      </c>
      <c r="L53" s="21">
        <f>+A!L53-B!M53</f>
        <v>-249.70899999999997</v>
      </c>
      <c r="M53" s="22">
        <f>+A!M53-B!N53</f>
        <v>-262.65299999999996</v>
      </c>
      <c r="N53" s="21">
        <f>+A!N53-B!O53</f>
        <v>-162.42299999999994</v>
      </c>
      <c r="O53" s="22">
        <f>+A!O53-B!P53</f>
        <v>-104.57099999999991</v>
      </c>
      <c r="P53" s="21">
        <f>+A!P53-B!Q53</f>
        <v>-1097.076</v>
      </c>
      <c r="Q53" s="22">
        <f>+A!Q53-B!R53</f>
        <v>-1144.0989999999999</v>
      </c>
      <c r="R53" s="21">
        <f>+A!R53-B!S53</f>
        <v>-207.548</v>
      </c>
      <c r="S53" s="22">
        <f>+A!S53-B!T53</f>
        <v>-1217.2649999999999</v>
      </c>
      <c r="T53" s="21">
        <f>+A!T53-B!U53</f>
        <v>-2910.3160000000003</v>
      </c>
      <c r="U53" s="22">
        <f>+A!U53-B!V53</f>
        <v>-4797.1589999999997</v>
      </c>
      <c r="V53" s="21">
        <f>+A!V53-B!W53</f>
        <v>-5382.72</v>
      </c>
      <c r="W53" s="22">
        <f>+A!W53-B!X53</f>
        <v>-6461.39</v>
      </c>
      <c r="X53" s="23">
        <f>+A!X53-B!Y53</f>
        <v>-7681.0869999999995</v>
      </c>
      <c r="Y53" s="23">
        <f>+A!Y53-B!Z53</f>
        <v>-5495.16</v>
      </c>
      <c r="Z53" s="23">
        <f>+A!Z53-B!AA53</f>
        <v>-7857.9070000000002</v>
      </c>
      <c r="AA53" s="23">
        <f>+A!AA53-B!AB53</f>
        <v>-4941.9229999999998</v>
      </c>
      <c r="AB53" s="23">
        <f>+A!AB53-B!AC53</f>
        <v>-4602.4859999999999</v>
      </c>
      <c r="AC53" s="23">
        <f>+A!AC53-B!AD53</f>
        <v>-2789.99</v>
      </c>
      <c r="AD53" s="23" t="e">
        <f>+A!#REF!-B!AE53</f>
        <v>#REF!</v>
      </c>
    </row>
    <row r="54" spans="2:30" x14ac:dyDescent="0.25">
      <c r="B54" s="181" t="s">
        <v>23</v>
      </c>
      <c r="C54" s="182"/>
      <c r="D54" s="24">
        <f>+A!D54-B!E54</f>
        <v>115.58700000000002</v>
      </c>
      <c r="E54" s="25">
        <f>+A!E54-B!F54</f>
        <v>163.744</v>
      </c>
      <c r="F54" s="24" t="e">
        <f>+A!F54-B!G54</f>
        <v>#VALUE!</v>
      </c>
      <c r="G54" s="25" t="e">
        <f>+A!G54-B!H54</f>
        <v>#VALUE!</v>
      </c>
      <c r="H54" s="24" t="e">
        <f>+A!H54-B!I54</f>
        <v>#VALUE!</v>
      </c>
      <c r="I54" s="25" t="e">
        <f>+A!I54-B!J54</f>
        <v>#VALUE!</v>
      </c>
      <c r="J54" s="24">
        <f>+A!J53-B!K54</f>
        <v>9.1289999999999907</v>
      </c>
      <c r="K54" s="25">
        <f>+A!K54-B!L54</f>
        <v>-48.429000000000002</v>
      </c>
      <c r="L54" s="24">
        <f>+A!L54-B!M54</f>
        <v>431.04399999999998</v>
      </c>
      <c r="M54" s="25">
        <f>+A!M54-B!N54</f>
        <v>141.61099999999999</v>
      </c>
      <c r="N54" s="24">
        <f>+A!N54-B!O54</f>
        <v>34.94</v>
      </c>
      <c r="O54" s="25">
        <f>+A!O54-B!P54</f>
        <v>23.917000000000002</v>
      </c>
      <c r="P54" s="24">
        <f>+A!P54-B!Q54</f>
        <v>-190.14100000000002</v>
      </c>
      <c r="Q54" s="25">
        <f>+A!Q54-B!R54</f>
        <v>-2930.7240000000002</v>
      </c>
      <c r="R54" s="24">
        <f>+A!R54-B!S54</f>
        <v>-16.456000000000003</v>
      </c>
      <c r="S54" s="25">
        <f>+A!S54-B!T54</f>
        <v>-61.385000000000005</v>
      </c>
      <c r="T54" s="24">
        <f>+A!T54-B!U54</f>
        <v>-110.55800000000001</v>
      </c>
      <c r="U54" s="25">
        <f>+A!U54-B!V54</f>
        <v>-8.8619999999999948</v>
      </c>
      <c r="V54" s="24">
        <f>+A!V54-B!W54</f>
        <v>540.99299999999994</v>
      </c>
      <c r="W54" s="25">
        <f>+A!W54-B!X54</f>
        <v>200.12699999999995</v>
      </c>
      <c r="X54" s="26">
        <f>+A!X54-B!Y54</f>
        <v>483.25400000000002</v>
      </c>
      <c r="Y54" s="26">
        <f>+A!Y54-B!Z54</f>
        <v>640.41499999999996</v>
      </c>
      <c r="Z54" s="26">
        <f>+A!Z54-B!AA54</f>
        <v>265.93600000000004</v>
      </c>
      <c r="AA54" s="26">
        <f>+A!AA54-B!AB54</f>
        <v>-518.34999999999991</v>
      </c>
      <c r="AB54" s="26">
        <f>+A!AB54-B!AC54</f>
        <v>177.20100000000002</v>
      </c>
      <c r="AC54" s="26">
        <f>+A!AC54-B!AD54</f>
        <v>-202.30700000000002</v>
      </c>
      <c r="AD54" s="26" t="e">
        <f>+A!#REF!-B!AE54</f>
        <v>#REF!</v>
      </c>
    </row>
    <row r="55" spans="2:30" x14ac:dyDescent="0.25">
      <c r="B55" s="183" t="s">
        <v>24</v>
      </c>
      <c r="C55" s="184"/>
      <c r="D55" s="21">
        <f>+A!D55-B!E55</f>
        <v>23.909000000000002</v>
      </c>
      <c r="E55" s="22">
        <f>+A!E55-B!F55</f>
        <v>39.335999999999999</v>
      </c>
      <c r="F55" s="21">
        <f>+A!F55-B!G55</f>
        <v>49.364000000000004</v>
      </c>
      <c r="G55" s="22">
        <f>+A!G55-B!H55</f>
        <v>44.39500000000001</v>
      </c>
      <c r="H55" s="21">
        <f>+A!H55-B!I55</f>
        <v>26.861999999999998</v>
      </c>
      <c r="I55" s="22">
        <f>+A!I55-B!J55</f>
        <v>-33023.383999999998</v>
      </c>
      <c r="J55" s="21" t="e">
        <f>+A!J54-B!K55</f>
        <v>#VALUE!</v>
      </c>
      <c r="K55" s="22">
        <f>+A!K55-B!L55</f>
        <v>-287.92700000000002</v>
      </c>
      <c r="L55" s="21">
        <f>+A!L55-B!M55</f>
        <v>13.338000000000001</v>
      </c>
      <c r="M55" s="22">
        <f>+A!M55-B!N55</f>
        <v>153.55499999999998</v>
      </c>
      <c r="N55" s="21">
        <f>+A!N55-B!O55</f>
        <v>34.613999999999997</v>
      </c>
      <c r="O55" s="22">
        <f>+A!O55-B!P55</f>
        <v>-30.799000000000003</v>
      </c>
      <c r="P55" s="21">
        <f>+A!P55-B!Q55</f>
        <v>-55.440000000000005</v>
      </c>
      <c r="Q55" s="22">
        <f>+A!Q55-B!R55</f>
        <v>-298.63</v>
      </c>
      <c r="R55" s="21">
        <f>+A!R55-B!S55</f>
        <v>-416.99899999999997</v>
      </c>
      <c r="S55" s="22">
        <f>+A!S55-B!T55</f>
        <v>-881.90800000000002</v>
      </c>
      <c r="T55" s="21">
        <f>+A!T55-B!U55</f>
        <v>-1339.903</v>
      </c>
      <c r="U55" s="22">
        <f>+A!U55-B!V55</f>
        <v>-1513.3589999999999</v>
      </c>
      <c r="V55" s="21">
        <f>+A!V55-B!W55</f>
        <v>-1431.4069999999999</v>
      </c>
      <c r="W55" s="22">
        <f>+A!W55-B!X55</f>
        <v>-1461.259</v>
      </c>
      <c r="X55" s="23">
        <f>+A!X55-B!Y55</f>
        <v>-1169.604</v>
      </c>
      <c r="Y55" s="23">
        <f>+A!Y55-B!Z55</f>
        <v>-1329.79</v>
      </c>
      <c r="Z55" s="23">
        <f>+A!Z55-B!AA55</f>
        <v>-1660.674</v>
      </c>
      <c r="AA55" s="23">
        <f>+A!AA55-B!AB55</f>
        <v>-2795.1030000000001</v>
      </c>
      <c r="AB55" s="23">
        <f>+A!AB55-B!AC55</f>
        <v>-1961.8120000000001</v>
      </c>
      <c r="AC55" s="23">
        <f>+A!AC55-B!AD55</f>
        <v>-782.64600000000007</v>
      </c>
      <c r="AD55" s="23" t="e">
        <f>+A!#REF!-B!AE55</f>
        <v>#REF!</v>
      </c>
    </row>
    <row r="56" spans="2:30" ht="15.75" thickBot="1" x14ac:dyDescent="0.3">
      <c r="B56" s="185" t="s">
        <v>25</v>
      </c>
      <c r="C56" s="186"/>
      <c r="D56" s="27" t="e">
        <f>+A!D56-B!E56</f>
        <v>#VALUE!</v>
      </c>
      <c r="E56" s="28" t="e">
        <f>+A!E56-B!F56</f>
        <v>#VALUE!</v>
      </c>
      <c r="F56" s="27" t="e">
        <f>+A!F56-B!G56</f>
        <v>#VALUE!</v>
      </c>
      <c r="G56" s="28" t="e">
        <f>+A!G56-B!H56</f>
        <v>#VALUE!</v>
      </c>
      <c r="H56" s="27" t="e">
        <f>+A!H56-B!I56</f>
        <v>#VALUE!</v>
      </c>
      <c r="I56" s="28" t="e">
        <f>+A!I56-B!J56</f>
        <v>#VALUE!</v>
      </c>
      <c r="J56" s="27" t="e">
        <f>+A!J55-B!K56</f>
        <v>#VALUE!</v>
      </c>
      <c r="K56" s="28" t="e">
        <f>+A!K56-B!L56</f>
        <v>#VALUE!</v>
      </c>
      <c r="L56" s="27" t="e">
        <f>+A!L56-B!M56</f>
        <v>#VALUE!</v>
      </c>
      <c r="M56" s="28" t="e">
        <f>+A!M56-B!N56</f>
        <v>#VALUE!</v>
      </c>
      <c r="N56" s="27">
        <f>+A!N56-B!O56</f>
        <v>-3.9119999999999999</v>
      </c>
      <c r="O56" s="28">
        <f>+A!O56-B!P56</f>
        <v>-8.1549999999999994</v>
      </c>
      <c r="P56" s="27">
        <f>+A!P56-B!Q56</f>
        <v>-20.856999999999999</v>
      </c>
      <c r="Q56" s="28">
        <f>+A!Q56-B!R56</f>
        <v>3.2480000000000002</v>
      </c>
      <c r="R56" s="27">
        <f>+A!R56-B!S56</f>
        <v>-6.2159999999999975</v>
      </c>
      <c r="S56" s="28">
        <f>+A!S56-B!T56</f>
        <v>-19.442</v>
      </c>
      <c r="T56" s="27">
        <f>+A!T56-B!U56</f>
        <v>19.998999999999999</v>
      </c>
      <c r="U56" s="28">
        <f>+A!U56-B!V56</f>
        <v>45.760999999999996</v>
      </c>
      <c r="V56" s="27">
        <f>+A!V56-B!W56</f>
        <v>-6.6509999999999998</v>
      </c>
      <c r="W56" s="28">
        <f>+A!W56-B!X56</f>
        <v>4.7730000000000015</v>
      </c>
      <c r="X56" s="29">
        <f>+A!X56-B!Y56</f>
        <v>14.801</v>
      </c>
      <c r="Y56" s="29" t="e">
        <f>+A!Y56-B!Z56</f>
        <v>#VALUE!</v>
      </c>
      <c r="Z56" s="29">
        <f>+A!Z56-B!AA56</f>
        <v>18.087</v>
      </c>
      <c r="AA56" s="29" t="e">
        <f>+A!AA56-B!AB56</f>
        <v>#VALUE!</v>
      </c>
      <c r="AB56" s="29">
        <f>+A!AB56-B!AC56</f>
        <v>13.887</v>
      </c>
      <c r="AC56" s="29">
        <f>+A!AC56-B!AD56</f>
        <v>10.518000000000001</v>
      </c>
      <c r="AD56" s="29" t="e">
        <f>+A!#REF!-B!AE56</f>
        <v>#REF!</v>
      </c>
    </row>
    <row r="57" spans="2:30" x14ac:dyDescent="0.25">
      <c r="B57" t="s">
        <v>52</v>
      </c>
    </row>
  </sheetData>
  <mergeCells count="15">
    <mergeCell ref="B47:C47"/>
    <mergeCell ref="B7:E16"/>
    <mergeCell ref="M7:P16"/>
    <mergeCell ref="C17:E17"/>
    <mergeCell ref="M17:O17"/>
    <mergeCell ref="B46:C46"/>
    <mergeCell ref="B54:C54"/>
    <mergeCell ref="B55:C55"/>
    <mergeCell ref="B56:C56"/>
    <mergeCell ref="B48:C48"/>
    <mergeCell ref="B49:C49"/>
    <mergeCell ref="B50:C50"/>
    <mergeCell ref="B51:C51"/>
    <mergeCell ref="B52:C52"/>
    <mergeCell ref="B53:C5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7:AH151"/>
  <sheetViews>
    <sheetView showGridLines="0" topLeftCell="A134" zoomScale="110" zoomScaleNormal="110" workbookViewId="0">
      <selection activeCell="J64" sqref="J64"/>
    </sheetView>
  </sheetViews>
  <sheetFormatPr baseColWidth="10" defaultRowHeight="15" x14ac:dyDescent="0.25"/>
  <cols>
    <col min="4" max="4" width="12.85546875" customWidth="1"/>
    <col min="6" max="6" width="13.140625" customWidth="1"/>
    <col min="7" max="7" width="26.5703125" customWidth="1"/>
    <col min="8" max="8" width="16.7109375" customWidth="1"/>
    <col min="9" max="9" width="15.140625" bestFit="1" customWidth="1"/>
    <col min="10" max="10" width="19.28515625" customWidth="1"/>
    <col min="11" max="11" width="17.140625" customWidth="1"/>
    <col min="12" max="12" width="16.42578125" customWidth="1"/>
    <col min="13" max="13" width="16.5703125" customWidth="1"/>
    <col min="14" max="14" width="16.140625" customWidth="1"/>
    <col min="15" max="15" width="16.42578125" customWidth="1"/>
    <col min="16" max="16" width="17.140625" customWidth="1"/>
    <col min="17" max="18" width="18.28515625" customWidth="1"/>
    <col min="19" max="19" width="18.140625" customWidth="1"/>
    <col min="20" max="20" width="18.42578125" customWidth="1"/>
    <col min="21" max="21" width="17.7109375" customWidth="1"/>
    <col min="22" max="22" width="17.5703125" customWidth="1"/>
    <col min="23" max="23" width="17.85546875" customWidth="1"/>
    <col min="24" max="24" width="18.42578125" customWidth="1"/>
    <col min="25" max="26" width="17" customWidth="1"/>
    <col min="27" max="27" width="16.85546875" customWidth="1"/>
    <col min="28" max="28" width="17.140625" customWidth="1"/>
    <col min="29" max="29" width="17.7109375" customWidth="1"/>
    <col min="30" max="30" width="17.42578125" customWidth="1"/>
    <col min="31" max="31" width="17.7109375" customWidth="1"/>
    <col min="32" max="32" width="17.85546875" customWidth="1"/>
    <col min="33" max="33" width="18.140625" customWidth="1"/>
    <col min="34" max="34" width="18.28515625" customWidth="1"/>
  </cols>
  <sheetData>
    <row r="7" spans="2:16" x14ac:dyDescent="0.25">
      <c r="L7" s="187" t="s">
        <v>9</v>
      </c>
      <c r="M7" s="203"/>
      <c r="N7" s="203"/>
      <c r="O7" s="203"/>
      <c r="P7" s="203"/>
    </row>
    <row r="8" spans="2:16" x14ac:dyDescent="0.25">
      <c r="B8" s="187" t="s">
        <v>8</v>
      </c>
      <c r="C8" s="203"/>
      <c r="D8" s="203"/>
      <c r="E8" s="203"/>
      <c r="L8" s="203"/>
      <c r="M8" s="203"/>
      <c r="N8" s="203"/>
      <c r="O8" s="203"/>
      <c r="P8" s="203"/>
    </row>
    <row r="9" spans="2:16" x14ac:dyDescent="0.25">
      <c r="B9" s="203"/>
      <c r="C9" s="203"/>
      <c r="D9" s="203"/>
      <c r="E9" s="203"/>
      <c r="L9" s="203"/>
      <c r="M9" s="203"/>
      <c r="N9" s="203"/>
      <c r="O9" s="203"/>
      <c r="P9" s="203"/>
    </row>
    <row r="10" spans="2:16" x14ac:dyDescent="0.25">
      <c r="B10" s="203"/>
      <c r="C10" s="203"/>
      <c r="D10" s="203"/>
      <c r="E10" s="203"/>
      <c r="L10" s="203"/>
      <c r="M10" s="203"/>
      <c r="N10" s="203"/>
      <c r="O10" s="203"/>
      <c r="P10" s="203"/>
    </row>
    <row r="11" spans="2:16" x14ac:dyDescent="0.25">
      <c r="B11" s="203"/>
      <c r="C11" s="203"/>
      <c r="D11" s="203"/>
      <c r="E11" s="203"/>
      <c r="L11" s="203"/>
      <c r="M11" s="203"/>
      <c r="N11" s="203"/>
      <c r="O11" s="203"/>
      <c r="P11" s="203"/>
    </row>
    <row r="12" spans="2:16" x14ac:dyDescent="0.25">
      <c r="B12" s="203"/>
      <c r="C12" s="203"/>
      <c r="D12" s="203"/>
      <c r="E12" s="203"/>
      <c r="L12" s="203"/>
      <c r="M12" s="203"/>
      <c r="N12" s="203"/>
      <c r="O12" s="203"/>
      <c r="P12" s="203"/>
    </row>
    <row r="13" spans="2:16" x14ac:dyDescent="0.25">
      <c r="B13" s="203"/>
      <c r="C13" s="203"/>
      <c r="D13" s="203"/>
      <c r="E13" s="203"/>
      <c r="L13" s="203"/>
      <c r="M13" s="203"/>
      <c r="N13" s="203"/>
      <c r="O13" s="203"/>
      <c r="P13" s="203"/>
    </row>
    <row r="14" spans="2:16" x14ac:dyDescent="0.25">
      <c r="B14" s="203"/>
      <c r="C14" s="203"/>
      <c r="D14" s="203"/>
      <c r="E14" s="203"/>
      <c r="L14" s="203"/>
      <c r="M14" s="203"/>
      <c r="N14" s="203"/>
      <c r="O14" s="203"/>
      <c r="P14" s="203"/>
    </row>
    <row r="15" spans="2:16" x14ac:dyDescent="0.25">
      <c r="B15" s="203"/>
      <c r="C15" s="203"/>
      <c r="D15" s="203"/>
      <c r="E15" s="203"/>
      <c r="G15" s="208" t="s">
        <v>39</v>
      </c>
      <c r="H15" s="208"/>
      <c r="I15" s="208"/>
      <c r="J15" s="208"/>
      <c r="K15" s="208"/>
      <c r="L15" s="203"/>
      <c r="M15" s="203"/>
      <c r="N15" s="203"/>
      <c r="O15" s="203"/>
      <c r="P15" s="203"/>
    </row>
    <row r="16" spans="2:16" ht="15" customHeight="1" x14ac:dyDescent="0.25">
      <c r="B16" s="203"/>
      <c r="C16" s="203"/>
      <c r="D16" s="203"/>
      <c r="E16" s="203"/>
      <c r="G16" s="208"/>
      <c r="H16" s="208"/>
      <c r="I16" s="208"/>
      <c r="J16" s="208"/>
      <c r="K16" s="208"/>
      <c r="L16" s="203"/>
      <c r="M16" s="203"/>
      <c r="N16" s="203"/>
      <c r="O16" s="203"/>
      <c r="P16" s="203"/>
    </row>
    <row r="17" spans="3:14" x14ac:dyDescent="0.25">
      <c r="C17" s="188" t="s">
        <v>3</v>
      </c>
      <c r="D17" s="188"/>
      <c r="E17" s="188"/>
      <c r="G17" s="208"/>
      <c r="H17" s="208"/>
      <c r="I17" s="208"/>
      <c r="J17" s="208"/>
      <c r="K17" s="208"/>
      <c r="N17" s="2" t="s">
        <v>3</v>
      </c>
    </row>
    <row r="43" spans="6:34" x14ac:dyDescent="0.25">
      <c r="F43" s="3" t="s">
        <v>55</v>
      </c>
    </row>
    <row r="44" spans="6:34" ht="15.75" thickBot="1" x14ac:dyDescent="0.3"/>
    <row r="45" spans="6:34" ht="15.75" thickBot="1" x14ac:dyDescent="0.3">
      <c r="F45" s="5" t="s">
        <v>14</v>
      </c>
      <c r="G45" s="6"/>
      <c r="H45" s="11">
        <v>1995</v>
      </c>
      <c r="I45" s="7">
        <v>1996</v>
      </c>
      <c r="J45" s="11">
        <v>1997</v>
      </c>
      <c r="K45" s="7">
        <v>1998</v>
      </c>
      <c r="L45" s="11">
        <v>1999</v>
      </c>
      <c r="M45" s="7">
        <v>2000</v>
      </c>
      <c r="N45" s="11">
        <v>2001</v>
      </c>
      <c r="O45" s="7">
        <v>2002</v>
      </c>
      <c r="P45" s="11">
        <v>2003</v>
      </c>
      <c r="Q45" s="7">
        <v>2004</v>
      </c>
      <c r="R45" s="11">
        <v>2005</v>
      </c>
      <c r="S45" s="7">
        <v>2006</v>
      </c>
      <c r="T45" s="11">
        <v>2007</v>
      </c>
      <c r="U45" s="7">
        <v>2008</v>
      </c>
      <c r="V45" s="11">
        <v>2009</v>
      </c>
      <c r="W45" s="7">
        <v>2010</v>
      </c>
      <c r="X45" s="11">
        <v>2011</v>
      </c>
      <c r="Y45" s="7">
        <v>2012</v>
      </c>
      <c r="Z45" s="11">
        <v>2013</v>
      </c>
      <c r="AA45" s="7">
        <v>2014</v>
      </c>
      <c r="AB45" s="11">
        <v>2015</v>
      </c>
      <c r="AC45" s="8">
        <v>2016</v>
      </c>
      <c r="AD45" s="8">
        <v>2017</v>
      </c>
      <c r="AE45" s="8">
        <v>2018</v>
      </c>
      <c r="AF45" s="8">
        <v>2019</v>
      </c>
      <c r="AG45" s="8">
        <v>2020</v>
      </c>
      <c r="AH45" s="8">
        <v>2021</v>
      </c>
    </row>
    <row r="46" spans="6:34" ht="15.75" thickBot="1" x14ac:dyDescent="0.3">
      <c r="F46" s="190" t="s">
        <v>26</v>
      </c>
      <c r="G46" s="199"/>
      <c r="H46" s="102">
        <f>(A!D46/D!H60)*1000</f>
        <v>10.997776313622138</v>
      </c>
      <c r="I46" s="113">
        <f>(A!E46/D!I60)*1000</f>
        <v>3.9949161241524624E-2</v>
      </c>
      <c r="J46" s="102">
        <f>(A!F46/D!J60)*1000</f>
        <v>0.14334416744434075</v>
      </c>
      <c r="K46" s="113">
        <f>(A!G46/D!K60)*1000</f>
        <v>1.3925304557865994E-2</v>
      </c>
      <c r="L46" s="102">
        <f>(A!H46/D!L60)*1000</f>
        <v>9.4167163560003111E-3</v>
      </c>
      <c r="M46" s="113">
        <f>(A!I46/D!M60)*1000</f>
        <v>6.8471087045361666E-3</v>
      </c>
      <c r="N46" s="102">
        <f>(A!J46/D!N60)*1000</f>
        <v>1.6383119830542667E-2</v>
      </c>
      <c r="O46" s="113">
        <f>(A!K46/D!O60)*1000</f>
        <v>1.2502042036059369E-2</v>
      </c>
      <c r="P46" s="102">
        <f>(A!L46/D!P60)*1000</f>
        <v>0.29676535254912567</v>
      </c>
      <c r="Q46" s="113">
        <f>(A!M46/D!Q60)*1000</f>
        <v>2.9124544527036875E-2</v>
      </c>
      <c r="R46" s="102">
        <f>(A!N46/D!R60)*1000</f>
        <v>2.9337996736417741E-2</v>
      </c>
      <c r="S46" s="113">
        <f>(A!O46/D!S60)*1000</f>
        <v>3.6537111690775427E-2</v>
      </c>
      <c r="T46" s="102">
        <f>(A!P46/D!T60)*1000</f>
        <v>1.4522609531400173E-2</v>
      </c>
      <c r="U46" s="113">
        <f>(A!Q46/D!U60)*1000</f>
        <v>3.745757407149812E-2</v>
      </c>
      <c r="V46" s="102">
        <f>(A!R46/D!V60)*1000</f>
        <v>7.1701093810910582E-2</v>
      </c>
      <c r="W46" s="113">
        <f>(A!S46/D!W60)*1000</f>
        <v>7.6804223563035887E-2</v>
      </c>
      <c r="X46" s="102">
        <f>(A!T46/D!X60)*1000</f>
        <v>0.29977206922092786</v>
      </c>
      <c r="Y46" s="113">
        <f>(A!U46/D!Y60)*1000</f>
        <v>6.9105261988356065E-2</v>
      </c>
      <c r="Z46" s="102">
        <f>(A!V46/D!Z60)*1000</f>
        <v>7.1412941564872892E-2</v>
      </c>
      <c r="AA46" s="113">
        <f>(A!W46/D!AA60)*1000</f>
        <v>6.4238847948371341E-2</v>
      </c>
      <c r="AB46" s="102">
        <f>(A!X46/D!AB60)*1000</f>
        <v>0.14238163406313425</v>
      </c>
      <c r="AC46" s="109">
        <f>(A!Y46/D!AC60)*1000</f>
        <v>0.12509852658552209</v>
      </c>
      <c r="AD46" s="109">
        <f>(A!Z46/D!AD60)*1000</f>
        <v>0.2324674919336131</v>
      </c>
      <c r="AE46" s="109">
        <f>(A!AA46/D!AE60)*1000</f>
        <v>0.15919147084421234</v>
      </c>
      <c r="AF46" s="109">
        <f>(A!AB46/D!AF60)*1000</f>
        <v>0.31854194671633329</v>
      </c>
      <c r="AG46" s="109">
        <f>(A!AC46/D!AG60)*1000</f>
        <v>0.91481058921623115</v>
      </c>
      <c r="AH46" s="109" t="e">
        <f>(A!#REF!/D!AH60)*1000</f>
        <v>#REF!</v>
      </c>
    </row>
    <row r="47" spans="6:34" x14ac:dyDescent="0.25">
      <c r="F47" s="210" t="s">
        <v>16</v>
      </c>
      <c r="G47" s="211"/>
      <c r="H47" s="110">
        <f>(A!D47/D!H$60)*1000</f>
        <v>0.56720474386427278</v>
      </c>
      <c r="I47" s="103">
        <f>(A!E47/D!I$60)*1000</f>
        <v>2.5319160431129962E-3</v>
      </c>
      <c r="J47" s="110">
        <f>(A!F47/D!J$60)*1000</f>
        <v>0.10511790427942942</v>
      </c>
      <c r="K47" s="103">
        <f>(A!G47/D!K$60)*1000</f>
        <v>4.1392564587271578E-3</v>
      </c>
      <c r="L47" s="110">
        <f>(A!H47/D!L$60)*1000</f>
        <v>2.4725326005236824E-3</v>
      </c>
      <c r="M47" s="103">
        <f>(A!I47/D!M$60)*1000</f>
        <v>1.7909429914180629E-3</v>
      </c>
      <c r="N47" s="110" t="e">
        <f>(A!#REF!/D!N$60)*1000</f>
        <v>#REF!</v>
      </c>
      <c r="O47" s="103">
        <f>(A!K47/D!O$60)*1000</f>
        <v>4.4152306006574361E-3</v>
      </c>
      <c r="P47" s="110">
        <f>(A!L47/D!P$60)*1000</f>
        <v>0.27540409729224563</v>
      </c>
      <c r="Q47" s="103">
        <f>(A!M47/D!Q$60)*1000</f>
        <v>6.8733420784142249E-3</v>
      </c>
      <c r="R47" s="110">
        <f>(A!N47/D!R$60)*1000</f>
        <v>1.0453901900556728E-2</v>
      </c>
      <c r="S47" s="103">
        <f>(A!O47/D!S$60)*1000</f>
        <v>1.3282523120701922E-2</v>
      </c>
      <c r="T47" s="110">
        <f>(A!P47/D!T$60)*1000</f>
        <v>6.0346702923181512E-3</v>
      </c>
      <c r="U47" s="103">
        <f>(A!Q47/D!U$60)*1000</f>
        <v>1.2242059628135576E-2</v>
      </c>
      <c r="V47" s="110">
        <f>(A!R47/D!V$60)*1000</f>
        <v>3.3398518654406198E-2</v>
      </c>
      <c r="W47" s="103">
        <f>(A!S47/D!W$60)*1000</f>
        <v>3.6976046817583812E-2</v>
      </c>
      <c r="X47" s="110">
        <f>(A!T47/D!X$60)*1000</f>
        <v>0.2745366193073418</v>
      </c>
      <c r="Y47" s="103">
        <f>(A!U47/D!Y$60)*1000</f>
        <v>4.1330474201146619E-2</v>
      </c>
      <c r="Z47" s="110">
        <f>(A!V47/D!Z$60)*1000</f>
        <v>3.7177198195223943E-2</v>
      </c>
      <c r="AA47" s="103">
        <f>(A!W47/D!AA$60)*1000</f>
        <v>1.7160162211660054E-2</v>
      </c>
      <c r="AB47" s="110">
        <f>(A!X47/D!AB$60)*1000</f>
        <v>3.8178023923651591E-2</v>
      </c>
      <c r="AC47" s="104">
        <f>(A!Y47/D!AC$60)*1000</f>
        <v>2.9086333546871665E-2</v>
      </c>
      <c r="AD47" s="104">
        <f>(A!Z47/D!AD$60)*1000</f>
        <v>0.12303376283768108</v>
      </c>
      <c r="AE47" s="104">
        <f>(A!AA47/D!AE$60)*1000</f>
        <v>0.13657074474698494</v>
      </c>
      <c r="AF47" s="104">
        <f>(A!AB47/D!AF$60)*1000</f>
        <v>0.24338007126083083</v>
      </c>
      <c r="AG47" s="104">
        <f>(A!AC47/D!AG$60)*1000</f>
        <v>8.9115977130151666E-2</v>
      </c>
      <c r="AH47" s="104" t="e">
        <f>(A!#REF!/D!AH$60)*1000</f>
        <v>#REF!</v>
      </c>
    </row>
    <row r="48" spans="6:34" x14ac:dyDescent="0.25">
      <c r="F48" s="212" t="s">
        <v>17</v>
      </c>
      <c r="G48" s="213"/>
      <c r="H48" s="111" t="e">
        <f>(A!D48/D!H$60)*1000</f>
        <v>#VALUE!</v>
      </c>
      <c r="I48" s="105" t="e">
        <f>(A!E48/D!I$60)*1000</f>
        <v>#VALUE!</v>
      </c>
      <c r="J48" s="111" t="e">
        <f>(A!F48/D!J$60)*1000</f>
        <v>#VALUE!</v>
      </c>
      <c r="K48" s="105" t="e">
        <f>(A!G48/D!K$60)*1000</f>
        <v>#VALUE!</v>
      </c>
      <c r="L48" s="111" t="e">
        <f>(A!H48/D!L$60)*1000</f>
        <v>#VALUE!</v>
      </c>
      <c r="M48" s="105" t="e">
        <f>(A!I48/D!M$60)*1000</f>
        <v>#VALUE!</v>
      </c>
      <c r="N48" s="111">
        <f>(A!J47/D!N$60)*1000</f>
        <v>5.1645148275166431E-3</v>
      </c>
      <c r="O48" s="105" t="e">
        <f>(A!K48/D!O$60)*1000</f>
        <v>#VALUE!</v>
      </c>
      <c r="P48" s="111" t="e">
        <f>(A!L48/D!P$60)*1000</f>
        <v>#VALUE!</v>
      </c>
      <c r="Q48" s="105" t="e">
        <f>(A!M48/D!Q$60)*1000</f>
        <v>#VALUE!</v>
      </c>
      <c r="R48" s="111" t="e">
        <f>(A!N48/D!R$60)*1000</f>
        <v>#VALUE!</v>
      </c>
      <c r="S48" s="105" t="e">
        <f>(A!O48/D!S$60)*1000</f>
        <v>#VALUE!</v>
      </c>
      <c r="T48" s="111" t="e">
        <f>(A!P48/D!T$60)*1000</f>
        <v>#VALUE!</v>
      </c>
      <c r="U48" s="105" t="e">
        <f>(A!Q48/D!U$60)*1000</f>
        <v>#VALUE!</v>
      </c>
      <c r="V48" s="111" t="e">
        <f>(A!R48/D!V$60)*1000</f>
        <v>#VALUE!</v>
      </c>
      <c r="W48" s="105" t="e">
        <f>(A!S48/D!W$60)*1000</f>
        <v>#VALUE!</v>
      </c>
      <c r="X48" s="111" t="e">
        <f>(A!T48/D!X$60)*1000</f>
        <v>#VALUE!</v>
      </c>
      <c r="Y48" s="105" t="e">
        <f>(A!U48/D!Y$60)*1000</f>
        <v>#VALUE!</v>
      </c>
      <c r="Z48" s="111" t="e">
        <f>(A!V48/D!Z$60)*1000</f>
        <v>#VALUE!</v>
      </c>
      <c r="AA48" s="105" t="e">
        <f>(A!W48/D!AA$60)*1000</f>
        <v>#VALUE!</v>
      </c>
      <c r="AB48" s="111" t="e">
        <f>(A!X48/D!AB$60)*1000</f>
        <v>#VALUE!</v>
      </c>
      <c r="AC48" s="106" t="e">
        <f>(A!Y48/D!AC$60)*1000</f>
        <v>#VALUE!</v>
      </c>
      <c r="AD48" s="106" t="e">
        <f>(A!Z48/D!AD$60)*1000</f>
        <v>#VALUE!</v>
      </c>
      <c r="AE48" s="106" t="e">
        <f>(A!AA48/D!AE$60)*1000</f>
        <v>#VALUE!</v>
      </c>
      <c r="AF48" s="106" t="e">
        <f>(A!AB48/D!AF$60)*1000</f>
        <v>#VALUE!</v>
      </c>
      <c r="AG48" s="106" t="e">
        <f>(A!AC48/D!AG$60)*1000</f>
        <v>#VALUE!</v>
      </c>
      <c r="AH48" s="106" t="e">
        <f>(A!#REF!/D!AH$60)*1000</f>
        <v>#REF!</v>
      </c>
    </row>
    <row r="49" spans="6:34" x14ac:dyDescent="0.25">
      <c r="F49" s="210" t="s">
        <v>18</v>
      </c>
      <c r="G49" s="211"/>
      <c r="H49" s="111">
        <f>(A!D49/D!H$60)*1000</f>
        <v>6.2675012353813209E-5</v>
      </c>
      <c r="I49" s="105" t="e">
        <f>(A!E49/D!I$60)*1000</f>
        <v>#VALUE!</v>
      </c>
      <c r="J49" s="111">
        <f>(A!F49/D!J$60)*1000</f>
        <v>3.8658845487268367E-4</v>
      </c>
      <c r="K49" s="105">
        <f>(A!G49/D!K$60)*1000</f>
        <v>4.1409367779878182E-4</v>
      </c>
      <c r="L49" s="111" t="e">
        <f>(A!H49/D!L$60)*1000</f>
        <v>#VALUE!</v>
      </c>
      <c r="M49" s="105" t="e">
        <f>(A!I49/D!M$60)*1000</f>
        <v>#VALUE!</v>
      </c>
      <c r="N49" s="111" t="e">
        <f>(A!J48/D!N$60)*1000</f>
        <v>#VALUE!</v>
      </c>
      <c r="O49" s="105">
        <f>(A!K49/D!O$60)*1000</f>
        <v>1.3166401035959758E-3</v>
      </c>
      <c r="P49" s="111">
        <f>(A!L49/D!P$60)*1000</f>
        <v>2.3609847273800447E-5</v>
      </c>
      <c r="Q49" s="105">
        <f>(A!M49/D!Q$60)*1000</f>
        <v>2.4243307583928486E-5</v>
      </c>
      <c r="R49" s="111">
        <f>(A!N49/D!R$60)*1000</f>
        <v>2.9947446726818969E-3</v>
      </c>
      <c r="S49" s="105" t="e">
        <f>(A!O49/D!S$60)*1000</f>
        <v>#VALUE!</v>
      </c>
      <c r="T49" s="111" t="e">
        <f>(A!P49/D!T$60)*1000</f>
        <v>#VALUE!</v>
      </c>
      <c r="U49" s="105">
        <f>(A!Q49/D!U$60)*1000</f>
        <v>1.62616497426624E-3</v>
      </c>
      <c r="V49" s="111">
        <f>(A!R49/D!V$60)*1000</f>
        <v>1.4618542044073473E-4</v>
      </c>
      <c r="W49" s="105">
        <f>(A!S49/D!W$60)*1000</f>
        <v>2.8784648187633264E-4</v>
      </c>
      <c r="X49" s="111" t="e">
        <f>(A!T49/D!X$60)*1000</f>
        <v>#VALUE!</v>
      </c>
      <c r="Y49" s="105">
        <f>(A!U49/D!Y$60)*1000</f>
        <v>4.2220345762410559E-6</v>
      </c>
      <c r="Z49" s="111">
        <f>(A!V49/D!Z$60)*1000</f>
        <v>6.5225046770111151E-4</v>
      </c>
      <c r="AA49" s="105" t="e">
        <f>(A!W49/D!AA$60)*1000</f>
        <v>#VALUE!</v>
      </c>
      <c r="AB49" s="111" t="e">
        <f>(A!X49/D!AB$60)*1000</f>
        <v>#VALUE!</v>
      </c>
      <c r="AC49" s="106" t="e">
        <f>(A!Y49/D!AC$60)*1000</f>
        <v>#VALUE!</v>
      </c>
      <c r="AD49" s="106">
        <f>(A!Z49/D!AD$60)*1000</f>
        <v>1.1122124043105084E-4</v>
      </c>
      <c r="AE49" s="106">
        <f>(A!AA49/D!AE$60)*1000</f>
        <v>3.7527456587508804E-5</v>
      </c>
      <c r="AF49" s="106" t="e">
        <f>(A!AB49/D!AF$60)*1000</f>
        <v>#VALUE!</v>
      </c>
      <c r="AG49" s="106">
        <f>(A!AC49/D!AG$60)*1000</f>
        <v>1.3159096323354243E-3</v>
      </c>
      <c r="AH49" s="106" t="e">
        <f>(A!#REF!/D!AH$60)*1000</f>
        <v>#REF!</v>
      </c>
    </row>
    <row r="50" spans="6:34" x14ac:dyDescent="0.25">
      <c r="F50" s="212" t="s">
        <v>19</v>
      </c>
      <c r="G50" s="213"/>
      <c r="H50" s="111" t="e">
        <f>(A!D50/D!H$60)*1000</f>
        <v>#VALUE!</v>
      </c>
      <c r="I50" s="105" t="e">
        <f>(A!E50/D!I$60)*1000</f>
        <v>#VALUE!</v>
      </c>
      <c r="J50" s="111" t="e">
        <f>(A!F50/D!J$60)*1000</f>
        <v>#VALUE!</v>
      </c>
      <c r="K50" s="105" t="e">
        <f>(A!G50/D!K$60)*1000</f>
        <v>#VALUE!</v>
      </c>
      <c r="L50" s="111" t="e">
        <f>(A!H50/D!L$60)*1000</f>
        <v>#VALUE!</v>
      </c>
      <c r="M50" s="105" t="e">
        <f>(A!I50/D!M$60)*1000</f>
        <v>#VALUE!</v>
      </c>
      <c r="N50" s="111">
        <f>(A!J49/D!N$60)*1000</f>
        <v>4.9604095218882388E-4</v>
      </c>
      <c r="O50" s="105" t="e">
        <f>(A!K50/D!O$60)*1000</f>
        <v>#VALUE!</v>
      </c>
      <c r="P50" s="111" t="e">
        <f>(A!L50/D!P$60)*1000</f>
        <v>#VALUE!</v>
      </c>
      <c r="Q50" s="105" t="e">
        <f>(A!M50/D!Q$60)*1000</f>
        <v>#VALUE!</v>
      </c>
      <c r="R50" s="111" t="e">
        <f>(A!N50/D!R$60)*1000</f>
        <v>#VALUE!</v>
      </c>
      <c r="S50" s="105" t="e">
        <f>(A!O50/D!S$60)*1000</f>
        <v>#VALUE!</v>
      </c>
      <c r="T50" s="111" t="e">
        <f>(A!P50/D!T$60)*1000</f>
        <v>#VALUE!</v>
      </c>
      <c r="U50" s="105" t="e">
        <f>(A!Q50/D!U$60)*1000</f>
        <v>#VALUE!</v>
      </c>
      <c r="V50" s="111">
        <f>(A!R50/D!V$60)*1000</f>
        <v>1.1465523171822331E-6</v>
      </c>
      <c r="W50" s="105" t="e">
        <f>(A!S50/D!W$60)*1000</f>
        <v>#VALUE!</v>
      </c>
      <c r="X50" s="111">
        <f>(A!T50/D!X$60)*1000</f>
        <v>9.561645680425561E-6</v>
      </c>
      <c r="Y50" s="105" t="e">
        <f>(A!U50/D!Y$60)*1000</f>
        <v>#VALUE!</v>
      </c>
      <c r="Z50" s="111">
        <f>(A!V50/D!Z$60)*1000</f>
        <v>3.404115769781006E-3</v>
      </c>
      <c r="AA50" s="105">
        <f>(A!W50/D!AA$60)*1000</f>
        <v>1.8479919766275674E-4</v>
      </c>
      <c r="AB50" s="111">
        <f>(A!X50/D!AB$60)*1000</f>
        <v>6.3274949259403204E-2</v>
      </c>
      <c r="AC50" s="106">
        <f>(A!Y50/D!AC$60)*1000</f>
        <v>5.0655413196668803E-2</v>
      </c>
      <c r="AD50" s="106">
        <f>(A!Z50/D!AD$60)*1000</f>
        <v>7.7009616398490063E-2</v>
      </c>
      <c r="AE50" s="106">
        <f>(A!AA50/D!AE$60)*1000</f>
        <v>3.3030792821915541E-5</v>
      </c>
      <c r="AF50" s="106">
        <f>(A!AB50/D!AF$60)*1000</f>
        <v>4.6284476475828E-2</v>
      </c>
      <c r="AG50" s="106">
        <f>(A!AC50/D!AG$60)*1000</f>
        <v>3.9766139919002619E-4</v>
      </c>
      <c r="AH50" s="106" t="e">
        <f>(A!#REF!/D!AH$60)*1000</f>
        <v>#REF!</v>
      </c>
    </row>
    <row r="51" spans="6:34" x14ac:dyDescent="0.25">
      <c r="F51" s="210" t="s">
        <v>20</v>
      </c>
      <c r="G51" s="211"/>
      <c r="H51" s="111" t="e">
        <f>(A!D51/D!H$60)*1000</f>
        <v>#VALUE!</v>
      </c>
      <c r="I51" s="105" t="e">
        <f>(A!E51/D!I$60)*1000</f>
        <v>#VALUE!</v>
      </c>
      <c r="J51" s="111" t="e">
        <f>(A!F51/D!J$60)*1000</f>
        <v>#VALUE!</v>
      </c>
      <c r="K51" s="105" t="e">
        <f>(A!G51/D!K$60)*1000</f>
        <v>#VALUE!</v>
      </c>
      <c r="L51" s="111" t="e">
        <f>(A!H51/D!L$60)*1000</f>
        <v>#VALUE!</v>
      </c>
      <c r="M51" s="105" t="e">
        <f>(A!I51/D!M$60)*1000</f>
        <v>#VALUE!</v>
      </c>
      <c r="N51" s="111" t="e">
        <f>(A!J50/D!N$60)*1000</f>
        <v>#VALUE!</v>
      </c>
      <c r="O51" s="105" t="e">
        <f>(A!K51/D!O$60)*1000</f>
        <v>#VALUE!</v>
      </c>
      <c r="P51" s="111" t="e">
        <f>(A!L51/D!P$60)*1000</f>
        <v>#VALUE!</v>
      </c>
      <c r="Q51" s="105" t="e">
        <f>(A!M51/D!Q$60)*1000</f>
        <v>#VALUE!</v>
      </c>
      <c r="R51" s="111" t="e">
        <f>(A!N51/D!R$60)*1000</f>
        <v>#VALUE!</v>
      </c>
      <c r="S51" s="105" t="e">
        <f>(A!O51/D!S$60)*1000</f>
        <v>#VALUE!</v>
      </c>
      <c r="T51" s="111" t="e">
        <f>(A!P51/D!T$60)*1000</f>
        <v>#VALUE!</v>
      </c>
      <c r="U51" s="105" t="e">
        <f>(A!Q51/D!U$60)*1000</f>
        <v>#VALUE!</v>
      </c>
      <c r="V51" s="111" t="e">
        <f>(A!R51/D!V$60)*1000</f>
        <v>#VALUE!</v>
      </c>
      <c r="W51" s="105" t="e">
        <f>(A!S51/D!W$60)*1000</f>
        <v>#VALUE!</v>
      </c>
      <c r="X51" s="111" t="e">
        <f>(A!T51/D!X$60)*1000</f>
        <v>#VALUE!</v>
      </c>
      <c r="Y51" s="105" t="e">
        <f>(A!U51/D!Y$60)*1000</f>
        <v>#VALUE!</v>
      </c>
      <c r="Z51" s="111" t="e">
        <f>(A!V51/D!Z$60)*1000</f>
        <v>#VALUE!</v>
      </c>
      <c r="AA51" s="105" t="e">
        <f>(A!W51/D!AA$60)*1000</f>
        <v>#VALUE!</v>
      </c>
      <c r="AB51" s="111" t="e">
        <f>(A!X51/D!AB$60)*1000</f>
        <v>#VALUE!</v>
      </c>
      <c r="AC51" s="106" t="e">
        <f>(A!Y51/D!AC$60)*1000</f>
        <v>#VALUE!</v>
      </c>
      <c r="AD51" s="106" t="e">
        <f>(A!Z51/D!AD$60)*1000</f>
        <v>#VALUE!</v>
      </c>
      <c r="AE51" s="106" t="e">
        <f>(A!AA51/D!AE$60)*1000</f>
        <v>#VALUE!</v>
      </c>
      <c r="AF51" s="106" t="e">
        <f>(A!AB51/D!AF$60)*1000</f>
        <v>#VALUE!</v>
      </c>
      <c r="AG51" s="106" t="e">
        <f>(A!AC51/D!AG$60)*1000</f>
        <v>#VALUE!</v>
      </c>
      <c r="AH51" s="106" t="e">
        <f>(A!#REF!/D!AH$60)*1000</f>
        <v>#REF!</v>
      </c>
    </row>
    <row r="52" spans="6:34" x14ac:dyDescent="0.25">
      <c r="F52" s="212" t="s">
        <v>21</v>
      </c>
      <c r="G52" s="213"/>
      <c r="H52" s="111">
        <f>(A!D52/D!H$60)*1000</f>
        <v>4.6775380222917693E-3</v>
      </c>
      <c r="I52" s="105">
        <f>(A!E52/D!I$60)*1000</f>
        <v>2.688351927388638E-2</v>
      </c>
      <c r="J52" s="111">
        <f>(A!F52/D!J$60)*1000</f>
        <v>3.0361925076656443E-2</v>
      </c>
      <c r="K52" s="105">
        <f>(A!G52/D!K$60)*1000</f>
        <v>3.8307603444654487E-3</v>
      </c>
      <c r="L52" s="111">
        <f>(A!H52/D!L$60)*1000</f>
        <v>4.5077385736136677E-3</v>
      </c>
      <c r="M52" s="105">
        <f>(A!I52/D!M$60)*1000</f>
        <v>3.3391653044544346E-3</v>
      </c>
      <c r="N52" s="111" t="e">
        <f>(A!J51/D!N$60)*1000</f>
        <v>#VALUE!</v>
      </c>
      <c r="O52" s="105">
        <f>(A!K52/D!O$60)*1000</f>
        <v>6.1771590795895999E-4</v>
      </c>
      <c r="P52" s="111">
        <f>(A!L52/D!P$60)*1000</f>
        <v>4.2336391136469833E-3</v>
      </c>
      <c r="Q52" s="105">
        <f>(A!M52/D!Q$60)*1000</f>
        <v>3.6308118350094737E-3</v>
      </c>
      <c r="R52" s="111">
        <f>(A!N52/D!R$60)*1000</f>
        <v>1.0713428681128816E-3</v>
      </c>
      <c r="S52" s="105">
        <f>(A!O52/D!S$60)*1000</f>
        <v>2.3713540431586435E-6</v>
      </c>
      <c r="T52" s="111" t="e">
        <f>(A!P52/D!T$60)*1000</f>
        <v>#VALUE!</v>
      </c>
      <c r="U52" s="105">
        <f>(A!Q52/D!U$60)*1000</f>
        <v>2.8585106876246121E-3</v>
      </c>
      <c r="V52" s="111">
        <f>(A!R52/D!V$60)*1000</f>
        <v>8.9799124034029686E-3</v>
      </c>
      <c r="W52" s="105">
        <f>(A!S52/D!W$60)*1000</f>
        <v>1.2025110012248786E-2</v>
      </c>
      <c r="X52" s="111">
        <f>(A!T52/D!X$60)*1000</f>
        <v>1.0182681300922496E-2</v>
      </c>
      <c r="Y52" s="105">
        <f>(A!U52/D!Y$60)*1000</f>
        <v>1.7402848762277233E-2</v>
      </c>
      <c r="Z52" s="111">
        <f>(A!V52/D!Z$60)*1000</f>
        <v>7.6245625619016178E-3</v>
      </c>
      <c r="AA52" s="105">
        <f>(A!W52/D!AA$60)*1000</f>
        <v>1.7410347534121136E-2</v>
      </c>
      <c r="AB52" s="111">
        <f>(A!X52/D!AB$60)*1000</f>
        <v>9.7233665846180421E-3</v>
      </c>
      <c r="AC52" s="106">
        <f>(A!Y52/D!AC$60)*1000</f>
        <v>1.3276190476190478E-2</v>
      </c>
      <c r="AD52" s="106">
        <f>(A!Z52/D!AD$60)*1000</f>
        <v>1.0000801366540838E-2</v>
      </c>
      <c r="AE52" s="106">
        <f>(A!AA52/D!AE$60)*1000</f>
        <v>1.3038024783455593E-2</v>
      </c>
      <c r="AF52" s="106">
        <f>(A!AB52/D!AF$60)*1000</f>
        <v>1.7755627986071745E-2</v>
      </c>
      <c r="AG52" s="106">
        <f>(A!AC52/D!AG$60)*1000</f>
        <v>2.9049074882871438E-3</v>
      </c>
      <c r="AH52" s="106" t="e">
        <f>(A!#REF!/D!AH$60)*1000</f>
        <v>#REF!</v>
      </c>
    </row>
    <row r="53" spans="6:34" x14ac:dyDescent="0.25">
      <c r="F53" s="210" t="s">
        <v>22</v>
      </c>
      <c r="G53" s="211"/>
      <c r="H53" s="111">
        <f>(A!D53/D!H$60)*1000</f>
        <v>4.3540328336902215E-5</v>
      </c>
      <c r="I53" s="105">
        <f>(A!E53/D!I$60)*1000</f>
        <v>3.9409762554363974E-3</v>
      </c>
      <c r="J53" s="111">
        <f>(A!F53/D!J$60)*1000</f>
        <v>4.6334088788161582E-3</v>
      </c>
      <c r="K53" s="105">
        <f>(A!G53/D!K$60)*1000</f>
        <v>3.1932104599873977E-3</v>
      </c>
      <c r="L53" s="111">
        <f>(A!H53/D!L$60)*1000</f>
        <v>1.1126694838358437E-3</v>
      </c>
      <c r="M53" s="105">
        <f>(A!I53/D!M$60)*1000</f>
        <v>8.0731507968941562E-4</v>
      </c>
      <c r="N53" s="111">
        <f>(A!J52/D!N$60)*1000</f>
        <v>5.469008472866653E-3</v>
      </c>
      <c r="O53" s="105">
        <f>(A!K53/D!O$60)*1000</f>
        <v>2.4701165454726567E-3</v>
      </c>
      <c r="P53" s="111">
        <f>(A!L53/D!P$60)*1000</f>
        <v>4.8840412188583659E-3</v>
      </c>
      <c r="Q53" s="105">
        <f>(A!M53/D!Q$60)*1000</f>
        <v>8.5806976631200502E-3</v>
      </c>
      <c r="R53" s="111">
        <f>(A!N53/D!R$60)*1000</f>
        <v>1.2135102706853524E-2</v>
      </c>
      <c r="S53" s="105">
        <f>(A!O53/D!S$60)*1000</f>
        <v>2.1739340763576004E-2</v>
      </c>
      <c r="T53" s="111">
        <f>(A!P53/D!T$60)*1000</f>
        <v>6.6363252771982463E-3</v>
      </c>
      <c r="U53" s="105">
        <f>(A!Q53/D!U$60)*1000</f>
        <v>1.3823874437798488E-2</v>
      </c>
      <c r="V53" s="111">
        <f>(A!R53/D!V$60)*1000</f>
        <v>2.8665114999197414E-2</v>
      </c>
      <c r="W53" s="105">
        <f>(A!S53/D!W$60)*1000</f>
        <v>2.0626548110511272E-2</v>
      </c>
      <c r="X53" s="111">
        <f>(A!T53/D!X$60)*1000</f>
        <v>1.1629048548919265E-2</v>
      </c>
      <c r="Y53" s="105">
        <f>(A!U53/D!Y$60)*1000</f>
        <v>5.7107906315274877E-3</v>
      </c>
      <c r="Z53" s="111">
        <f>(A!V53/D!Z$60)*1000</f>
        <v>6.1287113458787287E-3</v>
      </c>
      <c r="AA53" s="105">
        <f>(A!W53/D!AA$60)*1000</f>
        <v>1.6136833384206163E-2</v>
      </c>
      <c r="AB53" s="111">
        <f>(A!X53/D!AB$60)*1000</f>
        <v>9.2668307639158787E-3</v>
      </c>
      <c r="AC53" s="106">
        <f>(A!Y53/D!AC$60)*1000</f>
        <v>9.1023916292974575E-3</v>
      </c>
      <c r="AD53" s="106">
        <f>(A!Z53/D!AD$60)*1000</f>
        <v>1.5849132204390646E-3</v>
      </c>
      <c r="AE53" s="106">
        <f>(A!AA53/D!AE$60)*1000</f>
        <v>1.0802146794313895E-3</v>
      </c>
      <c r="AF53" s="106">
        <f>(A!AB53/D!AF$60)*1000</f>
        <v>4.238683294193862E-3</v>
      </c>
      <c r="AG53" s="106">
        <f>(A!AC53/D!AG$60)*1000</f>
        <v>5.3226792662590325E-3</v>
      </c>
      <c r="AH53" s="106" t="e">
        <f>(A!#REF!/D!AH$60)*1000</f>
        <v>#REF!</v>
      </c>
    </row>
    <row r="54" spans="6:34" x14ac:dyDescent="0.25">
      <c r="F54" s="212" t="s">
        <v>23</v>
      </c>
      <c r="G54" s="213"/>
      <c r="H54" s="111">
        <f>(A!D54/D!H$60)*1000</f>
        <v>4.2410366221929396E-3</v>
      </c>
      <c r="I54" s="105">
        <f>(A!E54/D!I$60)*1000</f>
        <v>4.7234123017909722E-3</v>
      </c>
      <c r="J54" s="111" t="e">
        <f>(A!F54/D!J$60)*1000</f>
        <v>#VALUE!</v>
      </c>
      <c r="K54" s="105" t="e">
        <f>(A!G54/D!K$60)*1000</f>
        <v>#VALUE!</v>
      </c>
      <c r="L54" s="111" t="e">
        <f>(A!H54/D!L$60)*1000</f>
        <v>#VALUE!</v>
      </c>
      <c r="M54" s="105" t="e">
        <f>(A!I54/D!M$60)*1000</f>
        <v>#VALUE!</v>
      </c>
      <c r="N54" s="111">
        <f>(A!J53/D!N$60)*1000</f>
        <v>2.0514676215452892E-3</v>
      </c>
      <c r="O54" s="105">
        <f>(A!K54/D!O$60)*1000</f>
        <v>2.614802271142544E-6</v>
      </c>
      <c r="P54" s="111">
        <f>(A!L54/D!P$60)*1000</f>
        <v>1.0880819458449128E-2</v>
      </c>
      <c r="Q54" s="105">
        <f>(A!M54/D!Q$60)*1000</f>
        <v>5.5164456104552307E-3</v>
      </c>
      <c r="R54" s="111">
        <f>(A!N54/D!R$60)*1000</f>
        <v>9.6873200230370511E-4</v>
      </c>
      <c r="S54" s="105">
        <f>(A!O54/D!S$60)*1000</f>
        <v>8.3760967512449614E-4</v>
      </c>
      <c r="T54" s="111">
        <f>(A!P54/D!T$60)*1000</f>
        <v>6.6386928901286942E-5</v>
      </c>
      <c r="U54" s="105">
        <f>(A!Q54/D!U$60)*1000</f>
        <v>6.6957852274307957E-3</v>
      </c>
      <c r="V54" s="111">
        <f>(A!R54/D!V$60)*1000</f>
        <v>2.3268132724896238E-4</v>
      </c>
      <c r="W54" s="105">
        <f>(A!S54/D!W$60)*1000</f>
        <v>1.7550469536814408E-3</v>
      </c>
      <c r="X54" s="111">
        <f>(A!T54/D!X$60)*1000</f>
        <v>1.8656656117433169E-3</v>
      </c>
      <c r="Y54" s="105">
        <f>(A!U54/D!Y$60)*1000</f>
        <v>2.834807341895916E-3</v>
      </c>
      <c r="Z54" s="111">
        <f>(A!V54/D!Z$60)*1000</f>
        <v>1.6332078793881367E-2</v>
      </c>
      <c r="AA54" s="105">
        <f>(A!W54/D!AA$60)*1000</f>
        <v>1.1189835608075698E-2</v>
      </c>
      <c r="AB54" s="111">
        <f>(A!X54/D!AB$60)*1000</f>
        <v>1.2531696679189878E-2</v>
      </c>
      <c r="AC54" s="106">
        <f>(A!Y54/D!AC$60)*1000</f>
        <v>2.0744095665171901E-2</v>
      </c>
      <c r="AD54" s="106">
        <f>(A!Z54/D!AD$60)*1000</f>
        <v>6.9456757839684519E-3</v>
      </c>
      <c r="AE54" s="106">
        <f>(A!AA54/D!AE$60)*1000</f>
        <v>4.4399270587260143E-3</v>
      </c>
      <c r="AF54" s="106">
        <f>(A!AB54/D!AF$60)*1000</f>
        <v>5.4306826463681275E-3</v>
      </c>
      <c r="AG54" s="106">
        <f>(A!AC54/D!AG$60)*1000</f>
        <v>1.2968712776939569E-2</v>
      </c>
      <c r="AH54" s="106" t="e">
        <f>(A!#REF!/D!AH$60)*1000</f>
        <v>#REF!</v>
      </c>
    </row>
    <row r="55" spans="6:34" x14ac:dyDescent="0.25">
      <c r="F55" s="210" t="s">
        <v>24</v>
      </c>
      <c r="G55" s="211"/>
      <c r="H55" s="111">
        <f>(A!D55/D!H$60)*1000</f>
        <v>1.4057815845824411E-3</v>
      </c>
      <c r="I55" s="105">
        <f>(A!E55/D!I$60)*1000</f>
        <v>1.869337367297874E-3</v>
      </c>
      <c r="J55" s="111">
        <f>(A!F55/D!J$60)*1000</f>
        <v>2.844340754566058E-3</v>
      </c>
      <c r="K55" s="105">
        <f>(A!G55/D!K$60)*1000</f>
        <v>2.3479836168872085E-3</v>
      </c>
      <c r="L55" s="111">
        <f>(A!H55/D!L$60)*1000</f>
        <v>1.3237756980271174E-3</v>
      </c>
      <c r="M55" s="105">
        <f>(A!I55/D!M$60)*1000</f>
        <v>9.0968532897425423E-4</v>
      </c>
      <c r="N55" s="111" t="e">
        <f>(A!J54/D!N$60)*1000</f>
        <v>#VALUE!</v>
      </c>
      <c r="O55" s="105">
        <f>(A!K55/D!O$60)*1000</f>
        <v>3.6797240761031976E-3</v>
      </c>
      <c r="P55" s="111">
        <f>(A!L55/D!P$60)*1000</f>
        <v>1.3391456186517792E-3</v>
      </c>
      <c r="Q55" s="105">
        <f>(A!M55/D!Q$60)*1000</f>
        <v>4.4990040324539666E-3</v>
      </c>
      <c r="R55" s="111">
        <f>(A!N55/D!R$60)*1000</f>
        <v>1.64455749664043E-3</v>
      </c>
      <c r="S55" s="105">
        <f>(A!O55/D!S$60)*1000</f>
        <v>6.2786341000711408E-4</v>
      </c>
      <c r="T55" s="111">
        <f>(A!P55/D!T$60)*1000</f>
        <v>1.28073794509951E-3</v>
      </c>
      <c r="U55" s="105">
        <f>(A!Q55/D!U$60)*1000</f>
        <v>1.3585570547595865E-4</v>
      </c>
      <c r="V55" s="111">
        <f>(A!R55/D!V$60)*1000</f>
        <v>5.2741406590382716E-5</v>
      </c>
      <c r="W55" s="105">
        <f>(A!S55/D!W$60)*1000</f>
        <v>4.7933811187224973E-3</v>
      </c>
      <c r="X55" s="111">
        <f>(A!T55/D!X$60)*1000</f>
        <v>1.0996341436042465E-3</v>
      </c>
      <c r="Y55" s="105">
        <f>(A!U55/D!Y$60)*1000</f>
        <v>1.7779209812897204E-4</v>
      </c>
      <c r="Z55" s="111">
        <f>(A!V55/D!Z$60)*1000</f>
        <v>6.0526026191262246E-6</v>
      </c>
      <c r="AA55" s="105">
        <f>(A!W55/D!AA$60)*1000</f>
        <v>1.7696550821959622E-3</v>
      </c>
      <c r="AB55" s="111">
        <f>(A!X55/D!AB$60)*1000</f>
        <v>8.9749319860085511E-3</v>
      </c>
      <c r="AC55" s="106">
        <f>(A!Y55/D!AC$60)*1000</f>
        <v>2.2341874866538543E-3</v>
      </c>
      <c r="AD55" s="106">
        <f>(A!Z55/D!AD$60)*1000</f>
        <v>1.322372888504608E-2</v>
      </c>
      <c r="AE55" s="106">
        <f>(A!AA55/D!AE$60)*1000</f>
        <v>3.9919598822993072E-3</v>
      </c>
      <c r="AF55" s="106">
        <f>(A!AB55/D!AF$60)*1000</f>
        <v>1.0677787675115395E-3</v>
      </c>
      <c r="AG55" s="106">
        <f>(A!AC55/D!AG$60)*1000</f>
        <v>2.0422456920511393E-3</v>
      </c>
      <c r="AH55" s="106" t="e">
        <f>(A!#REF!/D!AH$60)*1000</f>
        <v>#REF!</v>
      </c>
    </row>
    <row r="56" spans="6:34" ht="15.75" thickBot="1" x14ac:dyDescent="0.3">
      <c r="F56" s="214" t="s">
        <v>25</v>
      </c>
      <c r="G56" s="215"/>
      <c r="H56" s="112" t="e">
        <f>(A!D56/D!H$60)*1000</f>
        <v>#VALUE!</v>
      </c>
      <c r="I56" s="107" t="e">
        <f>(A!E56/D!I$60)*1000</f>
        <v>#VALUE!</v>
      </c>
      <c r="J56" s="112" t="e">
        <f>(A!F56/D!J$60)*1000</f>
        <v>#VALUE!</v>
      </c>
      <c r="K56" s="107" t="e">
        <f>(A!G56/D!K$60)*1000</f>
        <v>#VALUE!</v>
      </c>
      <c r="L56" s="112" t="e">
        <f>(A!H56/D!L$60)*1000</f>
        <v>#VALUE!</v>
      </c>
      <c r="M56" s="107" t="e">
        <f>(A!I56/D!M$60)*1000</f>
        <v>#VALUE!</v>
      </c>
      <c r="N56" s="112">
        <f>(A!J55/D!N$60)*1000</f>
        <v>3.2020879564252573E-3</v>
      </c>
      <c r="O56" s="107" t="e">
        <f>(A!K56/D!O$60)*1000</f>
        <v>#VALUE!</v>
      </c>
      <c r="P56" s="112" t="e">
        <f>(A!L56/D!P$60)*1000</f>
        <v>#VALUE!</v>
      </c>
      <c r="Q56" s="107" t="e">
        <f>(A!M56/D!Q$60)*1000</f>
        <v>#VALUE!</v>
      </c>
      <c r="R56" s="112">
        <f>(A!N56/D!R$60)*1000</f>
        <v>6.9567095411787296E-5</v>
      </c>
      <c r="S56" s="107">
        <f>(A!O56/D!S$60)*1000</f>
        <v>4.7427080863172873E-5</v>
      </c>
      <c r="T56" s="112">
        <f>(A!P56/D!T$60)*1000</f>
        <v>5.045125295951616E-4</v>
      </c>
      <c r="U56" s="107">
        <f>(A!Q56/D!U$60)*1000</f>
        <v>7.5323410766448738E-5</v>
      </c>
      <c r="V56" s="112">
        <f>(A!R56/D!V$60)*1000</f>
        <v>2.247242541677177E-4</v>
      </c>
      <c r="W56" s="107">
        <f>(A!S56/D!W$60)*1000</f>
        <v>3.4024406841174065E-4</v>
      </c>
      <c r="X56" s="112">
        <f>(A!T56/D!X$60)*1000</f>
        <v>4.4890355307162253E-4</v>
      </c>
      <c r="Y56" s="107">
        <f>(A!U56/D!Y$60)*1000</f>
        <v>1.6443713612728323E-3</v>
      </c>
      <c r="Z56" s="112">
        <f>(A!V56/D!Z$60)*1000</f>
        <v>8.8037856278199629E-5</v>
      </c>
      <c r="AA56" s="107">
        <f>(A!W56/D!AA$60)*1000</f>
        <v>3.872803383770113E-4</v>
      </c>
      <c r="AB56" s="112">
        <f>(A!X56/D!AB$60)*1000</f>
        <v>4.3183486634710888E-4</v>
      </c>
      <c r="AC56" s="108" t="e">
        <f>(A!Y56/D!AC$60)*1000</f>
        <v>#VALUE!</v>
      </c>
      <c r="AD56" s="108">
        <f>(A!Z56/D!AD$60)*1000</f>
        <v>5.5779328960965018E-4</v>
      </c>
      <c r="AE56" s="108" t="e">
        <f>(A!AA56/D!AE$60)*1000</f>
        <v>#VALUE!</v>
      </c>
      <c r="AF56" s="108">
        <f>(A!AB56/D!AF$60)*1000</f>
        <v>3.8464653008340755E-4</v>
      </c>
      <c r="AG56" s="108">
        <f>(A!AC56/D!AG$60)*1000</f>
        <v>2.9778448344318272E-4</v>
      </c>
      <c r="AH56" s="108" t="e">
        <f>(A!#REF!/D!AH$60)*1000</f>
        <v>#REF!</v>
      </c>
    </row>
    <row r="57" spans="6:34" x14ac:dyDescent="0.25">
      <c r="F57" t="s">
        <v>52</v>
      </c>
    </row>
    <row r="58" spans="6:34" ht="19.5" thickBot="1" x14ac:dyDescent="0.3">
      <c r="G58" s="209" t="s">
        <v>63</v>
      </c>
      <c r="H58" s="209"/>
      <c r="I58" s="209"/>
      <c r="J58" s="209"/>
      <c r="K58" s="209"/>
      <c r="L58" s="209"/>
      <c r="M58" s="209"/>
      <c r="N58" s="209"/>
      <c r="O58" s="209"/>
      <c r="P58" s="209"/>
      <c r="Q58" s="209"/>
      <c r="R58" s="209"/>
      <c r="S58" s="209"/>
      <c r="T58" s="209"/>
      <c r="U58" s="209"/>
      <c r="V58" s="209"/>
      <c r="W58" s="209"/>
      <c r="X58" s="209"/>
      <c r="Y58" s="209"/>
      <c r="Z58" s="209"/>
      <c r="AA58" s="209"/>
      <c r="AB58" s="209"/>
      <c r="AC58" s="209"/>
    </row>
    <row r="59" spans="6:34" x14ac:dyDescent="0.25">
      <c r="G59" s="5" t="s">
        <v>38</v>
      </c>
      <c r="H59" s="11">
        <v>1995</v>
      </c>
      <c r="I59" s="7">
        <v>1996</v>
      </c>
      <c r="J59" s="11">
        <v>1997</v>
      </c>
      <c r="K59" s="7">
        <v>1998</v>
      </c>
      <c r="L59" s="11">
        <v>1999</v>
      </c>
      <c r="M59" s="7">
        <v>2000</v>
      </c>
      <c r="N59" s="11">
        <v>2001</v>
      </c>
      <c r="O59" s="7">
        <v>2002</v>
      </c>
      <c r="P59" s="11">
        <v>2003</v>
      </c>
      <c r="Q59" s="7">
        <v>2004</v>
      </c>
      <c r="R59" s="11">
        <v>2005</v>
      </c>
      <c r="S59" s="7">
        <v>2006</v>
      </c>
      <c r="T59" s="11">
        <v>2007</v>
      </c>
      <c r="U59" s="7">
        <v>2008</v>
      </c>
      <c r="V59" s="11">
        <v>2009</v>
      </c>
      <c r="W59" s="7">
        <v>2010</v>
      </c>
      <c r="X59" s="11">
        <v>2011</v>
      </c>
      <c r="Y59" s="7">
        <v>2012</v>
      </c>
      <c r="Z59" s="11">
        <v>2013</v>
      </c>
      <c r="AA59" s="7">
        <v>2014</v>
      </c>
      <c r="AB59" s="11">
        <v>2015</v>
      </c>
      <c r="AC59" s="8">
        <v>2016</v>
      </c>
      <c r="AD59" s="8">
        <v>2017</v>
      </c>
      <c r="AE59" s="8">
        <v>2018</v>
      </c>
      <c r="AF59" s="8">
        <v>2019</v>
      </c>
      <c r="AG59" s="8">
        <v>2020</v>
      </c>
      <c r="AH59" s="8">
        <v>2021</v>
      </c>
    </row>
    <row r="60" spans="6:34" x14ac:dyDescent="0.25">
      <c r="G60" s="173" t="s">
        <v>37</v>
      </c>
      <c r="H60" s="174">
        <v>36426000</v>
      </c>
      <c r="I60" s="174">
        <v>37019000</v>
      </c>
      <c r="J60" s="174">
        <v>37505000</v>
      </c>
      <c r="K60" s="174">
        <v>38088000</v>
      </c>
      <c r="L60" s="174">
        <v>38573000</v>
      </c>
      <c r="M60" s="174">
        <v>39152000</v>
      </c>
      <c r="N60" s="174">
        <v>39656000</v>
      </c>
      <c r="O60" s="174">
        <v>40156000</v>
      </c>
      <c r="P60" s="174">
        <v>40661000</v>
      </c>
      <c r="Q60" s="174">
        <v>41166000</v>
      </c>
      <c r="R60" s="174">
        <v>41672000</v>
      </c>
      <c r="S60" s="174">
        <v>42170000</v>
      </c>
      <c r="T60" s="174">
        <v>42659000</v>
      </c>
      <c r="U60" s="174">
        <v>43134000</v>
      </c>
      <c r="V60" s="174">
        <v>43609000</v>
      </c>
      <c r="W60" s="174">
        <v>44086000</v>
      </c>
      <c r="X60" s="174">
        <v>44553000</v>
      </c>
      <c r="Y60" s="174">
        <v>45002000</v>
      </c>
      <c r="Z60" s="174">
        <v>45435000</v>
      </c>
      <c r="AA60" s="174">
        <v>45866000</v>
      </c>
      <c r="AB60" s="174">
        <v>46314000</v>
      </c>
      <c r="AC60" s="174">
        <v>46830000</v>
      </c>
      <c r="AD60" s="174">
        <v>47419000</v>
      </c>
      <c r="AE60" s="174">
        <v>48258000</v>
      </c>
      <c r="AF60" s="174">
        <v>49396000</v>
      </c>
      <c r="AG60" s="174">
        <v>50372000</v>
      </c>
      <c r="AH60" s="174">
        <v>51049000</v>
      </c>
    </row>
    <row r="61" spans="6:34" x14ac:dyDescent="0.25">
      <c r="G61" s="175" t="s">
        <v>61</v>
      </c>
      <c r="H61" s="176">
        <v>57600000</v>
      </c>
      <c r="I61" s="176">
        <v>58800000</v>
      </c>
      <c r="J61" s="177">
        <v>60100000</v>
      </c>
      <c r="K61" s="178">
        <v>61300000</v>
      </c>
      <c r="L61" s="178">
        <v>62600000</v>
      </c>
      <c r="M61" s="176">
        <v>64000000</v>
      </c>
      <c r="N61" s="178">
        <v>65300000</v>
      </c>
      <c r="O61" s="178">
        <v>66600000</v>
      </c>
      <c r="P61" s="178">
        <v>68000000</v>
      </c>
      <c r="Q61" s="178">
        <v>69300000</v>
      </c>
      <c r="R61" s="178">
        <v>70700000</v>
      </c>
      <c r="S61" s="178">
        <v>72200000</v>
      </c>
      <c r="T61" s="178">
        <v>73600000</v>
      </c>
      <c r="U61" s="178">
        <v>75200000</v>
      </c>
      <c r="V61" s="178">
        <v>76900000</v>
      </c>
      <c r="W61" s="178">
        <v>78700000</v>
      </c>
      <c r="X61" s="178">
        <v>80500000</v>
      </c>
      <c r="Y61" s="178">
        <v>82500000</v>
      </c>
      <c r="Z61" s="178">
        <v>84600000</v>
      </c>
      <c r="AA61" s="178">
        <v>86800000</v>
      </c>
      <c r="AB61" s="178">
        <v>89000000</v>
      </c>
      <c r="AC61" s="178">
        <v>91000000</v>
      </c>
      <c r="AD61" s="178">
        <v>95200000</v>
      </c>
      <c r="AE61" s="178">
        <v>97100000</v>
      </c>
      <c r="AF61" s="178">
        <v>98900000</v>
      </c>
      <c r="AG61" s="178">
        <v>100600000</v>
      </c>
      <c r="AH61" s="178">
        <v>102100000</v>
      </c>
    </row>
    <row r="62" spans="6:34" x14ac:dyDescent="0.25">
      <c r="G62" t="s">
        <v>54</v>
      </c>
      <c r="K62" t="s">
        <v>53</v>
      </c>
      <c r="W62" s="1"/>
      <c r="X62" s="218"/>
      <c r="Y62" s="218"/>
      <c r="Z62" s="1"/>
      <c r="AA62" s="44"/>
    </row>
    <row r="63" spans="6:34" x14ac:dyDescent="0.25">
      <c r="W63" s="1"/>
      <c r="X63" s="114"/>
      <c r="Y63" s="114"/>
      <c r="Z63" s="1"/>
      <c r="AA63" s="44"/>
    </row>
    <row r="64" spans="6:34" ht="15.75" thickBot="1" x14ac:dyDescent="0.3"/>
    <row r="65" spans="6:34" ht="15.75" thickBot="1" x14ac:dyDescent="0.3">
      <c r="F65" s="5" t="s">
        <v>14</v>
      </c>
      <c r="G65" s="6"/>
      <c r="H65" s="11">
        <v>1995</v>
      </c>
      <c r="I65" s="7">
        <v>1996</v>
      </c>
      <c r="J65" s="11">
        <v>1997</v>
      </c>
      <c r="K65" s="7">
        <v>1998</v>
      </c>
      <c r="L65" s="11">
        <v>1999</v>
      </c>
      <c r="M65" s="7">
        <v>2000</v>
      </c>
      <c r="N65" s="11">
        <v>2001</v>
      </c>
      <c r="O65" s="7">
        <v>2002</v>
      </c>
      <c r="P65" s="11">
        <v>2003</v>
      </c>
      <c r="Q65" s="7">
        <v>2004</v>
      </c>
      <c r="R65" s="11">
        <v>2005</v>
      </c>
      <c r="S65" s="7">
        <v>2006</v>
      </c>
      <c r="T65" s="11">
        <v>2007</v>
      </c>
      <c r="U65" s="7">
        <v>2008</v>
      </c>
      <c r="V65" s="11">
        <v>2009</v>
      </c>
      <c r="W65" s="7">
        <v>2010</v>
      </c>
      <c r="X65" s="11">
        <v>2011</v>
      </c>
      <c r="Y65" s="7">
        <v>2012</v>
      </c>
      <c r="Z65" s="11">
        <v>2013</v>
      </c>
      <c r="AA65" s="7">
        <v>2014</v>
      </c>
      <c r="AB65" s="11">
        <v>2015</v>
      </c>
      <c r="AC65" s="8">
        <v>2016</v>
      </c>
      <c r="AD65" s="8">
        <v>2017</v>
      </c>
      <c r="AE65" s="8">
        <v>2018</v>
      </c>
      <c r="AF65" s="8">
        <v>2019</v>
      </c>
      <c r="AG65" s="8">
        <v>2020</v>
      </c>
      <c r="AH65" s="8">
        <v>2021</v>
      </c>
    </row>
    <row r="66" spans="6:34" ht="15.75" thickBot="1" x14ac:dyDescent="0.3">
      <c r="F66" s="190" t="s">
        <v>26</v>
      </c>
      <c r="G66" s="199"/>
      <c r="H66" s="117">
        <f>+(B!E46/D!H$60)*1000</f>
        <v>7.2605007412287923E-3</v>
      </c>
      <c r="I66" s="118">
        <f>+(B!F46/D!I$60)*1000</f>
        <v>7.5257030173694591E-3</v>
      </c>
      <c r="J66" s="117">
        <f>+(B!G46/D!J$60)*1000</f>
        <v>3.4178002932942278E-2</v>
      </c>
      <c r="K66" s="118">
        <f>+(B!H46/D!K$60)*1000</f>
        <v>4.3802116152068894E-2</v>
      </c>
      <c r="L66" s="117">
        <f>+(B!I46/D!L$60)*1000</f>
        <v>3.7820055479221223E-2</v>
      </c>
      <c r="M66" s="118">
        <f>+(B!J46/D!M$60)*1000</f>
        <v>5.2648012872905603E-2</v>
      </c>
      <c r="N66" s="117">
        <f>+(B!K46/D!N$60)*1000</f>
        <v>3.3661690538632237E-2</v>
      </c>
      <c r="O66" s="118">
        <f>+(B!L46/D!O$60)*1000</f>
        <v>3.4722034067138162E-2</v>
      </c>
      <c r="P66" s="117">
        <f>+(B!M46/D!P$60)*1000</f>
        <v>4.6108679078232212E-2</v>
      </c>
      <c r="Q66" s="118">
        <f>+(B!N46/D!Q$60)*1000</f>
        <v>6.6017368702327162E-2</v>
      </c>
      <c r="R66" s="117">
        <f>+(B!O46/D!R$60)*1000</f>
        <v>8.2399836820886932E-2</v>
      </c>
      <c r="S66" s="118">
        <f>+(B!P46/D!S$60)*1000</f>
        <v>0.10304749822148447</v>
      </c>
      <c r="T66" s="117">
        <f>+(B!Q46/D!T$60)*1000</f>
        <v>0.11875102557490799</v>
      </c>
      <c r="U66" s="118">
        <f>+(B!R46/D!U$60)*1000</f>
        <v>0.2586731116984281</v>
      </c>
      <c r="V66" s="117">
        <f>+(B!S46/D!V$60)*1000</f>
        <v>0.13615432594189272</v>
      </c>
      <c r="W66" s="118">
        <f>+(B!T46/D!W$60)*1000</f>
        <v>0.23226230549380755</v>
      </c>
      <c r="X66" s="117">
        <f>+(B!U46/D!X$60)*1000</f>
        <v>0.17593740039952416</v>
      </c>
      <c r="Y66" s="118">
        <f>+(B!V46/D!Y$60)*1000</f>
        <v>0.23500491089284922</v>
      </c>
      <c r="Z66" s="117">
        <f>+(B!W46/D!Z$60)*1000</f>
        <v>0.58885669637944316</v>
      </c>
      <c r="AA66" s="118">
        <f>+(B!X46/D!AA$60)*1000</f>
        <v>0.23244322591898137</v>
      </c>
      <c r="AB66" s="117">
        <f>+(B!Y46/D!AB$60)*1000</f>
        <v>0.23968108995120266</v>
      </c>
      <c r="AC66" s="119">
        <f>+(B!Z46/D!AC$60)*1000</f>
        <v>0.21194319880418533</v>
      </c>
      <c r="AD66" s="119">
        <f>+(B!AA46/D!AD$60)*1000</f>
        <v>0.37622467787173919</v>
      </c>
      <c r="AE66" s="119">
        <f>+(B!AB46/D!AE$60)*1000</f>
        <v>0.24274559658502215</v>
      </c>
      <c r="AF66" s="119">
        <f>+(B!AC46/D!AF$60)*1000</f>
        <v>0.27459644505627984</v>
      </c>
      <c r="AG66" s="119">
        <f>+(B!AD46/D!AG$60)*1000</f>
        <v>0.22037435480028586</v>
      </c>
      <c r="AH66" s="119">
        <f>+(B!AE46/D!AH$60)*1000</f>
        <v>0.43672510724989716</v>
      </c>
    </row>
    <row r="67" spans="6:34" x14ac:dyDescent="0.25">
      <c r="F67" s="210" t="s">
        <v>16</v>
      </c>
      <c r="G67" s="211"/>
      <c r="H67" s="120" t="e">
        <f>+(B!E47/D!H$60)*1000</f>
        <v>#VALUE!</v>
      </c>
      <c r="I67" s="121" t="e">
        <f>+(B!F47/D!I$60)*1000</f>
        <v>#VALUE!</v>
      </c>
      <c r="J67" s="120">
        <f>+(B!G47/D!J$60)*1000</f>
        <v>5.7762698306892419E-3</v>
      </c>
      <c r="K67" s="121">
        <f>+(B!H47/D!K$60)*1000</f>
        <v>2.2923886788489813E-2</v>
      </c>
      <c r="L67" s="120" t="e">
        <f>+(B!I47/D!L$60)*1000</f>
        <v>#VALUE!</v>
      </c>
      <c r="M67" s="121">
        <f>+(B!J47/D!M$60)*1000</f>
        <v>2.2834082550061302E-5</v>
      </c>
      <c r="N67" s="120" t="e">
        <f>+(B!K47/D!N$60)*1000</f>
        <v>#VALUE!</v>
      </c>
      <c r="O67" s="121">
        <f>+(B!L47/D!O$60)*1000</f>
        <v>8.8305608128299619E-5</v>
      </c>
      <c r="P67" s="120">
        <f>+(B!M47/D!P$60)*1000</f>
        <v>9.0374068517744277E-4</v>
      </c>
      <c r="Q67" s="121">
        <f>+(B!N47/D!Q$60)*1000</f>
        <v>3.304425982607006E-4</v>
      </c>
      <c r="R67" s="120">
        <f>+(B!O47/D!R$60)*1000</f>
        <v>2.1489009406795933E-3</v>
      </c>
      <c r="S67" s="121">
        <f>+(B!P47/D!S$60)*1000</f>
        <v>7.7596632677258727E-3</v>
      </c>
      <c r="T67" s="120">
        <f>+(B!Q47/D!T$60)*1000</f>
        <v>2.0237230127288495</v>
      </c>
      <c r="U67" s="121">
        <f>+(B!R47/D!U$60)*1000</f>
        <v>7.0983910604163775E-3</v>
      </c>
      <c r="V67" s="120">
        <f>+(B!S47/D!V$60)*1000</f>
        <v>5.6642665504826988E-3</v>
      </c>
      <c r="W67" s="121">
        <f>+(B!T47/D!W$60)*1000</f>
        <v>4.5524202694733019E-3</v>
      </c>
      <c r="X67" s="120">
        <f>+(B!U47/D!X$60)*1000</f>
        <v>2.6278140641483178E-3</v>
      </c>
      <c r="Y67" s="121">
        <f>+(B!V47/D!Y$60)*1000</f>
        <v>2.3050086662814986E-3</v>
      </c>
      <c r="Z67" s="120">
        <f>+(B!W47/D!Z$60)*1000</f>
        <v>2.2727852976780014E-3</v>
      </c>
      <c r="AA67" s="121">
        <f>+(B!X47/D!AA$60)*1000</f>
        <v>1.3675925522173287E-3</v>
      </c>
      <c r="AB67" s="120">
        <f>+(B!Y47/D!AB$60)*1000</f>
        <v>7.4057520404197433E-4</v>
      </c>
      <c r="AC67" s="122">
        <f>+(B!Z47/D!AC$60)*1000</f>
        <v>9.1163783899209907E-4</v>
      </c>
      <c r="AD67" s="122">
        <f>+(B!AA47/D!AD$60)*1000</f>
        <v>8.345620953626183E-3</v>
      </c>
      <c r="AE67" s="122">
        <f>+(B!AB47/D!AE$60)*1000</f>
        <v>1.2678457457830824E-2</v>
      </c>
      <c r="AF67" s="122">
        <f>+(B!AC47/D!AF$60)*1000</f>
        <v>1.2093145193942828E-2</v>
      </c>
      <c r="AG67" s="122">
        <f>+(B!AD47/D!AG$60)*1000</f>
        <v>2.7587965536409118E-2</v>
      </c>
      <c r="AH67" s="122">
        <f>+(B!AE47/D!AH$60)*1000</f>
        <v>3.3885051617073794E-2</v>
      </c>
    </row>
    <row r="68" spans="6:34" x14ac:dyDescent="0.25">
      <c r="F68" s="212" t="s">
        <v>17</v>
      </c>
      <c r="G68" s="213"/>
      <c r="H68" s="12" t="e">
        <f>+(B!E48/D!H$60)*1000</f>
        <v>#VALUE!</v>
      </c>
      <c r="I68" s="9" t="e">
        <f>+(B!F48/D!I$60)*1000</f>
        <v>#VALUE!</v>
      </c>
      <c r="J68" s="12" t="e">
        <f>+(B!G48/D!J$60)*1000</f>
        <v>#VALUE!</v>
      </c>
      <c r="K68" s="9" t="e">
        <f>+(B!H48/D!K$60)*1000</f>
        <v>#VALUE!</v>
      </c>
      <c r="L68" s="12" t="e">
        <f>+(B!I48/D!L$60)*1000</f>
        <v>#VALUE!</v>
      </c>
      <c r="M68" s="9" t="e">
        <f>+(B!J48/D!M$60)*1000</f>
        <v>#VALUE!</v>
      </c>
      <c r="N68" s="12" t="e">
        <f>+(B!K48/D!N$60)*1000</f>
        <v>#VALUE!</v>
      </c>
      <c r="O68" s="9" t="e">
        <f>+(B!L48/D!O$60)*1000</f>
        <v>#VALUE!</v>
      </c>
      <c r="P68" s="12" t="e">
        <f>+(B!M48/D!P$60)*1000</f>
        <v>#VALUE!</v>
      </c>
      <c r="Q68" s="9">
        <f>+(B!N48/D!Q$60)*1000</f>
        <v>3.0121945294660643E-6</v>
      </c>
      <c r="R68" s="12">
        <f>+(B!O48/D!R$60)*1000</f>
        <v>2.9516221923593777E-6</v>
      </c>
      <c r="S68" s="9">
        <f>+(B!P48/D!S$60)*1000</f>
        <v>3.4621769030116194E-6</v>
      </c>
      <c r="T68" s="12">
        <f>+(B!Q48/D!T$60)*1000</f>
        <v>1.7581284136993364E-6</v>
      </c>
      <c r="U68" s="9">
        <f>+(B!R48/D!U$60)*1000</f>
        <v>4.618166643483099E-5</v>
      </c>
      <c r="V68" s="12" t="e">
        <f>+(B!S48/D!V$60)*1000</f>
        <v>#VALUE!</v>
      </c>
      <c r="W68" s="9">
        <f>+(B!T48/D!W$60)*1000</f>
        <v>2.5200744000362928E-5</v>
      </c>
      <c r="X68" s="12" t="e">
        <f>+(B!U48/D!X$60)*1000</f>
        <v>#VALUE!</v>
      </c>
      <c r="Y68" s="9" t="e">
        <f>+(B!V48/D!Y$60)*1000</f>
        <v>#VALUE!</v>
      </c>
      <c r="Z68" s="12" t="e">
        <f>+(B!W48/D!Z$60)*1000</f>
        <v>#VALUE!</v>
      </c>
      <c r="AA68" s="9" t="e">
        <f>+(B!X48/D!AA$60)*1000</f>
        <v>#VALUE!</v>
      </c>
      <c r="AB68" s="12" t="e">
        <f>+(B!Y48/D!AB$60)*1000</f>
        <v>#VALUE!</v>
      </c>
      <c r="AC68" s="10" t="e">
        <f>+(B!Z48/D!AC$60)*1000</f>
        <v>#VALUE!</v>
      </c>
      <c r="AD68" s="10" t="e">
        <f>+(B!AA48/D!AD$60)*1000</f>
        <v>#VALUE!</v>
      </c>
      <c r="AE68" s="10">
        <f>+(B!AB48/D!AE$60)*1000</f>
        <v>1.3655766919474492E-5</v>
      </c>
      <c r="AF68" s="10" t="e">
        <f>+(B!AC48/D!AF$60)*1000</f>
        <v>#VALUE!</v>
      </c>
      <c r="AG68" s="10" t="e">
        <f>+(B!AD48/D!AG$60)*1000</f>
        <v>#VALUE!</v>
      </c>
      <c r="AH68" s="10" t="e">
        <f>+(B!AE48/D!AH$60)*1000</f>
        <v>#VALUE!</v>
      </c>
    </row>
    <row r="69" spans="6:34" x14ac:dyDescent="0.25">
      <c r="F69" s="210" t="s">
        <v>18</v>
      </c>
      <c r="G69" s="211"/>
      <c r="H69" s="12">
        <f>+(B!E49/D!H$60)*1000</f>
        <v>1.9550321199143469E-3</v>
      </c>
      <c r="I69" s="9">
        <f>+(B!F49/D!I$60)*1000</f>
        <v>1.4743780220967612E-3</v>
      </c>
      <c r="J69" s="12">
        <f>+(B!G49/D!J$60)*1000</f>
        <v>9.1697107052393005E-4</v>
      </c>
      <c r="K69" s="9">
        <f>+(B!H49/D!K$60)*1000</f>
        <v>8.3963453056080646E-4</v>
      </c>
      <c r="L69" s="12">
        <f>+(B!I49/D!L$60)*1000</f>
        <v>1.6978378658647243E-2</v>
      </c>
      <c r="M69" s="9">
        <f>+(B!J49/D!M$60)*1000</f>
        <v>2.8656799141806293E-2</v>
      </c>
      <c r="N69" s="12">
        <f>+(B!K49/D!N$60)*1000</f>
        <v>1.873348295339923E-2</v>
      </c>
      <c r="O69" s="9">
        <f>+(B!L49/D!O$60)*1000</f>
        <v>8.1268801673473456E-3</v>
      </c>
      <c r="P69" s="12">
        <f>+(B!M49/D!P$60)*1000</f>
        <v>2.581321167703696E-2</v>
      </c>
      <c r="Q69" s="9">
        <f>+(B!N49/D!Q$60)*1000</f>
        <v>1.835381139775543E-2</v>
      </c>
      <c r="R69" s="12">
        <f>+(B!O49/D!R$60)*1000</f>
        <v>3.3029996160491452E-2</v>
      </c>
      <c r="S69" s="9">
        <f>+(B!P49/D!S$60)*1000</f>
        <v>3.8054707137775666E-2</v>
      </c>
      <c r="T69" s="12">
        <f>+(B!Q49/D!T$60)*1000</f>
        <v>4.9384256546098126E-2</v>
      </c>
      <c r="U69" s="9">
        <f>+(B!R49/D!U$60)*1000</f>
        <v>6.3406361570918529E-2</v>
      </c>
      <c r="V69" s="12">
        <f>+(B!S49/D!V$60)*1000</f>
        <v>4.2633355500011468E-2</v>
      </c>
      <c r="W69" s="9">
        <f>+(B!T49/D!W$60)*1000</f>
        <v>3.3557660028126844E-2</v>
      </c>
      <c r="X69" s="12">
        <f>+(B!U49/D!X$60)*1000</f>
        <v>3.450768747334635E-2</v>
      </c>
      <c r="Y69" s="9">
        <f>+(B!V49/D!Y$60)*1000</f>
        <v>3.458575174436692E-2</v>
      </c>
      <c r="Z69" s="12">
        <f>+(B!W49/D!Z$60)*1000</f>
        <v>2.4934411797072741E-2</v>
      </c>
      <c r="AA69" s="9">
        <f>+(B!X49/D!AA$60)*1000</f>
        <v>1.5100793616186282E-2</v>
      </c>
      <c r="AB69" s="12">
        <f>+(B!Y49/D!AB$60)*1000</f>
        <v>1.613464611132703E-2</v>
      </c>
      <c r="AC69" s="10">
        <f>+(B!Z49/D!AC$60)*1000</f>
        <v>1.4253021567371345E-2</v>
      </c>
      <c r="AD69" s="10">
        <f>+(B!AA49/D!AD$60)*1000</f>
        <v>7.0509289525295775E-3</v>
      </c>
      <c r="AE69" s="10">
        <f>+(B!AB49/D!AE$60)*1000</f>
        <v>2.7752289775788467E-3</v>
      </c>
      <c r="AF69" s="10">
        <f>+(B!AC49/D!AF$60)*1000</f>
        <v>5.217041865738117E-3</v>
      </c>
      <c r="AG69" s="10">
        <f>+(B!AD49/D!AG$60)*1000</f>
        <v>3.729532279838005E-3</v>
      </c>
      <c r="AH69" s="10">
        <f>+(B!AE49/D!AH$60)*1000</f>
        <v>6.7192305432035885E-3</v>
      </c>
    </row>
    <row r="70" spans="6:34" x14ac:dyDescent="0.25">
      <c r="F70" s="212" t="s">
        <v>19</v>
      </c>
      <c r="G70" s="213"/>
      <c r="H70" s="12">
        <f>+(B!E50/D!H$60)*1000</f>
        <v>1.0319826497556691E-3</v>
      </c>
      <c r="I70" s="9" t="e">
        <f>+(B!F50/D!I$60)*1000</f>
        <v>#VALUE!</v>
      </c>
      <c r="J70" s="12" t="e">
        <f>+(B!G50/D!J$60)*1000</f>
        <v>#VALUE!</v>
      </c>
      <c r="K70" s="9" t="e">
        <f>+(B!H50/D!K$60)*1000</f>
        <v>#VALUE!</v>
      </c>
      <c r="L70" s="12" t="e">
        <f>+(B!I50/D!L$60)*1000</f>
        <v>#VALUE!</v>
      </c>
      <c r="M70" s="9" t="e">
        <f>+(B!J50/D!M$60)*1000</f>
        <v>#VALUE!</v>
      </c>
      <c r="N70" s="12" t="e">
        <f>+(B!K50/D!N$60)*1000</f>
        <v>#VALUE!</v>
      </c>
      <c r="O70" s="9" t="e">
        <f>+(B!L50/D!O$60)*1000</f>
        <v>#VALUE!</v>
      </c>
      <c r="P70" s="12" t="e">
        <f>+(B!M50/D!P$60)*1000</f>
        <v>#VALUE!</v>
      </c>
      <c r="Q70" s="9" t="e">
        <f>+(B!N50/D!Q$60)*1000</f>
        <v>#VALUE!</v>
      </c>
      <c r="R70" s="12" t="e">
        <f>+(B!O50/D!R$60)*1000</f>
        <v>#VALUE!</v>
      </c>
      <c r="S70" s="9" t="e">
        <f>+(B!P50/D!S$60)*1000</f>
        <v>#VALUE!</v>
      </c>
      <c r="T70" s="12" t="e">
        <f>+(B!Q50/D!T$60)*1000</f>
        <v>#VALUE!</v>
      </c>
      <c r="U70" s="9" t="e">
        <f>+(B!R50/D!U$60)*1000</f>
        <v>#VALUE!</v>
      </c>
      <c r="V70" s="12" t="e">
        <f>+(B!S50/D!V$60)*1000</f>
        <v>#VALUE!</v>
      </c>
      <c r="W70" s="9">
        <f>+(B!T50/D!W$60)*1000</f>
        <v>7.8256135734700356E-6</v>
      </c>
      <c r="X70" s="12" t="e">
        <f>+(B!U50/D!X$60)*1000</f>
        <v>#VALUE!</v>
      </c>
      <c r="Y70" s="9" t="e">
        <f>+(B!V50/D!Y$60)*1000</f>
        <v>#VALUE!</v>
      </c>
      <c r="Z70" s="12" t="e">
        <f>+(B!W50/D!Z$60)*1000</f>
        <v>#VALUE!</v>
      </c>
      <c r="AA70" s="9">
        <f>+(B!X50/D!AA$60)*1000</f>
        <v>1.6133955435398771E-6</v>
      </c>
      <c r="AB70" s="12">
        <f>+(B!Y50/D!AB$60)*1000</f>
        <v>2.7549768968346501E-3</v>
      </c>
      <c r="AC70" s="10">
        <f>+(B!Z50/D!AC$60)*1000</f>
        <v>1.5658979286781978E-3</v>
      </c>
      <c r="AD70" s="10" t="e">
        <f>+(B!AA50/D!AD$60)*1000</f>
        <v>#VALUE!</v>
      </c>
      <c r="AE70" s="10" t="e">
        <f>+(B!AB50/D!AE$60)*1000</f>
        <v>#VALUE!</v>
      </c>
      <c r="AF70" s="10" t="e">
        <f>+(B!AC50/D!AF$60)*1000</f>
        <v>#VALUE!</v>
      </c>
      <c r="AG70" s="10">
        <f>+(B!AD50/D!AG$60)*1000</f>
        <v>8.3379655364091167E-7</v>
      </c>
      <c r="AH70" s="10" t="e">
        <f>+(B!AE50/D!AH$60)*1000</f>
        <v>#VALUE!</v>
      </c>
    </row>
    <row r="71" spans="6:34" x14ac:dyDescent="0.25">
      <c r="F71" s="210" t="s">
        <v>20</v>
      </c>
      <c r="G71" s="211"/>
      <c r="H71" s="12" t="e">
        <f>+(B!E51/D!H$60)*1000</f>
        <v>#VALUE!</v>
      </c>
      <c r="I71" s="9" t="e">
        <f>+(B!F51/D!I$60)*1000</f>
        <v>#VALUE!</v>
      </c>
      <c r="J71" s="12" t="e">
        <f>+(B!G51/D!J$60)*1000</f>
        <v>#VALUE!</v>
      </c>
      <c r="K71" s="9" t="e">
        <f>+(B!H51/D!K$60)*1000</f>
        <v>#VALUE!</v>
      </c>
      <c r="L71" s="12" t="e">
        <f>+(B!I51/D!L$60)*1000</f>
        <v>#VALUE!</v>
      </c>
      <c r="M71" s="9">
        <f>+(B!J51/D!M$60)*1000</f>
        <v>1.9028402125051083E-5</v>
      </c>
      <c r="N71" s="12" t="e">
        <f>+(B!K51/D!N$60)*1000</f>
        <v>#VALUE!</v>
      </c>
      <c r="O71" s="9" t="e">
        <f>+(B!L51/D!O$60)*1000</f>
        <v>#VALUE!</v>
      </c>
      <c r="P71" s="12" t="e">
        <f>+(B!M51/D!P$60)*1000</f>
        <v>#VALUE!</v>
      </c>
      <c r="Q71" s="9" t="e">
        <f>+(B!N51/D!Q$60)*1000</f>
        <v>#VALUE!</v>
      </c>
      <c r="R71" s="12" t="e">
        <f>+(B!O51/D!R$60)*1000</f>
        <v>#VALUE!</v>
      </c>
      <c r="S71" s="9" t="e">
        <f>+(B!P51/D!S$60)*1000</f>
        <v>#VALUE!</v>
      </c>
      <c r="T71" s="12" t="e">
        <f>+(B!Q51/D!T$60)*1000</f>
        <v>#VALUE!</v>
      </c>
      <c r="U71" s="9" t="e">
        <f>+(B!R51/D!U$60)*1000</f>
        <v>#VALUE!</v>
      </c>
      <c r="V71" s="12" t="e">
        <f>+(B!S51/D!V$60)*1000</f>
        <v>#VALUE!</v>
      </c>
      <c r="W71" s="9" t="e">
        <f>+(B!T51/D!W$60)*1000</f>
        <v>#VALUE!</v>
      </c>
      <c r="X71" s="12" t="e">
        <f>+(B!U51/D!X$60)*1000</f>
        <v>#VALUE!</v>
      </c>
      <c r="Y71" s="9" t="e">
        <f>+(B!V51/D!Y$60)*1000</f>
        <v>#VALUE!</v>
      </c>
      <c r="Z71" s="12" t="e">
        <f>+(B!W51/D!Z$60)*1000</f>
        <v>#VALUE!</v>
      </c>
      <c r="AA71" s="9" t="e">
        <f>+(B!X51/D!AA$60)*1000</f>
        <v>#VALUE!</v>
      </c>
      <c r="AB71" s="12" t="e">
        <f>+(B!Y51/D!AB$60)*1000</f>
        <v>#VALUE!</v>
      </c>
      <c r="AC71" s="10">
        <f>+(B!Z51/D!AC$60)*1000</f>
        <v>2.9895366218236176E-7</v>
      </c>
      <c r="AD71" s="10" t="e">
        <f>+(B!AA51/D!AD$60)*1000</f>
        <v>#VALUE!</v>
      </c>
      <c r="AE71" s="10" t="e">
        <f>+(B!AB51/D!AE$60)*1000</f>
        <v>#VALUE!</v>
      </c>
      <c r="AF71" s="10" t="e">
        <f>+(B!AC51/D!AF$60)*1000</f>
        <v>#VALUE!</v>
      </c>
      <c r="AG71" s="10" t="e">
        <f>+(B!AD51/D!AG$60)*1000</f>
        <v>#VALUE!</v>
      </c>
      <c r="AH71" s="10" t="e">
        <f>+(B!AE51/D!AH$60)*1000</f>
        <v>#VALUE!</v>
      </c>
    </row>
    <row r="72" spans="6:34" x14ac:dyDescent="0.25">
      <c r="F72" s="212" t="s">
        <v>21</v>
      </c>
      <c r="G72" s="213"/>
      <c r="H72" s="12">
        <f>+(B!E52/D!H$60)*1000</f>
        <v>1.7292593202657442E-4</v>
      </c>
      <c r="I72" s="9">
        <f>+(B!F52/D!I$60)*1000</f>
        <v>5.8294389367622028E-5</v>
      </c>
      <c r="J72" s="12">
        <f>+(B!G52/D!J$60)*1000</f>
        <v>9.3915477936275162E-4</v>
      </c>
      <c r="K72" s="9">
        <f>+(B!H52/D!K$60)*1000</f>
        <v>1.1512812434362529E-4</v>
      </c>
      <c r="L72" s="12">
        <f>+(B!I52/D!L$60)*1000</f>
        <v>6.1778964560703083E-5</v>
      </c>
      <c r="M72" s="9">
        <f>+(B!J52/D!M$60)*1000</f>
        <v>1.9535400490396401E-3</v>
      </c>
      <c r="N72" s="12">
        <f>+(B!K52/D!N$60)*1000</f>
        <v>6.3808755295541655E-4</v>
      </c>
      <c r="O72" s="9">
        <f>+(B!L52/D!O$60)*1000</f>
        <v>1.0883305110070726E-3</v>
      </c>
      <c r="P72" s="12">
        <f>+(B!M52/D!P$60)*1000</f>
        <v>7.0754285433216107E-3</v>
      </c>
      <c r="Q72" s="9">
        <f>+(B!N52/D!Q$60)*1000</f>
        <v>2.9523757469756596E-2</v>
      </c>
      <c r="R72" s="12">
        <f>+(B!O52/D!R$60)*1000</f>
        <v>3.0077606066423498E-2</v>
      </c>
      <c r="S72" s="9">
        <f>+(B!P52/D!S$60)*1000</f>
        <v>3.1141119279108374E-2</v>
      </c>
      <c r="T72" s="12">
        <f>+(B!Q52/D!T$60)*1000</f>
        <v>2.6890152136712062E-2</v>
      </c>
      <c r="U72" s="9">
        <f>+(B!R52/D!U$60)*1000</f>
        <v>6.6074280150229522E-2</v>
      </c>
      <c r="V72" s="12">
        <f>+(B!S52/D!V$60)*1000</f>
        <v>4.3840033020706735E-2</v>
      </c>
      <c r="W72" s="9">
        <f>+(B!T52/D!W$60)*1000</f>
        <v>0.11715519666107155</v>
      </c>
      <c r="X72" s="12">
        <f>+(B!U52/D!X$60)*1000</f>
        <v>2.6329180975467423E-2</v>
      </c>
      <c r="Y72" s="9">
        <f>+(B!V52/D!Y$60)*1000</f>
        <v>4.8338873827829879E-2</v>
      </c>
      <c r="Z72" s="12">
        <f>+(B!W52/D!Z$60)*1000</f>
        <v>0.40087985033564427</v>
      </c>
      <c r="AA72" s="9">
        <f>+(B!X52/D!AA$60)*1000</f>
        <v>1.822229974272882E-2</v>
      </c>
      <c r="AB72" s="12">
        <f>+(B!Y52/D!AB$60)*1000</f>
        <v>8.4977544586949949E-3</v>
      </c>
      <c r="AC72" s="10">
        <f>+(B!Z52/D!AC$60)*1000</f>
        <v>3.0563613068545804E-2</v>
      </c>
      <c r="AD72" s="10">
        <f>+(B!AA52/D!AD$60)*1000</f>
        <v>0.143772179927877</v>
      </c>
      <c r="AE72" s="10">
        <f>+(B!AB52/D!AE$60)*1000</f>
        <v>4.5740250321190265E-2</v>
      </c>
      <c r="AF72" s="10">
        <f>+(B!AC52/D!AF$60)*1000</f>
        <v>0.11714167139039598</v>
      </c>
      <c r="AG72" s="10">
        <f>+(B!AD52/D!AG$60)*1000</f>
        <v>9.3692130548717542E-2</v>
      </c>
      <c r="AH72" s="10">
        <f>+(B!AE52/D!AH$60)*1000</f>
        <v>0.23761611392975376</v>
      </c>
    </row>
    <row r="73" spans="6:34" x14ac:dyDescent="0.25">
      <c r="F73" s="210" t="s">
        <v>22</v>
      </c>
      <c r="G73" s="211"/>
      <c r="H73" s="12">
        <f>+(B!E53/D!H$60)*1000</f>
        <v>2.2833141162905616E-3</v>
      </c>
      <c r="I73" s="9">
        <f>+(B!F53/D!I$60)*1000</f>
        <v>4.8861125368054236E-3</v>
      </c>
      <c r="J73" s="12">
        <f>+(B!G53/D!J$60)*1000</f>
        <v>1.6171043860818558E-2</v>
      </c>
      <c r="K73" s="9">
        <f>+(B!H53/D!K$60)*1000</f>
        <v>1.6594727998319677E-2</v>
      </c>
      <c r="L73" s="12">
        <f>+(B!I53/D!L$60)*1000</f>
        <v>1.9913125761543051E-2</v>
      </c>
      <c r="M73" s="9">
        <f>+(B!J53/D!M$60)*1000</f>
        <v>2.1150286064568858E-2</v>
      </c>
      <c r="N73" s="12">
        <f>+(B!K53/D!N$60)*1000</f>
        <v>1.1988904579382691E-2</v>
      </c>
      <c r="O73" s="9">
        <f>+(B!L53/D!O$60)*1000</f>
        <v>1.2907759737025598E-2</v>
      </c>
      <c r="P73" s="12">
        <f>+(B!M53/D!P$60)*1000</f>
        <v>1.1025282211455694E-2</v>
      </c>
      <c r="Q73" s="9">
        <f>+(B!N53/D!Q$60)*1000</f>
        <v>1.4961035806247873E-2</v>
      </c>
      <c r="R73" s="12">
        <f>+(B!O53/D!R$60)*1000</f>
        <v>1.603275580725667E-2</v>
      </c>
      <c r="S73" s="9">
        <f>+(B!P53/D!S$60)*1000</f>
        <v>2.4219089400047425E-2</v>
      </c>
      <c r="T73" s="12">
        <f>+(B!Q53/D!T$60)*1000</f>
        <v>3.2353665111699757E-2</v>
      </c>
      <c r="U73" s="9">
        <f>+(B!R53/D!U$60)*1000</f>
        <v>4.0348170816525246E-2</v>
      </c>
      <c r="V73" s="12">
        <f>+(B!S53/D!V$60)*1000</f>
        <v>3.3424407805728175E-2</v>
      </c>
      <c r="W73" s="9">
        <f>+(B!T53/D!W$60)*1000</f>
        <v>4.8237694506192447E-2</v>
      </c>
      <c r="X73" s="12">
        <f>+(B!U53/D!X$60)*1000</f>
        <v>7.6951608196978882E-2</v>
      </c>
      <c r="Y73" s="9">
        <f>+(B!V53/D!Y$60)*1000</f>
        <v>0.11230958624061153</v>
      </c>
      <c r="Z73" s="12">
        <f>+(B!W53/D!Z$60)*1000</f>
        <v>0.12459949378232639</v>
      </c>
      <c r="AA73" s="9">
        <f>+(B!X53/D!AA$60)*1000</f>
        <v>0.15701220947978894</v>
      </c>
      <c r="AB73" s="12">
        <f>+(B!Y53/D!AB$60)*1000</f>
        <v>0.17511488966619163</v>
      </c>
      <c r="AC73" s="10">
        <f>+(B!Z53/D!AC$60)*1000</f>
        <v>0.12644512064915653</v>
      </c>
      <c r="AD73" s="10">
        <f>+(B!AA53/D!AD$60)*1000</f>
        <v>0.16729711718931231</v>
      </c>
      <c r="AE73" s="10">
        <f>+(B!AB53/D!AE$60)*1000</f>
        <v>0.10348651000870322</v>
      </c>
      <c r="AF73" s="10">
        <f>+(B!AC53/D!AF$60)*1000</f>
        <v>9.74139606445866E-2</v>
      </c>
      <c r="AG73" s="10">
        <f>+(B!AD53/D!AG$60)*1000</f>
        <v>6.0710394663702053E-2</v>
      </c>
      <c r="AH73" s="10">
        <f>+(B!AE53/D!AH$60)*1000</f>
        <v>0.13423316813257852</v>
      </c>
    </row>
    <row r="74" spans="6:34" x14ac:dyDescent="0.25">
      <c r="F74" s="212" t="s">
        <v>23</v>
      </c>
      <c r="G74" s="213"/>
      <c r="H74" s="12">
        <f>+(B!E54/D!H$60)*1000</f>
        <v>1.0678361609839126E-3</v>
      </c>
      <c r="I74" s="9">
        <f>+(B!F54/D!I$60)*1000</f>
        <v>3.0017018287906209E-4</v>
      </c>
      <c r="J74" s="12">
        <f>+(B!G54/D!J$60)*1000</f>
        <v>8.8463671510465268E-3</v>
      </c>
      <c r="K74" s="9">
        <f>+(B!H54/D!K$60)*1000</f>
        <v>2.1463453056080654E-3</v>
      </c>
      <c r="L74" s="12">
        <f>+(B!I54/D!L$60)*1000</f>
        <v>2.3939024706400852E-4</v>
      </c>
      <c r="M74" s="9">
        <f>+(B!J54/D!M$60)*1000</f>
        <v>1.1493665713118103E-6</v>
      </c>
      <c r="N74" s="12">
        <f>+(B!K54/D!N$60)*1000</f>
        <v>1.8212628606011701E-3</v>
      </c>
      <c r="O74" s="9">
        <f>+(B!L54/D!O$60)*1000</f>
        <v>1.2086363183584023E-3</v>
      </c>
      <c r="P74" s="12">
        <f>+(B!M54/D!P$60)*1000</f>
        <v>2.7989965814908635E-4</v>
      </c>
      <c r="Q74" s="9">
        <f>+(B!N54/D!Q$60)*1000</f>
        <v>2.0764465821308847E-3</v>
      </c>
      <c r="R74" s="12">
        <f>+(B!O54/D!R$60)*1000</f>
        <v>1.3027932424649645E-4</v>
      </c>
      <c r="S74" s="9">
        <f>+(B!P54/D!S$60)*1000</f>
        <v>2.704529286222433E-4</v>
      </c>
      <c r="T74" s="12">
        <f>+(B!Q54/D!T$60)*1000</f>
        <v>4.5236175250240283E-3</v>
      </c>
      <c r="U74" s="9">
        <f>+(B!R54/D!U$60)*1000</f>
        <v>7.4640422868270981E-2</v>
      </c>
      <c r="V74" s="12">
        <f>+(B!S54/D!V$60)*1000</f>
        <v>6.1003462587997889E-4</v>
      </c>
      <c r="W74" s="9">
        <f>+(B!T54/D!W$60)*1000</f>
        <v>3.1474390963117543E-3</v>
      </c>
      <c r="X74" s="12">
        <f>+(B!U54/D!X$60)*1000</f>
        <v>4.3471595627679396E-3</v>
      </c>
      <c r="Y74" s="9">
        <f>+(B!V54/D!Y$60)*1000</f>
        <v>3.0317319230256431E-3</v>
      </c>
      <c r="Z74" s="12">
        <f>+(B!W54/D!Z$60)*1000</f>
        <v>4.4251127985033565E-3</v>
      </c>
      <c r="AA74" s="9">
        <f>+(B!X54/D!AA$60)*1000</f>
        <v>6.8265381764269824E-3</v>
      </c>
      <c r="AB74" s="12">
        <f>+(B!Y54/D!AB$60)*1000</f>
        <v>2.0974003541045904E-3</v>
      </c>
      <c r="AC74" s="10">
        <f>+(B!Z54/D!AC$60)*1000</f>
        <v>7.0687806961349563E-3</v>
      </c>
      <c r="AD74" s="10">
        <f>+(B!AA54/D!AD$60)*1000</f>
        <v>1.3374596680655433E-3</v>
      </c>
      <c r="AE74" s="10">
        <f>+(B!AB54/D!AE$60)*1000</f>
        <v>1.5181151311699614E-2</v>
      </c>
      <c r="AF74" s="10">
        <f>+(B!AC54/D!AF$60)*1000</f>
        <v>1.8433273949307635E-3</v>
      </c>
      <c r="AG74" s="10">
        <f>+(B!AD54/D!AG$60)*1000</f>
        <v>1.6984971809735568E-2</v>
      </c>
      <c r="AH74" s="10">
        <f>+(B!AE54/D!AH$60)*1000</f>
        <v>4.4957197986248507E-3</v>
      </c>
    </row>
    <row r="75" spans="6:34" x14ac:dyDescent="0.25">
      <c r="F75" s="210" t="s">
        <v>24</v>
      </c>
      <c r="G75" s="211"/>
      <c r="H75" s="12">
        <f>+(B!E55/D!H$60)*1000</f>
        <v>7.4940976225772789E-4</v>
      </c>
      <c r="I75" s="9">
        <f>+(B!F55/D!I$60)*1000</f>
        <v>8.0674788622058945E-4</v>
      </c>
      <c r="J75" s="12">
        <f>+(B!G55/D!J$60)*1000</f>
        <v>1.5281429142780963E-3</v>
      </c>
      <c r="K75" s="9">
        <f>+(B!H55/D!K$60)*1000</f>
        <v>1.1823934047469019E-3</v>
      </c>
      <c r="L75" s="12">
        <f>+(B!I55/D!L$60)*1000</f>
        <v>6.273818474062168E-4</v>
      </c>
      <c r="M75" s="9">
        <f>+(B!J55/D!M$60)*1000</f>
        <v>0.84437576624438082</v>
      </c>
      <c r="N75" s="12">
        <f>+(B!K55/D!N$60)*1000</f>
        <v>4.7995259229372607E-4</v>
      </c>
      <c r="O75" s="9">
        <f>+(B!L55/D!O$60)*1000</f>
        <v>1.0849935252515191E-2</v>
      </c>
      <c r="P75" s="12">
        <f>+(B!M55/D!P$60)*1000</f>
        <v>1.0111163030914144E-3</v>
      </c>
      <c r="Q75" s="9">
        <f>+(B!N55/D!Q$60)*1000</f>
        <v>7.6886265364621282E-4</v>
      </c>
      <c r="R75" s="12">
        <f>+(B!O55/D!R$60)*1000</f>
        <v>8.1392781723939333E-4</v>
      </c>
      <c r="S75" s="9">
        <f>+(B!P55/D!S$60)*1000</f>
        <v>1.3582167417595448E-3</v>
      </c>
      <c r="T75" s="12">
        <f>+(B!Q55/D!T$60)*1000</f>
        <v>2.5803464685060598E-3</v>
      </c>
      <c r="U75" s="9">
        <f>+(B!R55/D!U$60)*1000</f>
        <v>7.0591644642277549E-3</v>
      </c>
      <c r="V75" s="12">
        <f>+(B!S55/D!V$60)*1000</f>
        <v>9.6149648008438619E-3</v>
      </c>
      <c r="W75" s="9">
        <f>+(B!T55/D!W$60)*1000</f>
        <v>2.4797645511046594E-2</v>
      </c>
      <c r="X75" s="12">
        <f>+(B!U55/D!X$60)*1000</f>
        <v>3.117399501717056E-2</v>
      </c>
      <c r="Y75" s="9">
        <f>+(B!V55/D!Y$60)*1000</f>
        <v>3.3806497489000491E-2</v>
      </c>
      <c r="Z75" s="12">
        <f>+(B!W55/D!Z$60)*1000</f>
        <v>3.1510553538021346E-2</v>
      </c>
      <c r="AA75" s="9">
        <f>+(B!X55/D!AA$60)*1000</f>
        <v>3.3628962630270785E-2</v>
      </c>
      <c r="AB75" s="12">
        <f>+(B!Y55/D!AB$60)*1000</f>
        <v>3.4228721336960748E-2</v>
      </c>
      <c r="AC75" s="10">
        <f>+(B!Z55/D!AC$60)*1000</f>
        <v>3.0630301089045485E-2</v>
      </c>
      <c r="AD75" s="10">
        <f>+(B!AA55/D!AD$60)*1000</f>
        <v>4.8245007275564647E-2</v>
      </c>
      <c r="AE75" s="10">
        <f>+(B!AB55/D!AE$60)*1000</f>
        <v>6.1911952422396277E-2</v>
      </c>
      <c r="AF75" s="10">
        <f>+(B!AC55/D!AF$60)*1000</f>
        <v>4.0783788160984699E-2</v>
      </c>
      <c r="AG75" s="10">
        <f>+(B!AD55/D!AG$60)*1000</f>
        <v>1.7579568013976019E-2</v>
      </c>
      <c r="AH75" s="10">
        <f>+(B!AE55/D!AH$60)*1000</f>
        <v>1.967258908107896E-2</v>
      </c>
    </row>
    <row r="76" spans="6:34" ht="15.75" thickBot="1" x14ac:dyDescent="0.3">
      <c r="F76" s="214" t="s">
        <v>25</v>
      </c>
      <c r="G76" s="215"/>
      <c r="H76" s="123" t="e">
        <f>+(B!E56/D!H$60)*1000</f>
        <v>#VALUE!</v>
      </c>
      <c r="I76" s="124" t="e">
        <f>+(B!F56/D!I$60)*1000</f>
        <v>#VALUE!</v>
      </c>
      <c r="J76" s="123" t="e">
        <f>+(B!G56/D!J$60)*1000</f>
        <v>#VALUE!</v>
      </c>
      <c r="K76" s="124" t="e">
        <f>+(B!H56/D!K$60)*1000</f>
        <v>#VALUE!</v>
      </c>
      <c r="L76" s="123" t="e">
        <f>+(B!I56/D!L$60)*1000</f>
        <v>#VALUE!</v>
      </c>
      <c r="M76" s="124" t="e">
        <f>+(B!J56/D!M$60)*1000</f>
        <v>#VALUE!</v>
      </c>
      <c r="N76" s="123" t="e">
        <f>+(B!K56/D!N$60)*1000</f>
        <v>#VALUE!</v>
      </c>
      <c r="O76" s="124">
        <f>+(B!L56/D!O$60)*1000</f>
        <v>4.5218647275625063E-4</v>
      </c>
      <c r="P76" s="123" t="e">
        <f>+(B!M56/D!P$60)*1000</f>
        <v>#VALUE!</v>
      </c>
      <c r="Q76" s="124" t="e">
        <f>+(B!N56/D!Q$60)*1000</f>
        <v>#VALUE!</v>
      </c>
      <c r="R76" s="123">
        <f>+(B!O56/D!R$60)*1000</f>
        <v>1.6344307928585139E-4</v>
      </c>
      <c r="S76" s="124">
        <f>+(B!P56/D!S$60)*1000</f>
        <v>2.4081100308276024E-4</v>
      </c>
      <c r="T76" s="123">
        <f>+(B!Q56/D!T$60)*1000</f>
        <v>9.9343632058885569E-4</v>
      </c>
      <c r="U76" s="124">
        <f>+(B!R56/D!U$60)*1000</f>
        <v>2.3183567487364959E-8</v>
      </c>
      <c r="V76" s="123">
        <f>+(B!S56/D!V$60)*1000</f>
        <v>3.6726363823981283E-4</v>
      </c>
      <c r="W76" s="124">
        <f>+(B!T56/D!W$60)*1000</f>
        <v>7.8124574694914486E-4</v>
      </c>
      <c r="X76" s="123">
        <f>+(B!U56/D!X$60)*1000</f>
        <v>2.2445177653581128E-8</v>
      </c>
      <c r="Y76" s="124">
        <f>+(B!V56/D!Y$60)*1000</f>
        <v>6.2750544420247991E-4</v>
      </c>
      <c r="Z76" s="123">
        <f>+(B!W56/D!Z$60)*1000</f>
        <v>2.3442280180477606E-4</v>
      </c>
      <c r="AA76" s="124">
        <f>+(B!X56/D!AA$60)*1000</f>
        <v>2.8321632581868923E-4</v>
      </c>
      <c r="AB76" s="123">
        <f>+(B!Y56/D!AB$60)*1000</f>
        <v>1.1225547350693095E-4</v>
      </c>
      <c r="AC76" s="125">
        <f>+(B!Z56/D!AC$60)*1000</f>
        <v>5.045270125987615E-4</v>
      </c>
      <c r="AD76" s="125">
        <f>+(B!AA56/D!AD$60)*1000</f>
        <v>1.7636390476391317E-4</v>
      </c>
      <c r="AE76" s="125">
        <f>+(B!AB56/D!AE$60)*1000</f>
        <v>9.583695967507978E-4</v>
      </c>
      <c r="AF76" s="125">
        <f>+(B!AC56/D!AF$60)*1000</f>
        <v>1.0351040570086647E-4</v>
      </c>
      <c r="AG76" s="125">
        <f>+(B!AD56/D!AG$60)*1000</f>
        <v>8.8978003652822999E-5</v>
      </c>
      <c r="AH76" s="125">
        <f>+(B!AE56/D!AH$60)*1000</f>
        <v>1.0323414758369408E-4</v>
      </c>
    </row>
    <row r="77" spans="6:34" x14ac:dyDescent="0.25">
      <c r="F77" t="s">
        <v>52</v>
      </c>
    </row>
    <row r="78" spans="6:34" ht="15.75" thickBot="1" x14ac:dyDescent="0.3"/>
    <row r="79" spans="6:34" ht="15.75" thickBot="1" x14ac:dyDescent="0.3">
      <c r="F79" s="5" t="s">
        <v>14</v>
      </c>
      <c r="G79" s="6"/>
      <c r="H79" s="11">
        <v>1995</v>
      </c>
      <c r="I79" s="7">
        <v>1996</v>
      </c>
      <c r="J79" s="11">
        <v>1997</v>
      </c>
      <c r="K79" s="7">
        <v>1998</v>
      </c>
      <c r="L79" s="11">
        <v>1999</v>
      </c>
      <c r="M79" s="7">
        <v>2000</v>
      </c>
      <c r="N79" s="11">
        <v>2001</v>
      </c>
      <c r="O79" s="7">
        <v>2002</v>
      </c>
      <c r="P79" s="11">
        <v>2003</v>
      </c>
      <c r="Q79" s="7">
        <v>2004</v>
      </c>
      <c r="R79" s="11">
        <v>2005</v>
      </c>
      <c r="S79" s="7">
        <v>2006</v>
      </c>
      <c r="T79" s="11">
        <v>2007</v>
      </c>
      <c r="U79" s="7">
        <v>2008</v>
      </c>
      <c r="V79" s="11">
        <v>2009</v>
      </c>
      <c r="W79" s="7">
        <v>2010</v>
      </c>
      <c r="X79" s="11">
        <v>2011</v>
      </c>
      <c r="Y79" s="7">
        <v>2012</v>
      </c>
      <c r="Z79" s="11">
        <v>2013</v>
      </c>
      <c r="AA79" s="7">
        <v>2014</v>
      </c>
      <c r="AB79" s="11">
        <v>2015</v>
      </c>
      <c r="AC79" s="8">
        <v>2016</v>
      </c>
      <c r="AD79" s="8">
        <v>2017</v>
      </c>
      <c r="AE79" s="8">
        <v>2018</v>
      </c>
      <c r="AF79" s="8">
        <v>2019</v>
      </c>
      <c r="AG79" s="8">
        <v>2020</v>
      </c>
      <c r="AH79" s="8">
        <v>2021</v>
      </c>
    </row>
    <row r="80" spans="6:34" ht="15.75" thickBot="1" x14ac:dyDescent="0.3">
      <c r="F80" s="216" t="s">
        <v>26</v>
      </c>
      <c r="G80" s="217"/>
      <c r="H80" s="136">
        <f>+('C'!D46/D!H$60)*1000</f>
        <v>10.99051581288091</v>
      </c>
      <c r="I80" s="136">
        <f>+('C'!E46/D!I$60)*1000</f>
        <v>3.2423458224155155E-2</v>
      </c>
      <c r="J80" s="136">
        <f>+('C'!F46/D!J$60)*1000</f>
        <v>0.10916616451139848</v>
      </c>
      <c r="K80" s="136">
        <f>+('C'!G46/D!K$60)*1000</f>
        <v>-2.9876811594202902E-2</v>
      </c>
      <c r="L80" s="136">
        <f>+('C'!H46/D!L$60)*1000</f>
        <v>-2.8403339123220909E-2</v>
      </c>
      <c r="M80" s="136">
        <f>+('C'!I46/D!M$60)*1000</f>
        <v>-4.5800904168369433E-2</v>
      </c>
      <c r="N80" s="136">
        <f>+('C'!J46/D!N$60)*1000</f>
        <v>-1.7278570708089566E-2</v>
      </c>
      <c r="O80" s="136">
        <f>+('C'!K46/D!O$60)*1000</f>
        <v>-2.2219992031078793E-2</v>
      </c>
      <c r="P80" s="136">
        <f>+('C'!L46/D!P$60)*1000</f>
        <v>0.25065667347089343</v>
      </c>
      <c r="Q80" s="136">
        <f>+('C'!M46/D!Q$60)*1000</f>
        <v>-3.689282417529028E-2</v>
      </c>
      <c r="R80" s="136">
        <f>+('C'!N46/D!R$60)*1000</f>
        <v>-5.3061840084469195E-2</v>
      </c>
      <c r="S80" s="136">
        <f>+('C'!O46/D!S$60)*1000</f>
        <v>-6.6510386530709037E-2</v>
      </c>
      <c r="T80" s="136">
        <f>+('C'!P46/D!T$60)*1000</f>
        <v>-0.10422841604350784</v>
      </c>
      <c r="U80" s="136">
        <f>+('C'!Q46/D!U$60)*1000</f>
        <v>-0.22121553762693003</v>
      </c>
      <c r="V80" s="136">
        <f>+('C'!R46/D!V$60)*1000</f>
        <v>-6.4453232130982141E-2</v>
      </c>
      <c r="W80" s="136">
        <f>+('C'!S46/D!W$60)*1000</f>
        <v>-0.15545808193077165</v>
      </c>
      <c r="X80" s="136">
        <f>+('C'!T46/D!X$60)*1000</f>
        <v>0.12383466882140375</v>
      </c>
      <c r="Y80" s="136">
        <f>+('C'!U46/D!Y$60)*1000</f>
        <v>-0.16589964890449316</v>
      </c>
      <c r="Z80" s="136">
        <f>+('C'!V46/D!Z$60)*1000</f>
        <v>-0.51744375481457028</v>
      </c>
      <c r="AA80" s="136">
        <f>+('C'!W46/D!AA$60)*1000</f>
        <v>-0.16820437797061003</v>
      </c>
      <c r="AB80" s="136">
        <f>+('C'!X46/D!AB$60)*1000</f>
        <v>-9.7299455888068404E-2</v>
      </c>
      <c r="AC80" s="136">
        <f>+('C'!Y46/D!AC$60)*1000</f>
        <v>-8.6844672218663238E-2</v>
      </c>
      <c r="AD80" s="136">
        <f>+('C'!Z46/D!AD$60)*1000</f>
        <v>-0.14375718593812606</v>
      </c>
      <c r="AE80" s="136">
        <f>+('C'!AA46/D!AE$60)*1000</f>
        <v>-8.3554125740809809E-2</v>
      </c>
      <c r="AF80" s="136">
        <f>+('C'!AB46/D!AF$60)*1000</f>
        <v>4.394550166005344E-2</v>
      </c>
      <c r="AG80" s="136">
        <f>+('C'!AC46/D!AG$60)*1000</f>
        <v>0.69443623441594537</v>
      </c>
      <c r="AH80" s="136" t="e">
        <f>+('C'!AD46/D!AH$60)*1000</f>
        <v>#REF!</v>
      </c>
    </row>
    <row r="81" spans="6:34" x14ac:dyDescent="0.25">
      <c r="F81" s="210" t="s">
        <v>16</v>
      </c>
      <c r="G81" s="211"/>
      <c r="H81" s="115" t="e">
        <f>+('C'!D47/D!H$60)*1000</f>
        <v>#VALUE!</v>
      </c>
      <c r="I81" s="115" t="e">
        <f>+('C'!E47/D!I$60)*1000</f>
        <v>#VALUE!</v>
      </c>
      <c r="J81" s="115">
        <f>+('C'!F47/D!J$60)*1000</f>
        <v>9.9341634448740168E-2</v>
      </c>
      <c r="K81" s="115">
        <f>+('C'!G47/D!K$60)*1000</f>
        <v>-1.8784630329762658E-2</v>
      </c>
      <c r="L81" s="115" t="e">
        <f>+('C'!H47/D!L$60)*1000</f>
        <v>#VALUE!</v>
      </c>
      <c r="M81" s="115">
        <f>+('C'!I47/D!M$60)*1000</f>
        <v>1.7681089088680015E-3</v>
      </c>
      <c r="N81" s="115" t="e">
        <f>+('C'!J47/D!N$60)*1000</f>
        <v>#VALUE!</v>
      </c>
      <c r="O81" s="115">
        <f>+('C'!K47/D!O$60)*1000</f>
        <v>4.3269249925291364E-3</v>
      </c>
      <c r="P81" s="115">
        <f>+('C'!L47/D!P$60)*1000</f>
        <v>0.27450035660706823</v>
      </c>
      <c r="Q81" s="115">
        <f>+('C'!M47/D!Q$60)*1000</f>
        <v>6.5428994801535242E-3</v>
      </c>
      <c r="R81" s="115">
        <f>+('C'!N47/D!R$60)*1000</f>
        <v>8.305000959877136E-3</v>
      </c>
      <c r="S81" s="115">
        <f>+('C'!O47/D!S$60)*1000</f>
        <v>5.5228598529760489E-3</v>
      </c>
      <c r="T81" s="115">
        <f>+('C'!P47/D!T$60)*1000</f>
        <v>-2.0176883424365317</v>
      </c>
      <c r="U81" s="115">
        <f>+('C'!Q47/D!U$60)*1000</f>
        <v>5.1436685677192003E-3</v>
      </c>
      <c r="V81" s="115">
        <f>+('C'!R47/D!V$60)*1000</f>
        <v>2.7734252103923506E-2</v>
      </c>
      <c r="W81" s="115">
        <f>+('C'!S47/D!W$60)*1000</f>
        <v>3.2423626548110512E-2</v>
      </c>
      <c r="X81" s="115">
        <f>+('C'!T47/D!X$60)*1000</f>
        <v>0.27190880524319355</v>
      </c>
      <c r="Y81" s="115">
        <f>+('C'!U47/D!Y$60)*1000</f>
        <v>3.9025465534865113E-2</v>
      </c>
      <c r="Z81" s="115">
        <f>+('C'!V47/D!Z$60)*1000</f>
        <v>3.4904412897545943E-2</v>
      </c>
      <c r="AA81" s="115">
        <f>+('C'!W47/D!AA$60)*1000</f>
        <v>1.5792569659442722E-2</v>
      </c>
      <c r="AB81" s="115">
        <f>+('C'!X47/D!AB$60)*1000</f>
        <v>3.743744871960962E-2</v>
      </c>
      <c r="AC81" s="115">
        <f>+('C'!Y47/D!AC$60)*1000</f>
        <v>2.8174695707879567E-2</v>
      </c>
      <c r="AD81" s="115">
        <f>+('C'!Z47/D!AD$60)*1000</f>
        <v>0.11468814188405492</v>
      </c>
      <c r="AE81" s="115">
        <f>+('C'!AA47/D!AE$60)*1000</f>
        <v>0.12389228728915412</v>
      </c>
      <c r="AF81" s="115">
        <f>+('C'!AB47/D!AF$60)*1000</f>
        <v>0.23128692606688803</v>
      </c>
      <c r="AG81" s="115">
        <f>+('C'!AC47/D!AG$60)*1000</f>
        <v>6.1528011593742549E-2</v>
      </c>
      <c r="AH81" s="115" t="e">
        <f>+('C'!AD47/D!AH$60)*1000</f>
        <v>#REF!</v>
      </c>
    </row>
    <row r="82" spans="6:34" x14ac:dyDescent="0.25">
      <c r="F82" s="212" t="s">
        <v>17</v>
      </c>
      <c r="G82" s="213"/>
      <c r="H82" s="22" t="e">
        <f>+('C'!D48/D!H$60)*1000</f>
        <v>#VALUE!</v>
      </c>
      <c r="I82" s="22" t="e">
        <f>+('C'!E48/D!I$60)*1000</f>
        <v>#VALUE!</v>
      </c>
      <c r="J82" s="22" t="e">
        <f>+('C'!F48/D!J$60)*1000</f>
        <v>#VALUE!</v>
      </c>
      <c r="K82" s="22" t="e">
        <f>+('C'!G48/D!K$60)*1000</f>
        <v>#VALUE!</v>
      </c>
      <c r="L82" s="22" t="e">
        <f>+('C'!H48/D!L$60)*1000</f>
        <v>#VALUE!</v>
      </c>
      <c r="M82" s="22" t="e">
        <f>+('C'!I48/D!M$60)*1000</f>
        <v>#VALUE!</v>
      </c>
      <c r="N82" s="22" t="e">
        <f>+('C'!J48/D!N$60)*1000</f>
        <v>#VALUE!</v>
      </c>
      <c r="O82" s="22" t="e">
        <f>+('C'!K48/D!O$60)*1000</f>
        <v>#VALUE!</v>
      </c>
      <c r="P82" s="22" t="e">
        <f>+('C'!L48/D!P$60)*1000</f>
        <v>#VALUE!</v>
      </c>
      <c r="Q82" s="22" t="e">
        <f>+('C'!M48/D!Q$60)*1000</f>
        <v>#VALUE!</v>
      </c>
      <c r="R82" s="22" t="e">
        <f>+('C'!N48/D!R$60)*1000</f>
        <v>#VALUE!</v>
      </c>
      <c r="S82" s="22" t="e">
        <f>+('C'!O48/D!S$60)*1000</f>
        <v>#VALUE!</v>
      </c>
      <c r="T82" s="22" t="e">
        <f>+('C'!P48/D!T$60)*1000</f>
        <v>#VALUE!</v>
      </c>
      <c r="U82" s="22" t="e">
        <f>+('C'!Q48/D!U$60)*1000</f>
        <v>#VALUE!</v>
      </c>
      <c r="V82" s="22" t="e">
        <f>+('C'!R48/D!V$60)*1000</f>
        <v>#VALUE!</v>
      </c>
      <c r="W82" s="22" t="e">
        <f>+('C'!S48/D!W$60)*1000</f>
        <v>#VALUE!</v>
      </c>
      <c r="X82" s="22" t="e">
        <f>+('C'!T48/D!X$60)*1000</f>
        <v>#VALUE!</v>
      </c>
      <c r="Y82" s="22" t="e">
        <f>+('C'!U48/D!Y$60)*1000</f>
        <v>#VALUE!</v>
      </c>
      <c r="Z82" s="22" t="e">
        <f>+('C'!V48/D!Z$60)*1000</f>
        <v>#VALUE!</v>
      </c>
      <c r="AA82" s="22" t="e">
        <f>+('C'!W48/D!AA$60)*1000</f>
        <v>#VALUE!</v>
      </c>
      <c r="AB82" s="22" t="e">
        <f>+('C'!X48/D!AB$60)*1000</f>
        <v>#VALUE!</v>
      </c>
      <c r="AC82" s="22" t="e">
        <f>+('C'!Y48/D!AC$60)*1000</f>
        <v>#VALUE!</v>
      </c>
      <c r="AD82" s="22" t="e">
        <f>+('C'!Z48/D!AD$60)*1000</f>
        <v>#VALUE!</v>
      </c>
      <c r="AE82" s="22" t="e">
        <f>+('C'!AA48/D!AE$60)*1000</f>
        <v>#VALUE!</v>
      </c>
      <c r="AF82" s="22" t="e">
        <f>+('C'!AB48/D!AF$60)*1000</f>
        <v>#VALUE!</v>
      </c>
      <c r="AG82" s="22" t="e">
        <f>+('C'!AC48/D!AG$60)*1000</f>
        <v>#VALUE!</v>
      </c>
      <c r="AH82" s="22" t="e">
        <f>+('C'!AD48/D!AH$60)*1000</f>
        <v>#REF!</v>
      </c>
    </row>
    <row r="83" spans="6:34" x14ac:dyDescent="0.25">
      <c r="F83" s="210" t="s">
        <v>18</v>
      </c>
      <c r="G83" s="211"/>
      <c r="H83" s="22">
        <f>+('C'!D49/D!H$60)*1000</f>
        <v>-1.8923571075605335E-3</v>
      </c>
      <c r="I83" s="22" t="e">
        <f>+('C'!E49/D!I$60)*1000</f>
        <v>#VALUE!</v>
      </c>
      <c r="J83" s="22">
        <f>+('C'!F49/D!J$60)*1000</f>
        <v>-5.3038261565124649E-4</v>
      </c>
      <c r="K83" s="22">
        <f>+('C'!G49/D!K$60)*1000</f>
        <v>-4.255408527620247E-4</v>
      </c>
      <c r="L83" s="22" t="e">
        <f>+('C'!H49/D!L$60)*1000</f>
        <v>#VALUE!</v>
      </c>
      <c r="M83" s="22" t="e">
        <f>+('C'!I49/D!M$60)*1000</f>
        <v>#VALUE!</v>
      </c>
      <c r="N83" s="22" t="e">
        <f>+('C'!J49/D!N$60)*1000</f>
        <v>#VALUE!</v>
      </c>
      <c r="O83" s="22">
        <f>+('C'!K49/D!O$60)*1000</f>
        <v>-6.8102400637513709E-3</v>
      </c>
      <c r="P83" s="22">
        <f>+('C'!L49/D!P$60)*1000</f>
        <v>-2.578960182976316E-2</v>
      </c>
      <c r="Q83" s="22">
        <f>+('C'!M49/D!Q$60)*1000</f>
        <v>-1.83295680901715E-2</v>
      </c>
      <c r="R83" s="22">
        <f>+('C'!N49/D!R$60)*1000</f>
        <v>-3.0035251487809556E-2</v>
      </c>
      <c r="S83" s="22" t="e">
        <f>+('C'!O49/D!S$60)*1000</f>
        <v>#VALUE!</v>
      </c>
      <c r="T83" s="22" t="e">
        <f>+('C'!P49/D!T$60)*1000</f>
        <v>#VALUE!</v>
      </c>
      <c r="U83" s="22">
        <f>+('C'!Q49/D!U$60)*1000</f>
        <v>-6.1780196596652286E-2</v>
      </c>
      <c r="V83" s="22">
        <f>+('C'!R49/D!V$60)*1000</f>
        <v>-4.2487170079570737E-2</v>
      </c>
      <c r="W83" s="22">
        <f>+('C'!S49/D!W$60)*1000</f>
        <v>-3.3269813546250512E-2</v>
      </c>
      <c r="X83" s="22" t="e">
        <f>+('C'!T49/D!X$60)*1000</f>
        <v>#VALUE!</v>
      </c>
      <c r="Y83" s="22">
        <f>+('C'!U49/D!Y$60)*1000</f>
        <v>-3.4581529709790677E-2</v>
      </c>
      <c r="Z83" s="22">
        <f>+('C'!V49/D!Z$60)*1000</f>
        <v>-2.4282161329371631E-2</v>
      </c>
      <c r="AA83" s="22" t="e">
        <f>+('C'!W49/D!AA$60)*1000</f>
        <v>#VALUE!</v>
      </c>
      <c r="AB83" s="22" t="e">
        <f>+('C'!X49/D!AB$60)*1000</f>
        <v>#VALUE!</v>
      </c>
      <c r="AC83" s="22" t="e">
        <f>+('C'!Y49/D!AC$60)*1000</f>
        <v>#VALUE!</v>
      </c>
      <c r="AD83" s="22">
        <f>+('C'!Z49/D!AD$60)*1000</f>
        <v>-6.9397077120985258E-3</v>
      </c>
      <c r="AE83" s="22">
        <f>+('C'!AA49/D!AE$60)*1000</f>
        <v>-2.7377015209913377E-3</v>
      </c>
      <c r="AF83" s="22" t="e">
        <f>+('C'!AB49/D!AF$60)*1000</f>
        <v>#VALUE!</v>
      </c>
      <c r="AG83" s="22">
        <f>+('C'!AC49/D!AG$60)*1000</f>
        <v>-2.4136226475025809E-3</v>
      </c>
      <c r="AH83" s="22" t="e">
        <f>+('C'!AD49/D!AH$60)*1000</f>
        <v>#REF!</v>
      </c>
    </row>
    <row r="84" spans="6:34" x14ac:dyDescent="0.25">
      <c r="F84" s="212" t="s">
        <v>19</v>
      </c>
      <c r="G84" s="213"/>
      <c r="H84" s="22" t="e">
        <f>+('C'!D50/D!H$60)*1000</f>
        <v>#VALUE!</v>
      </c>
      <c r="I84" s="22" t="e">
        <f>+('C'!E50/D!I$60)*1000</f>
        <v>#VALUE!</v>
      </c>
      <c r="J84" s="22" t="e">
        <f>+('C'!F50/D!J$60)*1000</f>
        <v>#VALUE!</v>
      </c>
      <c r="K84" s="22" t="e">
        <f>+('C'!G50/D!K$60)*1000</f>
        <v>#VALUE!</v>
      </c>
      <c r="L84" s="22" t="e">
        <f>+('C'!H50/D!L$60)*1000</f>
        <v>#VALUE!</v>
      </c>
      <c r="M84" s="22" t="e">
        <f>+('C'!I50/D!M$60)*1000</f>
        <v>#VALUE!</v>
      </c>
      <c r="N84" s="22" t="e">
        <f>+('C'!J50/D!N$60)*1000</f>
        <v>#VALUE!</v>
      </c>
      <c r="O84" s="22" t="e">
        <f>+('C'!K50/D!O$60)*1000</f>
        <v>#VALUE!</v>
      </c>
      <c r="P84" s="22" t="e">
        <f>+('C'!L50/D!P$60)*1000</f>
        <v>#VALUE!</v>
      </c>
      <c r="Q84" s="22" t="e">
        <f>+('C'!M50/D!Q$60)*1000</f>
        <v>#VALUE!</v>
      </c>
      <c r="R84" s="22" t="e">
        <f>+('C'!N50/D!R$60)*1000</f>
        <v>#VALUE!</v>
      </c>
      <c r="S84" s="22" t="e">
        <f>+('C'!O50/D!S$60)*1000</f>
        <v>#VALUE!</v>
      </c>
      <c r="T84" s="22" t="e">
        <f>+('C'!P50/D!T$60)*1000</f>
        <v>#VALUE!</v>
      </c>
      <c r="U84" s="22" t="e">
        <f>+('C'!Q50/D!U$60)*1000</f>
        <v>#VALUE!</v>
      </c>
      <c r="V84" s="22" t="e">
        <f>+('C'!R50/D!V$60)*1000</f>
        <v>#VALUE!</v>
      </c>
      <c r="W84" s="22" t="e">
        <f>+('C'!S50/D!W$60)*1000</f>
        <v>#VALUE!</v>
      </c>
      <c r="X84" s="22" t="e">
        <f>+('C'!T50/D!X$60)*1000</f>
        <v>#VALUE!</v>
      </c>
      <c r="Y84" s="22" t="e">
        <f>+('C'!U50/D!Y$60)*1000</f>
        <v>#VALUE!</v>
      </c>
      <c r="Z84" s="22" t="e">
        <f>+('C'!V50/D!Z$60)*1000</f>
        <v>#VALUE!</v>
      </c>
      <c r="AA84" s="22">
        <f>+('C'!W50/D!AA$60)*1000</f>
        <v>1.8318580211921687E-4</v>
      </c>
      <c r="AB84" s="22">
        <f>+('C'!X50/D!AB$60)*1000</f>
        <v>6.0519972362568557E-2</v>
      </c>
      <c r="AC84" s="22">
        <f>+('C'!Y50/D!AC$60)*1000</f>
        <v>4.9089515267990602E-2</v>
      </c>
      <c r="AD84" s="22" t="e">
        <f>+('C'!Z50/D!AD$60)*1000</f>
        <v>#VALUE!</v>
      </c>
      <c r="AE84" s="22" t="e">
        <f>+('C'!AA50/D!AE$60)*1000</f>
        <v>#VALUE!</v>
      </c>
      <c r="AF84" s="22" t="e">
        <f>+('C'!AB50/D!AF$60)*1000</f>
        <v>#VALUE!</v>
      </c>
      <c r="AG84" s="22">
        <f>+('C'!AC50/D!AG$60)*1000</f>
        <v>3.9682760263638523E-4</v>
      </c>
      <c r="AH84" s="22" t="e">
        <f>+('C'!AD50/D!AH$60)*1000</f>
        <v>#REF!</v>
      </c>
    </row>
    <row r="85" spans="6:34" x14ac:dyDescent="0.25">
      <c r="F85" s="210" t="s">
        <v>20</v>
      </c>
      <c r="G85" s="211"/>
      <c r="H85" s="22" t="e">
        <f>+('C'!D51/D!H$60)*1000</f>
        <v>#VALUE!</v>
      </c>
      <c r="I85" s="22" t="e">
        <f>+('C'!E51/D!I$60)*1000</f>
        <v>#VALUE!</v>
      </c>
      <c r="J85" s="22" t="e">
        <f>+('C'!F51/D!J$60)*1000</f>
        <v>#VALUE!</v>
      </c>
      <c r="K85" s="22" t="e">
        <f>+('C'!G51/D!K$60)*1000</f>
        <v>#VALUE!</v>
      </c>
      <c r="L85" s="22" t="e">
        <f>+('C'!H51/D!L$60)*1000</f>
        <v>#VALUE!</v>
      </c>
      <c r="M85" s="22" t="e">
        <f>+('C'!I51/D!M$60)*1000</f>
        <v>#VALUE!</v>
      </c>
      <c r="N85" s="22" t="e">
        <f>+('C'!J51/D!N$60)*1000</f>
        <v>#VALUE!</v>
      </c>
      <c r="O85" s="22" t="e">
        <f>+('C'!K51/D!O$60)*1000</f>
        <v>#VALUE!</v>
      </c>
      <c r="P85" s="22" t="e">
        <f>+('C'!L51/D!P$60)*1000</f>
        <v>#VALUE!</v>
      </c>
      <c r="Q85" s="22" t="e">
        <f>+('C'!M51/D!Q$60)*1000</f>
        <v>#VALUE!</v>
      </c>
      <c r="R85" s="22" t="e">
        <f>+('C'!N51/D!R$60)*1000</f>
        <v>#VALUE!</v>
      </c>
      <c r="S85" s="22" t="e">
        <f>+('C'!O51/D!S$60)*1000</f>
        <v>#VALUE!</v>
      </c>
      <c r="T85" s="22" t="e">
        <f>+('C'!P51/D!T$60)*1000</f>
        <v>#VALUE!</v>
      </c>
      <c r="U85" s="22" t="e">
        <f>+('C'!Q51/D!U$60)*1000</f>
        <v>#VALUE!</v>
      </c>
      <c r="V85" s="22" t="e">
        <f>+('C'!R51/D!V$60)*1000</f>
        <v>#VALUE!</v>
      </c>
      <c r="W85" s="22" t="e">
        <f>+('C'!S51/D!W$60)*1000</f>
        <v>#VALUE!</v>
      </c>
      <c r="X85" s="22" t="e">
        <f>+('C'!T51/D!X$60)*1000</f>
        <v>#VALUE!</v>
      </c>
      <c r="Y85" s="22" t="e">
        <f>+('C'!U51/D!Y$60)*1000</f>
        <v>#VALUE!</v>
      </c>
      <c r="Z85" s="22" t="e">
        <f>+('C'!V51/D!Z$60)*1000</f>
        <v>#VALUE!</v>
      </c>
      <c r="AA85" s="22" t="e">
        <f>+('C'!W51/D!AA$60)*1000</f>
        <v>#VALUE!</v>
      </c>
      <c r="AB85" s="22" t="e">
        <f>+('C'!X51/D!AB$60)*1000</f>
        <v>#VALUE!</v>
      </c>
      <c r="AC85" s="22" t="e">
        <f>+('C'!Y51/D!AC$60)*1000</f>
        <v>#VALUE!</v>
      </c>
      <c r="AD85" s="22" t="e">
        <f>+('C'!Z51/D!AD$60)*1000</f>
        <v>#VALUE!</v>
      </c>
      <c r="AE85" s="22" t="e">
        <f>+('C'!AA51/D!AE$60)*1000</f>
        <v>#VALUE!</v>
      </c>
      <c r="AF85" s="22" t="e">
        <f>+('C'!AB51/D!AF$60)*1000</f>
        <v>#VALUE!</v>
      </c>
      <c r="AG85" s="22" t="e">
        <f>+('C'!AC51/D!AG$60)*1000</f>
        <v>#VALUE!</v>
      </c>
      <c r="AH85" s="22" t="e">
        <f>+('C'!AD51/D!AH$60)*1000</f>
        <v>#REF!</v>
      </c>
    </row>
    <row r="86" spans="6:34" x14ac:dyDescent="0.25">
      <c r="F86" s="212" t="s">
        <v>21</v>
      </c>
      <c r="G86" s="213"/>
      <c r="H86" s="22">
        <f>+('C'!D52/D!H$60)*1000</f>
        <v>4.5046120902651945E-3</v>
      </c>
      <c r="I86" s="22">
        <f>+('C'!E52/D!I$60)*1000</f>
        <v>2.6825224884518762E-2</v>
      </c>
      <c r="J86" s="22">
        <f>+('C'!F52/D!J$60)*1000</f>
        <v>2.9422770297293694E-2</v>
      </c>
      <c r="K86" s="22">
        <f>+('C'!G52/D!K$60)*1000</f>
        <v>3.7156322201218235E-3</v>
      </c>
      <c r="L86" s="22">
        <f>+('C'!H52/D!L$60)*1000</f>
        <v>4.4459596090529645E-3</v>
      </c>
      <c r="M86" s="22">
        <f>+('C'!I52/D!M$60)*1000</f>
        <v>1.3856252554147941E-3</v>
      </c>
      <c r="N86" s="22" t="e">
        <f>+('C'!J52/D!N$60)*1000</f>
        <v>#VALUE!</v>
      </c>
      <c r="O86" s="22">
        <f>+('C'!K52/D!O$60)*1000</f>
        <v>-4.7061460304811243E-4</v>
      </c>
      <c r="P86" s="22">
        <f>+('C'!L52/D!P$60)*1000</f>
        <v>-2.841789429674627E-3</v>
      </c>
      <c r="Q86" s="22">
        <f>+('C'!M52/D!Q$60)*1000</f>
        <v>-2.5892945634747123E-2</v>
      </c>
      <c r="R86" s="22">
        <f>+('C'!N52/D!R$60)*1000</f>
        <v>-2.9006263198310615E-2</v>
      </c>
      <c r="S86" s="22">
        <f>+('C'!O52/D!S$60)*1000</f>
        <v>-3.1138747925065217E-2</v>
      </c>
      <c r="T86" s="22" t="e">
        <f>+('C'!P52/D!T$60)*1000</f>
        <v>#VALUE!</v>
      </c>
      <c r="U86" s="22">
        <f>+('C'!Q52/D!U$60)*1000</f>
        <v>-6.3215769462604904E-2</v>
      </c>
      <c r="V86" s="22">
        <f>+('C'!R52/D!V$60)*1000</f>
        <v>-3.4860120617303765E-2</v>
      </c>
      <c r="W86" s="22">
        <f>+('C'!S52/D!W$60)*1000</f>
        <v>-0.10513008664882277</v>
      </c>
      <c r="X86" s="22">
        <f>+('C'!T52/D!X$60)*1000</f>
        <v>-1.6146499674544925E-2</v>
      </c>
      <c r="Y86" s="22">
        <f>+('C'!U52/D!Y$60)*1000</f>
        <v>-3.0936025065552642E-2</v>
      </c>
      <c r="Z86" s="22">
        <f>+('C'!V52/D!Z$60)*1000</f>
        <v>-0.39325528777374275</v>
      </c>
      <c r="AA86" s="22">
        <f>+('C'!W52/D!AA$60)*1000</f>
        <v>-8.1195220860768289E-4</v>
      </c>
      <c r="AB86" s="22">
        <f>+('C'!X52/D!AB$60)*1000</f>
        <v>1.2256121259230466E-3</v>
      </c>
      <c r="AC86" s="22">
        <f>+('C'!Y52/D!AC$60)*1000</f>
        <v>-1.7287422592355328E-2</v>
      </c>
      <c r="AD86" s="22">
        <f>+('C'!Z52/D!AD$60)*1000</f>
        <v>-0.13377137856133617</v>
      </c>
      <c r="AE86" s="22">
        <f>+('C'!AA52/D!AE$60)*1000</f>
        <v>-3.2702225537734678E-2</v>
      </c>
      <c r="AF86" s="22">
        <f>+('C'!AB52/D!AF$60)*1000</f>
        <v>-9.9386043404324248E-2</v>
      </c>
      <c r="AG86" s="22">
        <f>+('C'!AC52/D!AG$60)*1000</f>
        <v>-9.0787223060430397E-2</v>
      </c>
      <c r="AH86" s="22" t="e">
        <f>+('C'!AD52/D!AH$60)*1000</f>
        <v>#REF!</v>
      </c>
    </row>
    <row r="87" spans="6:34" x14ac:dyDescent="0.25">
      <c r="F87" s="210" t="s">
        <v>22</v>
      </c>
      <c r="G87" s="211"/>
      <c r="H87" s="22">
        <f>+('C'!D53/D!H$60)*1000</f>
        <v>-2.2397737879536598E-3</v>
      </c>
      <c r="I87" s="22">
        <f>+('C'!E53/D!I$60)*1000</f>
        <v>-9.4513628136902667E-4</v>
      </c>
      <c r="J87" s="22">
        <f>+('C'!F53/D!J$60)*1000</f>
        <v>-1.1537634982002399E-2</v>
      </c>
      <c r="K87" s="22">
        <f>+('C'!G53/D!K$60)*1000</f>
        <v>-1.3401517538332283E-2</v>
      </c>
      <c r="L87" s="22">
        <f>+('C'!H53/D!L$60)*1000</f>
        <v>-1.8800456277707205E-2</v>
      </c>
      <c r="M87" s="22">
        <f>+('C'!I53/D!M$60)*1000</f>
        <v>-2.0342970984879447E-2</v>
      </c>
      <c r="N87" s="22">
        <f>+('C'!J53/D!N$60)*1000</f>
        <v>-6.519896106516038E-3</v>
      </c>
      <c r="O87" s="22">
        <f>+('C'!K53/D!O$60)*1000</f>
        <v>-1.0437643191552942E-2</v>
      </c>
      <c r="P87" s="22">
        <f>+('C'!L53/D!P$60)*1000</f>
        <v>-6.1412409925973291E-3</v>
      </c>
      <c r="Q87" s="22">
        <f>+('C'!M53/D!Q$60)*1000</f>
        <v>-6.3803381431278231E-3</v>
      </c>
      <c r="R87" s="22">
        <f>+('C'!N53/D!R$60)*1000</f>
        <v>-3.8976531004031468E-3</v>
      </c>
      <c r="S87" s="22">
        <f>+('C'!O53/D!S$60)*1000</f>
        <v>-2.4797486364714228E-3</v>
      </c>
      <c r="T87" s="22">
        <f>+('C'!P53/D!T$60)*1000</f>
        <v>-2.5717339834501512E-2</v>
      </c>
      <c r="U87" s="22">
        <f>+('C'!Q53/D!U$60)*1000</f>
        <v>-2.6524296378726754E-2</v>
      </c>
      <c r="V87" s="22">
        <f>+('C'!R53/D!V$60)*1000</f>
        <v>-4.7592928065307615E-3</v>
      </c>
      <c r="W87" s="22">
        <f>+('C'!S53/D!W$60)*1000</f>
        <v>-2.7611146395681165E-2</v>
      </c>
      <c r="X87" s="22">
        <f>+('C'!T53/D!X$60)*1000</f>
        <v>-6.5322559648059622E-2</v>
      </c>
      <c r="Y87" s="22">
        <f>+('C'!U53/D!Y$60)*1000</f>
        <v>-0.10659879560908404</v>
      </c>
      <c r="Z87" s="22">
        <f>+('C'!V53/D!Z$60)*1000</f>
        <v>-0.11847078243644767</v>
      </c>
      <c r="AA87" s="22">
        <f>+('C'!W53/D!AA$60)*1000</f>
        <v>-0.14087537609558279</v>
      </c>
      <c r="AB87" s="22">
        <f>+('C'!X53/D!AB$60)*1000</f>
        <v>-0.16584805890227575</v>
      </c>
      <c r="AC87" s="22">
        <f>+('C'!Y53/D!AC$60)*1000</f>
        <v>-0.11734272901985907</v>
      </c>
      <c r="AD87" s="22">
        <f>+('C'!Z53/D!AD$60)*1000</f>
        <v>-0.16571220396887323</v>
      </c>
      <c r="AE87" s="22">
        <f>+('C'!AA53/D!AE$60)*1000</f>
        <v>-0.10240629532927183</v>
      </c>
      <c r="AF87" s="22">
        <f>+('C'!AB53/D!AF$60)*1000</f>
        <v>-9.317527735039273E-2</v>
      </c>
      <c r="AG87" s="22">
        <f>+('C'!AC53/D!AG$60)*1000</f>
        <v>-5.538771539744302E-2</v>
      </c>
      <c r="AH87" s="22" t="e">
        <f>+('C'!AD53/D!AH$60)*1000</f>
        <v>#REF!</v>
      </c>
    </row>
    <row r="88" spans="6:34" x14ac:dyDescent="0.25">
      <c r="F88" s="212" t="s">
        <v>23</v>
      </c>
      <c r="G88" s="213"/>
      <c r="H88" s="22">
        <f>+('C'!D54/D!H$60)*1000</f>
        <v>3.1732004612090269E-3</v>
      </c>
      <c r="I88" s="22">
        <f>+('C'!E54/D!I$60)*1000</f>
        <v>4.4232421189119098E-3</v>
      </c>
      <c r="J88" s="22" t="e">
        <f>+('C'!F54/D!J$60)*1000</f>
        <v>#VALUE!</v>
      </c>
      <c r="K88" s="22" t="e">
        <f>+('C'!G54/D!K$60)*1000</f>
        <v>#VALUE!</v>
      </c>
      <c r="L88" s="22" t="e">
        <f>+('C'!H54/D!L$60)*1000</f>
        <v>#VALUE!</v>
      </c>
      <c r="M88" s="22" t="e">
        <f>+('C'!I54/D!M$60)*1000</f>
        <v>#VALUE!</v>
      </c>
      <c r="N88" s="22">
        <f>+('C'!J54/D!N$60)*1000</f>
        <v>2.3020476094411921E-4</v>
      </c>
      <c r="O88" s="22">
        <f>+('C'!K54/D!O$60)*1000</f>
        <v>-1.2060215160872598E-3</v>
      </c>
      <c r="P88" s="22">
        <f>+('C'!L54/D!P$60)*1000</f>
        <v>1.0600919800300042E-2</v>
      </c>
      <c r="Q88" s="22">
        <f>+('C'!M54/D!Q$60)*1000</f>
        <v>3.439999028324345E-3</v>
      </c>
      <c r="R88" s="22">
        <f>+('C'!N54/D!R$60)*1000</f>
        <v>8.3845267805720853E-4</v>
      </c>
      <c r="S88" s="22">
        <f>+('C'!O54/D!S$60)*1000</f>
        <v>5.6715674650225278E-4</v>
      </c>
      <c r="T88" s="22">
        <f>+('C'!P54/D!T$60)*1000</f>
        <v>-4.457230596122741E-3</v>
      </c>
      <c r="U88" s="22">
        <f>+('C'!Q54/D!U$60)*1000</f>
        <v>-6.7944637640840175E-2</v>
      </c>
      <c r="V88" s="22">
        <f>+('C'!R54/D!V$60)*1000</f>
        <v>-3.7735329863101659E-4</v>
      </c>
      <c r="W88" s="22">
        <f>+('C'!S54/D!W$60)*1000</f>
        <v>-1.3923921426303135E-3</v>
      </c>
      <c r="X88" s="22">
        <f>+('C'!T54/D!X$60)*1000</f>
        <v>-2.4814939510246223E-3</v>
      </c>
      <c r="Y88" s="22">
        <f>+('C'!U54/D!Y$60)*1000</f>
        <v>-1.9692458112972744E-4</v>
      </c>
      <c r="Z88" s="22">
        <f>+('C'!V54/D!Z$60)*1000</f>
        <v>1.1906965995378011E-2</v>
      </c>
      <c r="AA88" s="22">
        <f>+('C'!W54/D!AA$60)*1000</f>
        <v>4.3632974316487145E-3</v>
      </c>
      <c r="AB88" s="22">
        <f>+('C'!X54/D!AB$60)*1000</f>
        <v>1.0434296325085288E-2</v>
      </c>
      <c r="AC88" s="22">
        <f>+('C'!Y54/D!AC$60)*1000</f>
        <v>1.3675314969036942E-2</v>
      </c>
      <c r="AD88" s="22">
        <f>+('C'!Z54/D!AD$60)*1000</f>
        <v>5.6082161159029089E-3</v>
      </c>
      <c r="AE88" s="22">
        <f>+('C'!AA54/D!AE$60)*1000</f>
        <v>-1.0741224252973598E-2</v>
      </c>
      <c r="AF88" s="22">
        <f>+('C'!AB54/D!AF$60)*1000</f>
        <v>3.587355251437364E-3</v>
      </c>
      <c r="AG88" s="22">
        <f>+('C'!AC54/D!AG$60)*1000</f>
        <v>-4.016259032795998E-3</v>
      </c>
      <c r="AH88" s="22" t="e">
        <f>+('C'!AD54/D!AH$60)*1000</f>
        <v>#REF!</v>
      </c>
    </row>
    <row r="89" spans="6:34" x14ac:dyDescent="0.25">
      <c r="F89" s="210" t="s">
        <v>24</v>
      </c>
      <c r="G89" s="211"/>
      <c r="H89" s="22">
        <f>+('C'!D55/D!H$60)*1000</f>
        <v>6.563718223247132E-4</v>
      </c>
      <c r="I89" s="22">
        <f>+('C'!E55/D!I$60)*1000</f>
        <v>1.0625894810772846E-3</v>
      </c>
      <c r="J89" s="22">
        <f>+('C'!F55/D!J$60)*1000</f>
        <v>1.3161978402879617E-3</v>
      </c>
      <c r="K89" s="22">
        <f>+('C'!G55/D!K$60)*1000</f>
        <v>1.165590212140307E-3</v>
      </c>
      <c r="L89" s="22">
        <f>+('C'!H55/D!L$60)*1000</f>
        <v>6.9639385062090066E-4</v>
      </c>
      <c r="M89" s="22">
        <f>+('C'!I55/D!M$60)*1000</f>
        <v>-0.84346608091540665</v>
      </c>
      <c r="N89" s="22" t="e">
        <f>+('C'!J55/D!N$60)*1000</f>
        <v>#VALUE!</v>
      </c>
      <c r="O89" s="22">
        <f>+('C'!K55/D!O$60)*1000</f>
        <v>-7.1702111764119936E-3</v>
      </c>
      <c r="P89" s="22">
        <f>+('C'!L55/D!P$60)*1000</f>
        <v>3.2802931556036497E-4</v>
      </c>
      <c r="Q89" s="22">
        <f>+('C'!M55/D!Q$60)*1000</f>
        <v>3.7301413788077536E-3</v>
      </c>
      <c r="R89" s="22">
        <f>+('C'!N55/D!R$60)*1000</f>
        <v>8.3062967940103656E-4</v>
      </c>
      <c r="S89" s="22">
        <f>+('C'!O55/D!S$60)*1000</f>
        <v>-7.3035333175243075E-4</v>
      </c>
      <c r="T89" s="22">
        <f>+('C'!P55/D!T$60)*1000</f>
        <v>-1.2996085234065497E-3</v>
      </c>
      <c r="U89" s="22">
        <f>+('C'!Q55/D!U$60)*1000</f>
        <v>-6.923308758751797E-3</v>
      </c>
      <c r="V89" s="22">
        <f>+('C'!R55/D!V$60)*1000</f>
        <v>-9.5622233942534787E-3</v>
      </c>
      <c r="W89" s="22">
        <f>+('C'!S55/D!W$60)*1000</f>
        <v>-2.0004264392324094E-2</v>
      </c>
      <c r="X89" s="22">
        <f>+('C'!T55/D!X$60)*1000</f>
        <v>-3.0074360873566314E-2</v>
      </c>
      <c r="Y89" s="22">
        <f>+('C'!U55/D!Y$60)*1000</f>
        <v>-3.3628705390871517E-2</v>
      </c>
      <c r="Z89" s="22">
        <f>+('C'!V55/D!Z$60)*1000</f>
        <v>-3.1504500935402226E-2</v>
      </c>
      <c r="AA89" s="22">
        <f>+('C'!W55/D!AA$60)*1000</f>
        <v>-3.1859307548074825E-2</v>
      </c>
      <c r="AB89" s="22">
        <f>+('C'!X55/D!AB$60)*1000</f>
        <v>-2.5253789350952197E-2</v>
      </c>
      <c r="AC89" s="22">
        <f>+('C'!Y55/D!AC$60)*1000</f>
        <v>-2.8396113602391627E-2</v>
      </c>
      <c r="AD89" s="22">
        <f>+('C'!Z55/D!AD$60)*1000</f>
        <v>-3.5021278390518565E-2</v>
      </c>
      <c r="AE89" s="22">
        <f>+('C'!AA55/D!AE$60)*1000</f>
        <v>-5.7919992540096978E-2</v>
      </c>
      <c r="AF89" s="22">
        <f>+('C'!AB55/D!AF$60)*1000</f>
        <v>-3.971600939347316E-2</v>
      </c>
      <c r="AG89" s="22">
        <f>+('C'!AC55/D!AG$60)*1000</f>
        <v>-1.5537322321924882E-2</v>
      </c>
      <c r="AH89" s="22" t="e">
        <f>+('C'!AD55/D!AH$60)*1000</f>
        <v>#REF!</v>
      </c>
    </row>
    <row r="90" spans="6:34" ht="15.75" thickBot="1" x14ac:dyDescent="0.3">
      <c r="F90" s="214" t="s">
        <v>25</v>
      </c>
      <c r="G90" s="215"/>
      <c r="H90" s="116" t="e">
        <f>+('C'!D56/D!H$60)*1000</f>
        <v>#VALUE!</v>
      </c>
      <c r="I90" s="116" t="e">
        <f>+('C'!E56/D!I$60)*1000</f>
        <v>#VALUE!</v>
      </c>
      <c r="J90" s="116" t="e">
        <f>+('C'!F56/D!J$60)*1000</f>
        <v>#VALUE!</v>
      </c>
      <c r="K90" s="116" t="e">
        <f>+('C'!G56/D!K$60)*1000</f>
        <v>#VALUE!</v>
      </c>
      <c r="L90" s="116" t="e">
        <f>+('C'!H56/D!L$60)*1000</f>
        <v>#VALUE!</v>
      </c>
      <c r="M90" s="116" t="e">
        <f>+('C'!I56/D!M$60)*1000</f>
        <v>#VALUE!</v>
      </c>
      <c r="N90" s="116" t="e">
        <f>+('C'!J56/D!N$60)*1000</f>
        <v>#VALUE!</v>
      </c>
      <c r="O90" s="116" t="e">
        <f>+('C'!K56/D!O$60)*1000</f>
        <v>#VALUE!</v>
      </c>
      <c r="P90" s="116" t="e">
        <f>+('C'!L56/D!P$60)*1000</f>
        <v>#VALUE!</v>
      </c>
      <c r="Q90" s="116" t="e">
        <f>+('C'!M56/D!Q$60)*1000</f>
        <v>#VALUE!</v>
      </c>
      <c r="R90" s="116">
        <f>+('C'!N56/D!R$60)*1000</f>
        <v>-9.3875983874064121E-5</v>
      </c>
      <c r="S90" s="116">
        <f>+('C'!O56/D!S$60)*1000</f>
        <v>-1.9338392221958739E-4</v>
      </c>
      <c r="T90" s="116">
        <f>+('C'!P56/D!T$60)*1000</f>
        <v>-4.889237909936942E-4</v>
      </c>
      <c r="U90" s="116">
        <f>+('C'!Q56/D!U$60)*1000</f>
        <v>7.5300227198961373E-5</v>
      </c>
      <c r="V90" s="116">
        <f>+('C'!R56/D!V$60)*1000</f>
        <v>-1.4253938407209516E-4</v>
      </c>
      <c r="W90" s="116">
        <f>+('C'!S56/D!W$60)*1000</f>
        <v>-4.4100167853740416E-4</v>
      </c>
      <c r="X90" s="116">
        <f>+('C'!T56/D!X$60)*1000</f>
        <v>4.4888110789396897E-4</v>
      </c>
      <c r="Y90" s="116">
        <f>+('C'!U56/D!Y$60)*1000</f>
        <v>1.0168659170703524E-3</v>
      </c>
      <c r="Z90" s="116">
        <f>+('C'!V56/D!Z$60)*1000</f>
        <v>-1.4638494552657641E-4</v>
      </c>
      <c r="AA90" s="116">
        <f>+('C'!W56/D!AA$60)*1000</f>
        <v>1.040640125583221E-4</v>
      </c>
      <c r="AB90" s="116">
        <f>+('C'!X56/D!AB$60)*1000</f>
        <v>3.1957939284017793E-4</v>
      </c>
      <c r="AC90" s="116" t="e">
        <f>+('C'!Y56/D!AC$60)*1000</f>
        <v>#VALUE!</v>
      </c>
      <c r="AD90" s="116">
        <f>+('C'!Z56/D!AD$60)*1000</f>
        <v>3.814293848457369E-4</v>
      </c>
      <c r="AE90" s="116" t="e">
        <f>+('C'!AA56/D!AE$60)*1000</f>
        <v>#VALUE!</v>
      </c>
      <c r="AF90" s="116">
        <f>+('C'!AB56/D!AF$60)*1000</f>
        <v>2.8113612438254113E-4</v>
      </c>
      <c r="AG90" s="116">
        <f>+('C'!AC56/D!AG$60)*1000</f>
        <v>2.0880647979035972E-4</v>
      </c>
      <c r="AH90" s="116" t="e">
        <f>+('C'!AD56/D!AH$60)*1000</f>
        <v>#REF!</v>
      </c>
    </row>
    <row r="91" spans="6:34" x14ac:dyDescent="0.25">
      <c r="F91" t="s">
        <v>52</v>
      </c>
    </row>
    <row r="92" spans="6:34" ht="19.5" thickBot="1" x14ac:dyDescent="0.3">
      <c r="G92" s="219" t="s">
        <v>56</v>
      </c>
      <c r="H92" s="219"/>
      <c r="I92" s="219"/>
      <c r="J92" s="219"/>
      <c r="K92" s="219"/>
      <c r="L92" s="219"/>
      <c r="M92" s="219"/>
      <c r="N92" s="219"/>
      <c r="O92" s="219"/>
      <c r="P92" s="219"/>
      <c r="Q92" s="219"/>
      <c r="R92" s="219"/>
      <c r="S92" s="219"/>
      <c r="T92" s="219"/>
      <c r="U92" s="219"/>
      <c r="V92" s="219"/>
      <c r="W92" s="219"/>
      <c r="X92" s="219"/>
      <c r="Y92" s="219"/>
      <c r="Z92" s="219"/>
      <c r="AA92" s="219"/>
      <c r="AB92" s="219"/>
      <c r="AC92" s="219"/>
    </row>
    <row r="93" spans="6:34" x14ac:dyDescent="0.25">
      <c r="G93" s="147" t="s">
        <v>38</v>
      </c>
      <c r="H93" s="148">
        <v>1995</v>
      </c>
      <c r="I93" s="148">
        <v>1996</v>
      </c>
      <c r="J93" s="148">
        <v>1997</v>
      </c>
      <c r="K93" s="148">
        <v>1998</v>
      </c>
      <c r="L93" s="148">
        <v>1999</v>
      </c>
      <c r="M93" s="148">
        <v>2000</v>
      </c>
      <c r="N93" s="148">
        <v>2001</v>
      </c>
      <c r="O93" s="148">
        <v>2002</v>
      </c>
      <c r="P93" s="148">
        <v>2003</v>
      </c>
      <c r="Q93" s="148">
        <v>2004</v>
      </c>
      <c r="R93" s="148">
        <v>2005</v>
      </c>
      <c r="S93" s="148">
        <v>2006</v>
      </c>
      <c r="T93" s="148">
        <v>2007</v>
      </c>
      <c r="U93" s="148">
        <v>2008</v>
      </c>
      <c r="V93" s="148">
        <v>2009</v>
      </c>
      <c r="W93" s="148">
        <v>2010</v>
      </c>
      <c r="X93" s="148">
        <v>2011</v>
      </c>
      <c r="Y93" s="148">
        <v>2012</v>
      </c>
      <c r="Z93" s="148">
        <v>2013</v>
      </c>
      <c r="AA93" s="148">
        <v>2014</v>
      </c>
      <c r="AB93" s="148">
        <v>2015</v>
      </c>
      <c r="AC93" s="148">
        <v>2016</v>
      </c>
      <c r="AD93" s="148">
        <v>2017</v>
      </c>
      <c r="AE93" s="148">
        <v>2018</v>
      </c>
      <c r="AF93" s="148">
        <v>2019</v>
      </c>
      <c r="AG93" s="148">
        <v>2020</v>
      </c>
      <c r="AH93" s="148">
        <v>2021</v>
      </c>
    </row>
    <row r="94" spans="6:34" ht="15.75" thickBot="1" x14ac:dyDescent="0.3">
      <c r="G94" s="149" t="s">
        <v>37</v>
      </c>
      <c r="H94" s="259">
        <v>92507279383.038727</v>
      </c>
      <c r="I94" s="259">
        <v>97160109277.80867</v>
      </c>
      <c r="J94" s="150">
        <v>106659508271.25496</v>
      </c>
      <c r="K94" s="150">
        <v>98443739941.166397</v>
      </c>
      <c r="L94" s="150">
        <v>86186158684.768494</v>
      </c>
      <c r="M94" s="150">
        <v>99886577330.727112</v>
      </c>
      <c r="N94" s="150">
        <v>98211749595.544189</v>
      </c>
      <c r="O94" s="150">
        <v>97963003804.785095</v>
      </c>
      <c r="P94" s="150">
        <v>94641378693.223038</v>
      </c>
      <c r="Q94" s="150">
        <v>117081522349.67728</v>
      </c>
      <c r="R94" s="150">
        <v>145619193046.09409</v>
      </c>
      <c r="S94" s="150">
        <v>161618580752.94565</v>
      </c>
      <c r="T94" s="150">
        <v>206181823187.67459</v>
      </c>
      <c r="U94" s="150">
        <v>242186949772.53314</v>
      </c>
      <c r="V94" s="150">
        <v>232397835356.35651</v>
      </c>
      <c r="W94" s="150">
        <v>286563099757.48175</v>
      </c>
      <c r="X94" s="150">
        <v>334943877377.47156</v>
      </c>
      <c r="Y94" s="150">
        <v>370921317942.56396</v>
      </c>
      <c r="Z94" s="150">
        <v>382116120909.2182</v>
      </c>
      <c r="AA94" s="150">
        <v>381112110485.38477</v>
      </c>
      <c r="AB94" s="150">
        <v>293481753078.86798</v>
      </c>
      <c r="AC94" s="150">
        <v>282825012368.25525</v>
      </c>
      <c r="AD94" s="150">
        <v>311883730442.04541</v>
      </c>
      <c r="AE94" s="150">
        <v>334198218100.71857</v>
      </c>
      <c r="AF94" s="150">
        <v>323109540251.85498</v>
      </c>
      <c r="AG94" s="150">
        <v>270299984937.97015</v>
      </c>
      <c r="AH94" s="150">
        <v>314464137241.33002</v>
      </c>
    </row>
    <row r="95" spans="6:34" x14ac:dyDescent="0.25">
      <c r="G95" s="1" t="s">
        <v>41</v>
      </c>
      <c r="H95" s="146" t="s">
        <v>40</v>
      </c>
      <c r="Y95" s="44"/>
      <c r="Z95" s="44"/>
      <c r="AA95" s="44"/>
      <c r="AB95" s="44"/>
    </row>
    <row r="96" spans="6:34" ht="15.75" thickBot="1" x14ac:dyDescent="0.3"/>
    <row r="97" spans="6:34" ht="15.75" thickBot="1" x14ac:dyDescent="0.3">
      <c r="F97" s="5" t="s">
        <v>14</v>
      </c>
      <c r="G97" s="6"/>
      <c r="H97" s="11">
        <v>1995</v>
      </c>
      <c r="I97" s="7">
        <v>1996</v>
      </c>
      <c r="J97" s="11">
        <v>1997</v>
      </c>
      <c r="K97" s="7">
        <v>1998</v>
      </c>
      <c r="L97" s="11">
        <v>1999</v>
      </c>
      <c r="M97" s="7">
        <v>2000</v>
      </c>
      <c r="N97" s="11">
        <v>2001</v>
      </c>
      <c r="O97" s="7">
        <v>2002</v>
      </c>
      <c r="P97" s="11">
        <v>2003</v>
      </c>
      <c r="Q97" s="7">
        <v>2004</v>
      </c>
      <c r="R97" s="11">
        <v>2005</v>
      </c>
      <c r="S97" s="7">
        <v>2006</v>
      </c>
      <c r="T97" s="11">
        <v>2007</v>
      </c>
      <c r="U97" s="7">
        <v>2008</v>
      </c>
      <c r="V97" s="11">
        <v>2009</v>
      </c>
      <c r="W97" s="7">
        <v>2010</v>
      </c>
      <c r="X97" s="11">
        <v>2011</v>
      </c>
      <c r="Y97" s="7">
        <v>2012</v>
      </c>
      <c r="Z97" s="11">
        <v>2013</v>
      </c>
      <c r="AA97" s="7">
        <v>2014</v>
      </c>
      <c r="AB97" s="11">
        <v>2015</v>
      </c>
      <c r="AC97" s="8">
        <v>2016</v>
      </c>
      <c r="AD97" s="8">
        <v>2017</v>
      </c>
      <c r="AE97" s="8">
        <v>2018</v>
      </c>
      <c r="AF97" s="8">
        <v>2019</v>
      </c>
      <c r="AG97" s="8">
        <v>2020</v>
      </c>
      <c r="AH97" s="8">
        <v>2021</v>
      </c>
    </row>
    <row r="98" spans="6:34" ht="15.75" thickBot="1" x14ac:dyDescent="0.3">
      <c r="F98" s="190" t="s">
        <v>26</v>
      </c>
      <c r="G98" s="199"/>
      <c r="H98" s="154">
        <f>+A!D46/(D!H$94)</f>
        <v>4.3305240698004057E-6</v>
      </c>
      <c r="I98" s="154">
        <f>+A!E46/(D!I$94)</f>
        <v>1.5221040929168396E-8</v>
      </c>
      <c r="J98" s="154">
        <f>+A!F46/(D!J$94)</f>
        <v>5.0404535771227437E-8</v>
      </c>
      <c r="K98" s="154">
        <f>+A!G46/(D!K$94)</f>
        <v>5.3877168859795326E-9</v>
      </c>
      <c r="L98" s="154">
        <f>+A!H46/(D!L$94)</f>
        <v>4.2144934354081277E-9</v>
      </c>
      <c r="M98" s="154">
        <f>+A!I46/(D!M$94)</f>
        <v>2.6838240648929895E-9</v>
      </c>
      <c r="N98" s="154">
        <f>+A!J46/(D!N$94)</f>
        <v>6.6151860920465258E-9</v>
      </c>
      <c r="O98" s="154">
        <f>+A!K46/(D!O$94)</f>
        <v>5.1247101507873294E-9</v>
      </c>
      <c r="P98" s="154">
        <f>+A!L46/(D!P$94)</f>
        <v>1.2750000228878811E-7</v>
      </c>
      <c r="Q98" s="154">
        <f>+A!M46/(D!Q$94)</f>
        <v>1.0240223870844679E-8</v>
      </c>
      <c r="R98" s="154">
        <f>+A!N46/(D!R$94)</f>
        <v>8.3956858599883096E-9</v>
      </c>
      <c r="S98" s="154">
        <f>+A!O46/(D!S$94)</f>
        <v>9.5333716755950297E-9</v>
      </c>
      <c r="T98" s="154">
        <f>+A!P46/(D!T$94)</f>
        <v>3.0047265584420076E-9</v>
      </c>
      <c r="U98" s="154">
        <f>+A!Q46/(D!U$94)</f>
        <v>6.6712719307026792E-9</v>
      </c>
      <c r="V98" s="154">
        <f>+A!R46/(D!V$94)</f>
        <v>1.345457024246967E-8</v>
      </c>
      <c r="W98" s="154">
        <f>+A!S46/(D!W$94)</f>
        <v>1.1815865346464925E-8</v>
      </c>
      <c r="X98" s="154">
        <f>+A!T46/(D!X$94)</f>
        <v>3.9874575718691175E-8</v>
      </c>
      <c r="Y98" s="154">
        <f>+A!U46/(D!Y$94)</f>
        <v>8.3841905265783474E-9</v>
      </c>
      <c r="Z98" s="154">
        <f>+A!V46/(D!Z$94)</f>
        <v>8.4912591289778421E-9</v>
      </c>
      <c r="AA98" s="154">
        <f>+A!W46/(D!AA$94)</f>
        <v>7.7310033424219686E-9</v>
      </c>
      <c r="AB98" s="154">
        <f>+A!X46/(D!AB$94)</f>
        <v>2.2469073224555496E-8</v>
      </c>
      <c r="AC98" s="154">
        <f>+A!Y46/(D!AC$94)</f>
        <v>2.071374080723828E-8</v>
      </c>
      <c r="AD98" s="154">
        <f>+A!Z46/(D!AD$94)</f>
        <v>3.5344504775469129E-8</v>
      </c>
      <c r="AE98" s="154">
        <f>+A!AA46/(D!AE$94)</f>
        <v>2.2987142312305112E-8</v>
      </c>
      <c r="AF98" s="154">
        <f>+A!AB46/(D!AF$94)</f>
        <v>4.8697720246004613E-8</v>
      </c>
      <c r="AG98" s="154">
        <f>+A!AC46/(D!AG$94)</f>
        <v>1.7048036096108134E-7</v>
      </c>
      <c r="AH98" s="154" t="e">
        <f>+A!#REF!/(D!AH$94)</f>
        <v>#REF!</v>
      </c>
    </row>
    <row r="99" spans="6:34" x14ac:dyDescent="0.25">
      <c r="F99" s="210" t="s">
        <v>16</v>
      </c>
      <c r="G99" s="211"/>
      <c r="H99" s="151">
        <f>+A!D47/(D!H$94)</f>
        <v>2.2334458582929861E-7</v>
      </c>
      <c r="I99" s="151">
        <f>+A!E47/(D!I$94)</f>
        <v>9.646860290368948E-10</v>
      </c>
      <c r="J99" s="151">
        <f>+A!F47/(D!J$94)</f>
        <v>3.6962921205052101E-8</v>
      </c>
      <c r="K99" s="151">
        <f>+A!G47/(D!K$94)</f>
        <v>1.601483244076475E-9</v>
      </c>
      <c r="L99" s="151">
        <f>+A!H47/(D!L$94)</f>
        <v>1.1065930011898196E-9</v>
      </c>
      <c r="M99" s="151">
        <f>+A!I47/(D!M$94)</f>
        <v>7.0198621149900982E-10</v>
      </c>
      <c r="N99" s="151" t="e">
        <f>+A!#REF!/(D!N$94)</f>
        <v>#REF!</v>
      </c>
      <c r="O99" s="151">
        <f>+A!K47/(D!O$94)</f>
        <v>1.809846504434562E-9</v>
      </c>
      <c r="P99" s="151">
        <f>+A!L47/(D!P$94)</f>
        <v>1.1832251552778645E-7</v>
      </c>
      <c r="Q99" s="151">
        <f>+A!M47/(D!Q$94)</f>
        <v>2.4166751022842324E-9</v>
      </c>
      <c r="R99" s="151">
        <f>+A!N47/(D!R$94)</f>
        <v>2.9916042719870364E-9</v>
      </c>
      <c r="S99" s="151">
        <f>+A!O47/(D!S$94)</f>
        <v>3.465715373755324E-9</v>
      </c>
      <c r="T99" s="151">
        <f>+A!P47/(D!T$94)</f>
        <v>1.2485727210088478E-9</v>
      </c>
      <c r="U99" s="151">
        <f>+A!Q47/(D!U$94)</f>
        <v>2.1803363083599435E-9</v>
      </c>
      <c r="V99" s="151">
        <f>+A!R47/(D!V$94)</f>
        <v>6.2671668080154639E-9</v>
      </c>
      <c r="W99" s="151">
        <f>+A!S47/(D!W$94)</f>
        <v>5.6885412021979627E-9</v>
      </c>
      <c r="X99" s="151">
        <f>+A!T47/(D!X$94)</f>
        <v>3.6517849186464011E-8</v>
      </c>
      <c r="Y99" s="151">
        <f>+A!U47/(D!Y$94)</f>
        <v>5.0144165622963954E-9</v>
      </c>
      <c r="Z99" s="151">
        <f>+A!V47/(D!Z$94)</f>
        <v>4.4205044162512613E-9</v>
      </c>
      <c r="AA99" s="151">
        <f>+A!W47/(D!AA$94)</f>
        <v>2.0651875874466161E-9</v>
      </c>
      <c r="AB99" s="151">
        <f>+A!X47/(D!AB$94)</f>
        <v>6.024827715693909E-9</v>
      </c>
      <c r="AC99" s="151">
        <f>+A!Y47/(D!AC$94)</f>
        <v>4.8160980833846709E-9</v>
      </c>
      <c r="AD99" s="151">
        <f>+A!Z47/(D!AD$94)</f>
        <v>1.8706131261579564E-8</v>
      </c>
      <c r="AE99" s="151">
        <f>+A!AA47/(D!AE$94)</f>
        <v>1.972072453723783E-8</v>
      </c>
      <c r="AF99" s="151">
        <f>+A!AB47/(D!AF$94)</f>
        <v>3.720720220959487E-8</v>
      </c>
      <c r="AG99" s="151">
        <f>+A!AC47/(D!AG$94)</f>
        <v>1.6607289123712484E-8</v>
      </c>
      <c r="AH99" s="151" t="e">
        <f>+A!#REF!/(D!AH$94)</f>
        <v>#REF!</v>
      </c>
    </row>
    <row r="100" spans="6:34" x14ac:dyDescent="0.25">
      <c r="F100" s="212" t="s">
        <v>17</v>
      </c>
      <c r="G100" s="213"/>
      <c r="H100" s="152" t="e">
        <f>+A!D48/(D!H$94)</f>
        <v>#VALUE!</v>
      </c>
      <c r="I100" s="152" t="e">
        <f>+A!E48/(D!I$94)</f>
        <v>#VALUE!</v>
      </c>
      <c r="J100" s="152" t="e">
        <f>+A!F48/(D!J$94)</f>
        <v>#VALUE!</v>
      </c>
      <c r="K100" s="152" t="e">
        <f>+A!G48/(D!K$94)</f>
        <v>#VALUE!</v>
      </c>
      <c r="L100" s="152" t="e">
        <f>+A!H48/(D!L$94)</f>
        <v>#VALUE!</v>
      </c>
      <c r="M100" s="152" t="e">
        <f>+A!I48/(D!M$94)</f>
        <v>#VALUE!</v>
      </c>
      <c r="N100" s="152">
        <f>+A!J47/(D!N$94)</f>
        <v>2.0853309389500157E-9</v>
      </c>
      <c r="O100" s="152" t="e">
        <f>+A!K48/(D!O$94)</f>
        <v>#VALUE!</v>
      </c>
      <c r="P100" s="152" t="e">
        <f>+A!L48/(D!P$94)</f>
        <v>#VALUE!</v>
      </c>
      <c r="Q100" s="152" t="e">
        <f>+A!M48/(D!Q$94)</f>
        <v>#VALUE!</v>
      </c>
      <c r="R100" s="152" t="e">
        <f>+A!N48/(D!R$94)</f>
        <v>#VALUE!</v>
      </c>
      <c r="S100" s="152" t="e">
        <f>+A!O48/(D!S$94)</f>
        <v>#VALUE!</v>
      </c>
      <c r="T100" s="152" t="e">
        <f>+A!P48/(D!T$94)</f>
        <v>#VALUE!</v>
      </c>
      <c r="U100" s="152" t="e">
        <f>+A!Q48/(D!U$94)</f>
        <v>#VALUE!</v>
      </c>
      <c r="V100" s="152" t="e">
        <f>+A!R48/(D!V$94)</f>
        <v>#VALUE!</v>
      </c>
      <c r="W100" s="152" t="e">
        <f>+A!S48/(D!W$94)</f>
        <v>#VALUE!</v>
      </c>
      <c r="X100" s="152" t="e">
        <f>+A!T48/(D!X$94)</f>
        <v>#VALUE!</v>
      </c>
      <c r="Y100" s="152" t="e">
        <f>+A!U48/(D!Y$94)</f>
        <v>#VALUE!</v>
      </c>
      <c r="Z100" s="152" t="e">
        <f>+A!V48/(D!Z$94)</f>
        <v>#VALUE!</v>
      </c>
      <c r="AA100" s="152" t="e">
        <f>+A!W48/(D!AA$94)</f>
        <v>#VALUE!</v>
      </c>
      <c r="AB100" s="152" t="e">
        <f>+A!X48/(D!AB$94)</f>
        <v>#VALUE!</v>
      </c>
      <c r="AC100" s="152" t="e">
        <f>+A!Y48/(D!AC$94)</f>
        <v>#VALUE!</v>
      </c>
      <c r="AD100" s="152" t="e">
        <f>+A!Z48/(D!AD$94)</f>
        <v>#VALUE!</v>
      </c>
      <c r="AE100" s="152" t="e">
        <f>+A!AA48/(D!AE$94)</f>
        <v>#VALUE!</v>
      </c>
      <c r="AF100" s="152" t="e">
        <f>+A!AB48/(D!AF$94)</f>
        <v>#VALUE!</v>
      </c>
      <c r="AG100" s="152" t="e">
        <f>+A!AC48/(D!AG$94)</f>
        <v>#VALUE!</v>
      </c>
      <c r="AH100" s="152" t="e">
        <f>+A!#REF!/(D!AH$94)</f>
        <v>#REF!</v>
      </c>
    </row>
    <row r="101" spans="6:34" x14ac:dyDescent="0.25">
      <c r="F101" s="210" t="s">
        <v>18</v>
      </c>
      <c r="G101" s="211"/>
      <c r="H101" s="152">
        <f>+A!D49/(D!H$94)</f>
        <v>2.467913893075305E-11</v>
      </c>
      <c r="I101" s="152" t="e">
        <f>+A!E49/(D!I$94)</f>
        <v>#VALUE!</v>
      </c>
      <c r="J101" s="152">
        <f>+A!F49/(D!J$94)</f>
        <v>1.3593724774284866E-10</v>
      </c>
      <c r="K101" s="152">
        <f>+A!G49/(D!K$94)</f>
        <v>1.6021333615957629E-10</v>
      </c>
      <c r="L101" s="152" t="e">
        <f>+A!H49/(D!L$94)</f>
        <v>#VALUE!</v>
      </c>
      <c r="M101" s="152" t="e">
        <f>+A!I49/(D!M$94)</f>
        <v>#VALUE!</v>
      </c>
      <c r="N101" s="152" t="e">
        <f>+A!J48/(D!N$94)</f>
        <v>#VALUE!</v>
      </c>
      <c r="O101" s="152">
        <f>+A!K49/(D!O$94)</f>
        <v>5.397037447459065E-10</v>
      </c>
      <c r="P101" s="152">
        <f>+A!L49/(D!P$94)</f>
        <v>1.0143554682479942E-11</v>
      </c>
      <c r="Q101" s="152">
        <f>+A!M49/(D!Q$94)</f>
        <v>8.5239752607534391E-12</v>
      </c>
      <c r="R101" s="152">
        <f>+A!N49/(D!R$94)</f>
        <v>8.5700928146536929E-10</v>
      </c>
      <c r="S101" s="152" t="e">
        <f>+A!O49/(D!S$94)</f>
        <v>#VALUE!</v>
      </c>
      <c r="T101" s="152" t="e">
        <f>+A!P49/(D!T$94)</f>
        <v>#VALUE!</v>
      </c>
      <c r="U101" s="152">
        <f>+A!Q49/(D!U$94)</f>
        <v>2.8962336767476412E-10</v>
      </c>
      <c r="V101" s="152">
        <f>+A!R49/(D!V$94)</f>
        <v>2.7431408688573364E-11</v>
      </c>
      <c r="W101" s="152">
        <f>+A!S49/(D!W$94)</f>
        <v>4.4283440578146809E-11</v>
      </c>
      <c r="X101" s="152" t="e">
        <f>+A!T49/(D!X$94)</f>
        <v>#VALUE!</v>
      </c>
      <c r="Y101" s="152">
        <f>+A!U49/(D!Y$94)</f>
        <v>5.1223801601346875E-13</v>
      </c>
      <c r="Z101" s="152">
        <f>+A!V49/(D!Z$94)</f>
        <v>7.7554958763544496E-11</v>
      </c>
      <c r="AA101" s="152" t="e">
        <f>+A!W49/(D!AA$94)</f>
        <v>#VALUE!</v>
      </c>
      <c r="AB101" s="152" t="e">
        <f>+A!X49/(D!AB$94)</f>
        <v>#VALUE!</v>
      </c>
      <c r="AC101" s="152" t="e">
        <f>+A!Y49/(D!AC$94)</f>
        <v>#VALUE!</v>
      </c>
      <c r="AD101" s="152">
        <f>+A!Z49/(D!AD$94)</f>
        <v>1.6910147869928793E-11</v>
      </c>
      <c r="AE101" s="152">
        <f>+A!AA49/(D!AE$94)</f>
        <v>5.4189397247301067E-12</v>
      </c>
      <c r="AF101" s="152" t="e">
        <f>+A!AB49/(D!AF$94)</f>
        <v>#VALUE!</v>
      </c>
      <c r="AG101" s="152">
        <f>+A!AC49/(D!AG$94)</f>
        <v>2.4522753863716058E-10</v>
      </c>
      <c r="AH101" s="152" t="e">
        <f>+A!#REF!/(D!AH$94)</f>
        <v>#REF!</v>
      </c>
    </row>
    <row r="102" spans="6:34" x14ac:dyDescent="0.25">
      <c r="F102" s="212" t="s">
        <v>19</v>
      </c>
      <c r="G102" s="213"/>
      <c r="H102" s="152" t="e">
        <f>+A!D50/(D!H$94)</f>
        <v>#VALUE!</v>
      </c>
      <c r="I102" s="152" t="e">
        <f>+A!E50/(D!I$94)</f>
        <v>#VALUE!</v>
      </c>
      <c r="J102" s="152" t="e">
        <f>+A!F50/(D!J$94)</f>
        <v>#VALUE!</v>
      </c>
      <c r="K102" s="152" t="e">
        <f>+A!G50/(D!K$94)</f>
        <v>#VALUE!</v>
      </c>
      <c r="L102" s="152" t="e">
        <f>+A!H50/(D!L$94)</f>
        <v>#VALUE!</v>
      </c>
      <c r="M102" s="152" t="e">
        <f>+A!I50/(D!M$94)</f>
        <v>#VALUE!</v>
      </c>
      <c r="N102" s="152">
        <f>+A!J49/(D!N$94)</f>
        <v>2.0029171744734361E-10</v>
      </c>
      <c r="O102" s="152" t="e">
        <f>+A!K50/(D!O$94)</f>
        <v>#VALUE!</v>
      </c>
      <c r="P102" s="152" t="e">
        <f>+A!L50/(D!P$94)</f>
        <v>#VALUE!</v>
      </c>
      <c r="Q102" s="152" t="e">
        <f>+A!M50/(D!Q$94)</f>
        <v>#VALUE!</v>
      </c>
      <c r="R102" s="152" t="e">
        <f>+A!N50/(D!R$94)</f>
        <v>#VALUE!</v>
      </c>
      <c r="S102" s="152" t="e">
        <f>+A!O50/(D!S$94)</f>
        <v>#VALUE!</v>
      </c>
      <c r="T102" s="152" t="e">
        <f>+A!P50/(D!T$94)</f>
        <v>#VALUE!</v>
      </c>
      <c r="U102" s="152" t="e">
        <f>+A!Q50/(D!U$94)</f>
        <v>#VALUE!</v>
      </c>
      <c r="V102" s="152">
        <f>+A!R50/(D!V$94)</f>
        <v>2.151483034397911E-13</v>
      </c>
      <c r="W102" s="152" t="e">
        <f>+A!S50/(D!W$94)</f>
        <v>#VALUE!</v>
      </c>
      <c r="X102" s="152">
        <f>+A!T50/(D!X$94)</f>
        <v>1.2718548651656974E-12</v>
      </c>
      <c r="Y102" s="152" t="e">
        <f>+A!U50/(D!Y$94)</f>
        <v>#VALUE!</v>
      </c>
      <c r="Z102" s="152">
        <f>+A!V50/(D!Z$94)</f>
        <v>4.0476177668710554E-10</v>
      </c>
      <c r="AA102" s="152">
        <f>+A!W50/(D!AA$94)</f>
        <v>2.2240174916522487E-11</v>
      </c>
      <c r="AB102" s="152">
        <f>+A!X50/(D!AB$94)</f>
        <v>9.9853431065354051E-9</v>
      </c>
      <c r="AC102" s="152">
        <f>+A!Y50/(D!AC$94)</f>
        <v>8.3874936666183599E-9</v>
      </c>
      <c r="AD102" s="152">
        <f>+A!Z50/(D!AD$94)</f>
        <v>1.1708590873990994E-8</v>
      </c>
      <c r="AE102" s="152">
        <f>+A!AA50/(D!AE$94)</f>
        <v>4.7696244733405802E-12</v>
      </c>
      <c r="AF102" s="152">
        <f>+A!AB50/(D!AF$94)</f>
        <v>7.0758294484833753E-9</v>
      </c>
      <c r="AG102" s="152">
        <f>+A!AC50/(D!AG$94)</f>
        <v>7.410655240915688E-11</v>
      </c>
      <c r="AH102" s="152" t="e">
        <f>+A!#REF!/(D!AH$94)</f>
        <v>#REF!</v>
      </c>
    </row>
    <row r="103" spans="6:34" x14ac:dyDescent="0.25">
      <c r="F103" s="210" t="s">
        <v>20</v>
      </c>
      <c r="G103" s="211"/>
      <c r="H103" s="152" t="e">
        <f>+A!D51/(D!H$94)</f>
        <v>#VALUE!</v>
      </c>
      <c r="I103" s="152" t="e">
        <f>+A!E51/(D!I$94)</f>
        <v>#VALUE!</v>
      </c>
      <c r="J103" s="152" t="e">
        <f>+A!F51/(D!J$94)</f>
        <v>#VALUE!</v>
      </c>
      <c r="K103" s="152" t="e">
        <f>+A!G51/(D!K$94)</f>
        <v>#VALUE!</v>
      </c>
      <c r="L103" s="152" t="e">
        <f>+A!H51/(D!L$94)</f>
        <v>#VALUE!</v>
      </c>
      <c r="M103" s="152" t="e">
        <f>+A!I51/(D!M$94)</f>
        <v>#VALUE!</v>
      </c>
      <c r="N103" s="152" t="e">
        <f>+A!J50/(D!N$94)</f>
        <v>#VALUE!</v>
      </c>
      <c r="O103" s="152" t="e">
        <f>+A!K51/(D!O$94)</f>
        <v>#VALUE!</v>
      </c>
      <c r="P103" s="152" t="e">
        <f>+A!L51/(D!P$94)</f>
        <v>#VALUE!</v>
      </c>
      <c r="Q103" s="152" t="e">
        <f>+A!M51/(D!Q$94)</f>
        <v>#VALUE!</v>
      </c>
      <c r="R103" s="152" t="e">
        <f>+A!N51/(D!R$94)</f>
        <v>#VALUE!</v>
      </c>
      <c r="S103" s="152" t="e">
        <f>+A!O51/(D!S$94)</f>
        <v>#VALUE!</v>
      </c>
      <c r="T103" s="152" t="e">
        <f>+A!P51/(D!T$94)</f>
        <v>#VALUE!</v>
      </c>
      <c r="U103" s="152" t="e">
        <f>+A!Q51/(D!U$94)</f>
        <v>#VALUE!</v>
      </c>
      <c r="V103" s="152" t="e">
        <f>+A!R51/(D!V$94)</f>
        <v>#VALUE!</v>
      </c>
      <c r="W103" s="152" t="e">
        <f>+A!S51/(D!W$94)</f>
        <v>#VALUE!</v>
      </c>
      <c r="X103" s="152" t="e">
        <f>+A!T51/(D!X$94)</f>
        <v>#VALUE!</v>
      </c>
      <c r="Y103" s="152" t="e">
        <f>+A!U51/(D!Y$94)</f>
        <v>#VALUE!</v>
      </c>
      <c r="Z103" s="152" t="e">
        <f>+A!V51/(D!Z$94)</f>
        <v>#VALUE!</v>
      </c>
      <c r="AA103" s="152" t="e">
        <f>+A!W51/(D!AA$94)</f>
        <v>#VALUE!</v>
      </c>
      <c r="AB103" s="152" t="e">
        <f>+A!X51/(D!AB$94)</f>
        <v>#VALUE!</v>
      </c>
      <c r="AC103" s="152" t="e">
        <f>+A!Y51/(D!AC$94)</f>
        <v>#VALUE!</v>
      </c>
      <c r="AD103" s="152" t="e">
        <f>+A!Z51/(D!AD$94)</f>
        <v>#VALUE!</v>
      </c>
      <c r="AE103" s="152" t="e">
        <f>+A!AA51/(D!AE$94)</f>
        <v>#VALUE!</v>
      </c>
      <c r="AF103" s="152" t="e">
        <f>+A!AB51/(D!AF$94)</f>
        <v>#VALUE!</v>
      </c>
      <c r="AG103" s="152" t="e">
        <f>+A!AC51/(D!AG$94)</f>
        <v>#VALUE!</v>
      </c>
      <c r="AH103" s="152" t="e">
        <f>+A!#REF!/(D!AH$94)</f>
        <v>#REF!</v>
      </c>
    </row>
    <row r="104" spans="6:34" x14ac:dyDescent="0.25">
      <c r="F104" s="212" t="s">
        <v>21</v>
      </c>
      <c r="G104" s="213"/>
      <c r="H104" s="152">
        <f>+A!D52/(D!H$94)</f>
        <v>1.8418442433541074E-9</v>
      </c>
      <c r="I104" s="152">
        <f>+A!E52/(D!I$94)</f>
        <v>1.0242897083971307E-8</v>
      </c>
      <c r="J104" s="152">
        <f>+A!F52/(D!J$94)</f>
        <v>1.0676253982945553E-8</v>
      </c>
      <c r="K104" s="152">
        <f>+A!G52/(D!K$94)</f>
        <v>1.482125730769664E-9</v>
      </c>
      <c r="L104" s="152">
        <f>+A!H52/(D!L$94)</f>
        <v>2.0174585183215614E-9</v>
      </c>
      <c r="M104" s="152">
        <f>+A!I52/(D!M$94)</f>
        <v>1.3088345150433272E-9</v>
      </c>
      <c r="N104" s="152" t="e">
        <f>+A!J51/(D!N$94)</f>
        <v>#VALUE!</v>
      </c>
      <c r="O104" s="152">
        <f>+A!K52/(D!O$94)</f>
        <v>2.5320783394341343E-10</v>
      </c>
      <c r="P104" s="152">
        <f>+A!L52/(D!P$94)</f>
        <v>1.8189084138133618E-9</v>
      </c>
      <c r="Q104" s="152">
        <f>+A!M52/(D!Q$94)</f>
        <v>1.2765976816871479E-9</v>
      </c>
      <c r="R104" s="152">
        <f>+A!N52/(D!R$94)</f>
        <v>3.0658733279663305E-10</v>
      </c>
      <c r="S104" s="152">
        <f>+A!O52/(D!S$94)</f>
        <v>6.1874073843565423E-13</v>
      </c>
      <c r="T104" s="152" t="e">
        <f>+A!P52/(D!T$94)</f>
        <v>#VALUE!</v>
      </c>
      <c r="U104" s="152">
        <f>+A!Q52/(D!U$94)</f>
        <v>5.0910670503016326E-10</v>
      </c>
      <c r="V104" s="152">
        <f>+A!R52/(D!V$94)</f>
        <v>1.6850630273707878E-9</v>
      </c>
      <c r="W104" s="152">
        <f>+A!S52/(D!W$94)</f>
        <v>1.8499904574198718E-9</v>
      </c>
      <c r="X104" s="152">
        <f>+A!T52/(D!X$94)</f>
        <v>1.3544627343306498E-9</v>
      </c>
      <c r="Y104" s="152">
        <f>+A!U52/(D!Y$94)</f>
        <v>2.1113992701850327E-9</v>
      </c>
      <c r="Z104" s="152">
        <f>+A!V52/(D!Z$94)</f>
        <v>9.0658828833422007E-10</v>
      </c>
      <c r="AA104" s="152">
        <f>+A!W52/(D!AA$94)</f>
        <v>2.0952968379382511E-9</v>
      </c>
      <c r="AB104" s="152">
        <f>+A!X52/(D!AB$94)</f>
        <v>1.5344327041653671E-9</v>
      </c>
      <c r="AC104" s="152">
        <f>+A!Y52/(D!AC$94)</f>
        <v>2.1982638480025162E-9</v>
      </c>
      <c r="AD104" s="152">
        <f>+A!Z52/(D!AD$94)</f>
        <v>1.520528176727454E-9</v>
      </c>
      <c r="AE104" s="152">
        <f>+A!AA52/(D!AE$94)</f>
        <v>1.8826820908134792E-9</v>
      </c>
      <c r="AF104" s="152">
        <f>+A!AB52/(D!AF$94)</f>
        <v>2.7144261952660335E-9</v>
      </c>
      <c r="AG104" s="152">
        <f>+A!AC52/(D!AG$94)</f>
        <v>5.4134668203396185E-10</v>
      </c>
      <c r="AH104" s="152" t="e">
        <f>+A!#REF!/(D!AH$94)</f>
        <v>#REF!</v>
      </c>
    </row>
    <row r="105" spans="6:34" x14ac:dyDescent="0.25">
      <c r="F105" s="210" t="s">
        <v>22</v>
      </c>
      <c r="G105" s="211"/>
      <c r="H105" s="152">
        <f>+A!D53/(D!H$94)</f>
        <v>1.7144596734198134E-11</v>
      </c>
      <c r="I105" s="152">
        <f>+A!E53/(D!I$94)</f>
        <v>1.5015524486788679E-9</v>
      </c>
      <c r="J105" s="152">
        <f>+A!F53/(D!J$94)</f>
        <v>1.6292593395241927E-9</v>
      </c>
      <c r="K105" s="152">
        <f>+A!G53/(D!K$94)</f>
        <v>1.2354569226310011E-9</v>
      </c>
      <c r="L105" s="152">
        <f>+A!H53/(D!L$94)</f>
        <v>4.9798019374525139E-10</v>
      </c>
      <c r="M105" s="152">
        <f>+A!I53/(D!M$94)</f>
        <v>3.1643891346226702E-10</v>
      </c>
      <c r="N105" s="152">
        <f>+A!J52/(D!N$94)</f>
        <v>2.2082795683118514E-9</v>
      </c>
      <c r="O105" s="152">
        <f>+A!K53/(D!O$94)</f>
        <v>1.0125250977160723E-9</v>
      </c>
      <c r="P105" s="152">
        <f>+A!L53/(D!P$94)</f>
        <v>2.0983422129100956E-9</v>
      </c>
      <c r="Q105" s="152">
        <f>+A!M53/(D!Q$94)</f>
        <v>3.016983319921563E-9</v>
      </c>
      <c r="R105" s="152">
        <f>+A!N53/(D!R$94)</f>
        <v>3.4727153023017261E-9</v>
      </c>
      <c r="S105" s="152">
        <f>+A!O53/(D!S$94)</f>
        <v>5.6722933447940911E-9</v>
      </c>
      <c r="T105" s="152">
        <f>+A!P53/(D!T$94)</f>
        <v>1.3730550813022563E-9</v>
      </c>
      <c r="U105" s="152">
        <f>+A!Q53/(D!U$94)</f>
        <v>2.4620608193795629E-9</v>
      </c>
      <c r="V105" s="152">
        <f>+A!R53/(D!V$94)</f>
        <v>5.3789528550606988E-9</v>
      </c>
      <c r="W105" s="152">
        <f>+A!S53/(D!W$94)</f>
        <v>3.1732696944218422E-9</v>
      </c>
      <c r="X105" s="152">
        <f>+A!T53/(D!X$94)</f>
        <v>1.546853174497968E-9</v>
      </c>
      <c r="Y105" s="152">
        <f>+A!U53/(D!Y$94)</f>
        <v>6.9286122842849169E-10</v>
      </c>
      <c r="Z105" s="152">
        <f>+A!V53/(D!Z$94)</f>
        <v>7.2872612476393034E-10</v>
      </c>
      <c r="AA105" s="152">
        <f>+A!W53/(D!AA$94)</f>
        <v>1.9420322252613991E-9</v>
      </c>
      <c r="AB105" s="152">
        <f>+A!X53/(D!AB$94)</f>
        <v>1.4623873392383086E-9</v>
      </c>
      <c r="AC105" s="152">
        <f>+A!Y53/(D!AC$94)</f>
        <v>1.5071686780127395E-9</v>
      </c>
      <c r="AD105" s="152">
        <f>+A!Z53/(D!AD$94)</f>
        <v>2.409712103080202E-10</v>
      </c>
      <c r="AE105" s="152">
        <f>+A!AA53/(D!AE$94)</f>
        <v>1.5598227990638085E-10</v>
      </c>
      <c r="AF105" s="152">
        <f>+A!AB53/(D!AF$94)</f>
        <v>6.4799696052551936E-10</v>
      </c>
      <c r="AG105" s="152">
        <f>+A!AC53/(D!AG$94)</f>
        <v>9.9191274487687506E-10</v>
      </c>
      <c r="AH105" s="152" t="e">
        <f>+A!#REF!/(D!AH$94)</f>
        <v>#REF!</v>
      </c>
    </row>
    <row r="106" spans="6:34" x14ac:dyDescent="0.25">
      <c r="F106" s="212" t="s">
        <v>23</v>
      </c>
      <c r="G106" s="213"/>
      <c r="H106" s="152">
        <f>+A!D54/(D!H$94)</f>
        <v>1.6699658776077329E-9</v>
      </c>
      <c r="I106" s="152">
        <f>+A!E54/(D!I$94)</f>
        <v>1.7996686222329831E-9</v>
      </c>
      <c r="J106" s="152" t="e">
        <f>+A!F54/(D!J$94)</f>
        <v>#VALUE!</v>
      </c>
      <c r="K106" s="152" t="e">
        <f>+A!G54/(D!K$94)</f>
        <v>#VALUE!</v>
      </c>
      <c r="L106" s="152" t="e">
        <f>+A!H54/(D!L$94)</f>
        <v>#VALUE!</v>
      </c>
      <c r="M106" s="152" t="e">
        <f>+A!I54/(D!M$94)</f>
        <v>#VALUE!</v>
      </c>
      <c r="N106" s="152">
        <f>+A!J53/(D!N$94)</f>
        <v>8.2834284426281045E-10</v>
      </c>
      <c r="O106" s="152">
        <f>+A!K54/(D!O$94)</f>
        <v>1.0718332015343038E-12</v>
      </c>
      <c r="P106" s="152">
        <f>+A!L54/(D!P$94)</f>
        <v>4.6747522712460299E-9</v>
      </c>
      <c r="Q106" s="152">
        <f>+A!M54/(D!Q$94)</f>
        <v>1.939588719403305E-9</v>
      </c>
      <c r="R106" s="152">
        <f>+A!N54/(D!R$94)</f>
        <v>2.7722307173630373E-10</v>
      </c>
      <c r="S106" s="152">
        <f>+A!O54/(D!S$94)</f>
        <v>2.1855160363024179E-10</v>
      </c>
      <c r="T106" s="152">
        <f>+A!P54/(D!T$94)</f>
        <v>1.3735449401968888E-11</v>
      </c>
      <c r="U106" s="152">
        <f>+A!Q54/(D!U$94)</f>
        <v>1.1925332899698426E-9</v>
      </c>
      <c r="V106" s="152">
        <f>+A!R54/(D!V$94)</f>
        <v>4.3662196700071208E-11</v>
      </c>
      <c r="W106" s="152">
        <f>+A!S54/(D!W$94)</f>
        <v>2.700033607449136E-10</v>
      </c>
      <c r="X106" s="152">
        <f>+A!T54/(D!X$94)</f>
        <v>2.4816396302215478E-10</v>
      </c>
      <c r="Y106" s="152">
        <f>+A!U54/(D!Y$94)</f>
        <v>3.4393277988879068E-10</v>
      </c>
      <c r="Z106" s="152">
        <f>+A!V54/(D!Z$94)</f>
        <v>1.9419437165706316E-9</v>
      </c>
      <c r="AA106" s="152">
        <f>+A!W54/(D!AA$94)</f>
        <v>1.3466719788734762E-9</v>
      </c>
      <c r="AB106" s="152">
        <f>+A!X54/(D!AB$94)</f>
        <v>1.9776118750525172E-9</v>
      </c>
      <c r="AC106" s="152">
        <f>+A!Y54/(D!AC$94)</f>
        <v>3.4347952179530667E-9</v>
      </c>
      <c r="AD106" s="152">
        <f>+A!Z54/(D!AD$94)</f>
        <v>1.0560249472878532E-9</v>
      </c>
      <c r="AE106" s="152">
        <f>+A!AA54/(D!AE$94)</f>
        <v>6.4112250872452903E-10</v>
      </c>
      <c r="AF106" s="152">
        <f>+A!AB54/(D!AF$94)</f>
        <v>8.3022618208952738E-10</v>
      </c>
      <c r="AG106" s="152">
        <f>+A!AC54/(D!AG$94)</f>
        <v>2.4167962870952932E-9</v>
      </c>
      <c r="AH106" s="152" t="e">
        <f>+A!#REF!/(D!AH$94)</f>
        <v>#REF!</v>
      </c>
    </row>
    <row r="107" spans="6:34" x14ac:dyDescent="0.25">
      <c r="F107" s="210" t="s">
        <v>24</v>
      </c>
      <c r="G107" s="211"/>
      <c r="H107" s="152">
        <f>+A!D55/(D!H$94)</f>
        <v>5.5354562734431513E-10</v>
      </c>
      <c r="I107" s="152">
        <f>+A!E55/(D!I$94)</f>
        <v>7.1223674524834515E-10</v>
      </c>
      <c r="J107" s="152">
        <f>+A!F55/(D!J$94)</f>
        <v>1.0001639959627467E-9</v>
      </c>
      <c r="K107" s="152">
        <f>+A!G55/(D!K$94)</f>
        <v>9.0843765234281702E-10</v>
      </c>
      <c r="L107" s="152">
        <f>+A!H55/(D!L$94)</f>
        <v>5.9246172215149538E-10</v>
      </c>
      <c r="M107" s="152">
        <f>+A!I55/(D!M$94)</f>
        <v>3.5656442488838591E-10</v>
      </c>
      <c r="N107" s="152" t="e">
        <f>+A!J54/(D!N$94)</f>
        <v>#VALUE!</v>
      </c>
      <c r="O107" s="152">
        <f>+A!K55/(D!O$94)</f>
        <v>1.5083551367458415E-9</v>
      </c>
      <c r="P107" s="152">
        <f>+A!L55/(D!P$94)</f>
        <v>5.7534030834970347E-10</v>
      </c>
      <c r="Q107" s="152">
        <f>+A!M55/(D!Q$94)</f>
        <v>1.5818550722876767E-9</v>
      </c>
      <c r="R107" s="152">
        <f>+A!N55/(D!R$94)</f>
        <v>4.7062477525409018E-10</v>
      </c>
      <c r="S107" s="152">
        <f>+A!O55/(D!S$94)</f>
        <v>1.6382398531560815E-10</v>
      </c>
      <c r="T107" s="152">
        <f>+A!P55/(D!T$94)</f>
        <v>2.6498456146771546E-10</v>
      </c>
      <c r="U107" s="152">
        <f>+A!Q55/(D!U$94)</f>
        <v>2.4196184003736907E-11</v>
      </c>
      <c r="V107" s="152">
        <f>+A!R55/(D!V$94)</f>
        <v>9.8968219582303891E-12</v>
      </c>
      <c r="W107" s="152">
        <f>+A!S55/(D!W$94)</f>
        <v>7.3743269869303089E-10</v>
      </c>
      <c r="X107" s="152">
        <f>+A!T55/(D!X$94)</f>
        <v>1.4626928064365692E-10</v>
      </c>
      <c r="Y107" s="152">
        <f>+A!U55/(D!Y$94)</f>
        <v>2.1570612453282963E-11</v>
      </c>
      <c r="Z107" s="152">
        <f>+A!V55/(D!Z$94)</f>
        <v>7.1967651965495995E-13</v>
      </c>
      <c r="AA107" s="152">
        <f>+A!W55/(D!AA$94)</f>
        <v>2.1297407709407511E-10</v>
      </c>
      <c r="AB107" s="152">
        <f>+A!X55/(D!AB$94)</f>
        <v>1.416323146632893E-9</v>
      </c>
      <c r="AC107" s="152">
        <f>+A!Y55/(D!AC$94)</f>
        <v>3.6993545628761192E-10</v>
      </c>
      <c r="AD107" s="152">
        <f>+A!Z55/(D!AD$94)</f>
        <v>2.0105441188331568E-9</v>
      </c>
      <c r="AE107" s="152">
        <f>+A!AA55/(D!AE$94)</f>
        <v>5.7643634695246086E-10</v>
      </c>
      <c r="AF107" s="152">
        <f>+A!AB55/(D!AF$94)</f>
        <v>1.6323875784938912E-10</v>
      </c>
      <c r="AG107" s="152">
        <f>+A!AC55/(D!AG$94)</f>
        <v>3.805845569085311E-10</v>
      </c>
      <c r="AH107" s="152" t="e">
        <f>+A!#REF!/(D!AH$94)</f>
        <v>#REF!</v>
      </c>
    </row>
    <row r="108" spans="6:34" ht="15.75" thickBot="1" x14ac:dyDescent="0.3">
      <c r="F108" s="214" t="s">
        <v>25</v>
      </c>
      <c r="G108" s="215"/>
      <c r="H108" s="153" t="e">
        <f>+A!D56/(D!H$94)</f>
        <v>#VALUE!</v>
      </c>
      <c r="I108" s="153" t="e">
        <f>+A!E56/(D!I$94)</f>
        <v>#VALUE!</v>
      </c>
      <c r="J108" s="153" t="e">
        <f>+A!F56/(D!J$94)</f>
        <v>#VALUE!</v>
      </c>
      <c r="K108" s="153" t="e">
        <f>+A!G56/(D!K$94)</f>
        <v>#VALUE!</v>
      </c>
      <c r="L108" s="153" t="e">
        <f>+A!H56/(D!L$94)</f>
        <v>#VALUE!</v>
      </c>
      <c r="M108" s="153" t="e">
        <f>+A!I56/(D!M$94)</f>
        <v>#VALUE!</v>
      </c>
      <c r="N108" s="153">
        <f>+A!J55/(D!N$94)</f>
        <v>1.2929410230745049E-9</v>
      </c>
      <c r="O108" s="153" t="e">
        <f>+A!K56/(D!O$94)</f>
        <v>#VALUE!</v>
      </c>
      <c r="P108" s="153" t="e">
        <f>+A!L56/(D!P$94)</f>
        <v>#VALUE!</v>
      </c>
      <c r="Q108" s="153" t="e">
        <f>+A!M56/(D!Q$94)</f>
        <v>#VALUE!</v>
      </c>
      <c r="R108" s="153">
        <f>+A!N56/(D!R$94)</f>
        <v>1.990808999389493E-11</v>
      </c>
      <c r="S108" s="153">
        <f>+A!O56/(D!S$94)</f>
        <v>1.2374814768713085E-11</v>
      </c>
      <c r="T108" s="153">
        <f>+A!P56/(D!T$94)</f>
        <v>1.0438359534928474E-10</v>
      </c>
      <c r="U108" s="153">
        <f>+A!Q56/(D!U$94)</f>
        <v>1.3415256284665736E-11</v>
      </c>
      <c r="V108" s="153">
        <f>+A!R56/(D!V$94)</f>
        <v>4.2169067474199057E-11</v>
      </c>
      <c r="W108" s="153">
        <f>+A!S56/(D!W$94)</f>
        <v>5.2344492409156985E-11</v>
      </c>
      <c r="X108" s="153">
        <f>+A!T56/(D!X$94)</f>
        <v>5.97114960171689E-11</v>
      </c>
      <c r="Y108" s="153">
        <f>+A!U56/(D!Y$94)</f>
        <v>1.9950322728945623E-10</v>
      </c>
      <c r="Z108" s="153">
        <f>+A!V56/(D!Z$94)</f>
        <v>1.0468022104072143E-11</v>
      </c>
      <c r="AA108" s="153">
        <f>+A!W56/(D!AA$94)</f>
        <v>4.6608332591102989E-11</v>
      </c>
      <c r="AB108" s="153">
        <f>+A!X56/(D!AB$94)</f>
        <v>6.8147337237096833E-11</v>
      </c>
      <c r="AC108" s="153" t="e">
        <f>+A!Y56/(D!AC$94)</f>
        <v>#VALUE!</v>
      </c>
      <c r="AD108" s="153">
        <f>+A!Z56/(D!AD$94)</f>
        <v>8.4807245195224985E-11</v>
      </c>
      <c r="AE108" s="153" t="e">
        <f>+A!AA56/(D!AE$94)</f>
        <v>#VALUE!</v>
      </c>
      <c r="AF108" s="153">
        <f>+A!AB56/(D!AF$94)</f>
        <v>5.880358712153787E-11</v>
      </c>
      <c r="AG108" s="153">
        <f>+A!AC56/(D!AG$94)</f>
        <v>5.5493898763783793E-11</v>
      </c>
      <c r="AH108" s="153" t="e">
        <f>+A!#REF!/(D!AH$94)</f>
        <v>#REF!</v>
      </c>
    </row>
    <row r="109" spans="6:34" x14ac:dyDescent="0.25">
      <c r="F109" t="s">
        <v>52</v>
      </c>
      <c r="I109" s="45"/>
    </row>
    <row r="110" spans="6:34" ht="15.75" thickBot="1" x14ac:dyDescent="0.3"/>
    <row r="111" spans="6:34" ht="15.75" thickBot="1" x14ac:dyDescent="0.3">
      <c r="F111" s="5" t="s">
        <v>14</v>
      </c>
      <c r="G111" s="6"/>
      <c r="H111" s="11">
        <v>1995</v>
      </c>
      <c r="I111" s="7">
        <v>1996</v>
      </c>
      <c r="J111" s="11">
        <v>1997</v>
      </c>
      <c r="K111" s="7">
        <v>1998</v>
      </c>
      <c r="L111" s="11">
        <v>1999</v>
      </c>
      <c r="M111" s="7">
        <v>2000</v>
      </c>
      <c r="N111" s="11">
        <v>2001</v>
      </c>
      <c r="O111" s="7">
        <v>2002</v>
      </c>
      <c r="P111" s="11">
        <v>2003</v>
      </c>
      <c r="Q111" s="7">
        <v>2004</v>
      </c>
      <c r="R111" s="11">
        <v>2005</v>
      </c>
      <c r="S111" s="7">
        <v>2006</v>
      </c>
      <c r="T111" s="11">
        <v>2007</v>
      </c>
      <c r="U111" s="7">
        <v>2008</v>
      </c>
      <c r="V111" s="11">
        <v>2009</v>
      </c>
      <c r="W111" s="7">
        <v>2010</v>
      </c>
      <c r="X111" s="11">
        <v>2011</v>
      </c>
      <c r="Y111" s="7">
        <v>2012</v>
      </c>
      <c r="Z111" s="11">
        <v>2013</v>
      </c>
      <c r="AA111" s="7">
        <v>2014</v>
      </c>
      <c r="AB111" s="11">
        <v>2015</v>
      </c>
      <c r="AC111" s="8">
        <v>2016</v>
      </c>
      <c r="AD111" s="8">
        <v>2017</v>
      </c>
      <c r="AE111" s="8">
        <v>2018</v>
      </c>
      <c r="AF111" s="8">
        <v>2019</v>
      </c>
      <c r="AG111" s="8">
        <v>2020</v>
      </c>
      <c r="AH111" s="8">
        <v>2021</v>
      </c>
    </row>
    <row r="112" spans="6:34" ht="15.75" thickBot="1" x14ac:dyDescent="0.3">
      <c r="F112" s="190" t="s">
        <v>26</v>
      </c>
      <c r="G112" s="199"/>
      <c r="H112" s="40">
        <f>+B!E46/(D!H$94)</f>
        <v>2.8589209602081427E-9</v>
      </c>
      <c r="I112" s="40">
        <f>+B!F46/(D!I$94)</f>
        <v>2.8673701797043034E-9</v>
      </c>
      <c r="J112" s="40">
        <f>+B!G46/(D!J$94)</f>
        <v>1.2018112785032041E-8</v>
      </c>
      <c r="K112" s="40">
        <f>+B!H46/(D!K$94)</f>
        <v>1.6947090805337732E-8</v>
      </c>
      <c r="L112" s="40">
        <f>+B!I46/(D!L$94)</f>
        <v>1.6926534634589957E-8</v>
      </c>
      <c r="M112" s="40">
        <f>+B!J46/(D!M$94)</f>
        <v>2.063615607906019E-8</v>
      </c>
      <c r="N112" s="40">
        <f>+B!K46/(D!N$94)</f>
        <v>1.3591937884187363E-8</v>
      </c>
      <c r="O112" s="40">
        <f>+B!L46/(D!O$94)</f>
        <v>1.423290370697978E-8</v>
      </c>
      <c r="P112" s="40">
        <f>+B!M46/(D!P$94)</f>
        <v>1.9809781153729644E-8</v>
      </c>
      <c r="Q112" s="40">
        <f>+B!N46/(D!Q$94)</f>
        <v>2.3211783938744546E-8</v>
      </c>
      <c r="R112" s="40">
        <f>+B!O46/(D!R$94)</f>
        <v>2.3580449308719085E-8</v>
      </c>
      <c r="S112" s="40">
        <f>+B!P46/(D!S$94)</f>
        <v>2.6887459225017348E-8</v>
      </c>
      <c r="T112" s="40">
        <f>+B!Q46/(D!T$94)</f>
        <v>2.456957612305579E-8</v>
      </c>
      <c r="U112" s="40">
        <f>+B!R46/(D!U$94)</f>
        <v>4.6070219764027122E-8</v>
      </c>
      <c r="V112" s="40">
        <f>+B!S46/(D!V$94)</f>
        <v>2.5549093393642908E-8</v>
      </c>
      <c r="W112" s="40">
        <f>+B!T46/(D!W$94)</f>
        <v>3.5732151169029432E-8</v>
      </c>
      <c r="X112" s="40">
        <f>+B!U46/(D!X$94)</f>
        <v>2.3402544513946153E-8</v>
      </c>
      <c r="Y112" s="40">
        <f>+B!V46/(D!Y$94)</f>
        <v>2.8511952504271038E-8</v>
      </c>
      <c r="Z112" s="40">
        <f>+B!W46/(D!Z$94)</f>
        <v>7.0017208214976854E-8</v>
      </c>
      <c r="AA112" s="40">
        <f>+B!X46/(D!AA$94)</f>
        <v>2.7974028393959542E-8</v>
      </c>
      <c r="AB112" s="40">
        <f>+B!Y46/(D!AB$94)</f>
        <v>3.782378251303724E-8</v>
      </c>
      <c r="AC112" s="40">
        <f>+B!Z46/(D!AC$94)</f>
        <v>3.5093430799807267E-8</v>
      </c>
      <c r="AD112" s="40">
        <f>+B!AA46/(D!AD$94)</f>
        <v>5.7201438416535444E-8</v>
      </c>
      <c r="AE112" s="40">
        <f>+B!AB46/(D!AE$94)</f>
        <v>3.505230239279607E-8</v>
      </c>
      <c r="AF112" s="40">
        <f>+B!AC46/(D!AF$94)</f>
        <v>4.1979466126030394E-8</v>
      </c>
      <c r="AG112" s="40">
        <f>+B!AD46/(D!AG$94)</f>
        <v>4.1068063701695895E-8</v>
      </c>
      <c r="AH112" s="40">
        <f>+B!AE46/(D!AH$94)</f>
        <v>7.0896415074799347E-8</v>
      </c>
    </row>
    <row r="113" spans="6:34" x14ac:dyDescent="0.25">
      <c r="F113" s="210" t="s">
        <v>16</v>
      </c>
      <c r="G113" s="211"/>
      <c r="H113" s="41" t="e">
        <f>+B!E47/(D!H$94)</f>
        <v>#VALUE!</v>
      </c>
      <c r="I113" s="41" t="e">
        <f>+B!F47/(D!I$94)</f>
        <v>#VALUE!</v>
      </c>
      <c r="J113" s="41">
        <f>+B!G47/(D!J$94)</f>
        <v>2.0311269338411608E-9</v>
      </c>
      <c r="K113" s="41">
        <f>+B!H47/(D!K$94)</f>
        <v>8.8692790473199384E-9</v>
      </c>
      <c r="L113" s="41" t="e">
        <f>+B!I47/(D!L$94)</f>
        <v>#VALUE!</v>
      </c>
      <c r="M113" s="41">
        <f>+B!J47/(D!M$94)</f>
        <v>8.9501515007361025E-12</v>
      </c>
      <c r="N113" s="41" t="e">
        <f>+B!K47/(D!N$94)</f>
        <v>#VALUE!</v>
      </c>
      <c r="O113" s="41">
        <f>+B!L47/(D!O$94)</f>
        <v>3.6197338406101346E-11</v>
      </c>
      <c r="P113" s="41">
        <f>+B!M47/(D!P$94)</f>
        <v>3.8827625408030254E-10</v>
      </c>
      <c r="Q113" s="41">
        <f>+B!N47/(D!Q$94)</f>
        <v>1.1618400347898701E-10</v>
      </c>
      <c r="R113" s="41">
        <f>+B!O47/(D!R$94)</f>
        <v>6.1495327728985766E-10</v>
      </c>
      <c r="S113" s="41">
        <f>+B!P47/(D!S$94)</f>
        <v>2.0246743813460696E-9</v>
      </c>
      <c r="T113" s="41">
        <f>+B!Q47/(D!T$94)</f>
        <v>4.1870810270903039E-7</v>
      </c>
      <c r="U113" s="41">
        <f>+B!R47/(D!U$94)</f>
        <v>1.2642382270703369E-9</v>
      </c>
      <c r="V113" s="41">
        <f>+B!S47/(D!V$94)</f>
        <v>1.0628885575514623E-9</v>
      </c>
      <c r="W113" s="41">
        <f>+B!T47/(D!W$94)</f>
        <v>7.0036232916886597E-10</v>
      </c>
      <c r="X113" s="41">
        <f>+B!U47/(D!X$94)</f>
        <v>3.4954214096010413E-10</v>
      </c>
      <c r="Y113" s="41">
        <f>+B!V47/(D!Y$94)</f>
        <v>2.7965499684777428E-10</v>
      </c>
      <c r="Z113" s="41">
        <f>+B!W47/(D!Z$94)</f>
        <v>2.7024245863872643E-10</v>
      </c>
      <c r="AA113" s="41">
        <f>+B!X47/(D!AA$94)</f>
        <v>1.6458674042163629E-10</v>
      </c>
      <c r="AB113" s="41">
        <f>+B!Y47/(D!AB$94)</f>
        <v>1.1686927599475922E-10</v>
      </c>
      <c r="AC113" s="41">
        <f>+B!Z47/(D!AC$94)</f>
        <v>1.509484597649816E-10</v>
      </c>
      <c r="AD113" s="41">
        <f>+B!AA47/(D!AD$94)</f>
        <v>1.2688734979509841E-9</v>
      </c>
      <c r="AE113" s="41">
        <f>+B!AB47/(D!AE$94)</f>
        <v>1.8307608085917693E-9</v>
      </c>
      <c r="AF113" s="41">
        <f>+B!AC47/(D!AF$94)</f>
        <v>1.8487631146216845E-9</v>
      </c>
      <c r="AG113" s="41">
        <f>+B!AD47/(D!AG$94)</f>
        <v>5.1411804566652369E-9</v>
      </c>
      <c r="AH113" s="41">
        <f>+B!AE47/(D!AH$94)</f>
        <v>5.5007798828026504E-9</v>
      </c>
    </row>
    <row r="114" spans="6:34" x14ac:dyDescent="0.25">
      <c r="F114" s="212" t="s">
        <v>17</v>
      </c>
      <c r="G114" s="213"/>
      <c r="H114" s="42" t="e">
        <f>+B!E48/(D!H$94)</f>
        <v>#VALUE!</v>
      </c>
      <c r="I114" s="42" t="e">
        <f>+B!F48/(D!I$94)</f>
        <v>#VALUE!</v>
      </c>
      <c r="J114" s="42" t="e">
        <f>+B!G48/(D!J$94)</f>
        <v>#VALUE!</v>
      </c>
      <c r="K114" s="42" t="e">
        <f>+B!H48/(D!K$94)</f>
        <v>#VALUE!</v>
      </c>
      <c r="L114" s="42" t="e">
        <f>+B!I48/(D!L$94)</f>
        <v>#VALUE!</v>
      </c>
      <c r="M114" s="42" t="e">
        <f>+B!J48/(D!M$94)</f>
        <v>#VALUE!</v>
      </c>
      <c r="N114" s="42" t="e">
        <f>+B!K48/(D!N$94)</f>
        <v>#VALUE!</v>
      </c>
      <c r="O114" s="42" t="e">
        <f>+B!L48/(D!O$94)</f>
        <v>#VALUE!</v>
      </c>
      <c r="P114" s="42" t="e">
        <f>+B!M48/(D!P$94)</f>
        <v>#VALUE!</v>
      </c>
      <c r="Q114" s="42">
        <f>+B!N48/(D!Q$94)</f>
        <v>1.0590911145625516E-12</v>
      </c>
      <c r="R114" s="42">
        <f>+B!O48/(D!R$94)</f>
        <v>8.4466887521527298E-13</v>
      </c>
      <c r="S114" s="42">
        <f>+B!P48/(D!S$94)</f>
        <v>9.0336147811605504E-13</v>
      </c>
      <c r="T114" s="42">
        <f>+B!Q48/(D!T$94)</f>
        <v>3.6375660492502348E-13</v>
      </c>
      <c r="U114" s="42">
        <f>+B!R48/(D!U$94)</f>
        <v>8.2250509446150022E-12</v>
      </c>
      <c r="V114" s="42" t="e">
        <f>+B!S48/(D!V$94)</f>
        <v>#VALUE!</v>
      </c>
      <c r="W114" s="42">
        <f>+B!T48/(D!W$94)</f>
        <v>3.8769820711048944E-12</v>
      </c>
      <c r="X114" s="42" t="e">
        <f>+B!U48/(D!X$94)</f>
        <v>#VALUE!</v>
      </c>
      <c r="Y114" s="42" t="e">
        <f>+B!V48/(D!Y$94)</f>
        <v>#VALUE!</v>
      </c>
      <c r="Z114" s="42" t="e">
        <f>+B!W48/(D!Z$94)</f>
        <v>#VALUE!</v>
      </c>
      <c r="AA114" s="42" t="e">
        <f>+B!X48/(D!AA$94)</f>
        <v>#VALUE!</v>
      </c>
      <c r="AB114" s="42" t="e">
        <f>+B!Y48/(D!AB$94)</f>
        <v>#VALUE!</v>
      </c>
      <c r="AC114" s="42" t="e">
        <f>+B!Z48/(D!AC$94)</f>
        <v>#VALUE!</v>
      </c>
      <c r="AD114" s="42" t="e">
        <f>+B!AA48/(D!AD$94)</f>
        <v>#VALUE!</v>
      </c>
      <c r="AE114" s="42">
        <f>+B!AB48/(D!AE$94)</f>
        <v>1.971883643620729E-12</v>
      </c>
      <c r="AF114" s="42" t="e">
        <f>+B!AC48/(D!AF$94)</f>
        <v>#VALUE!</v>
      </c>
      <c r="AG114" s="42" t="e">
        <f>+B!AD48/(D!AG$94)</f>
        <v>#VALUE!</v>
      </c>
      <c r="AH114" s="42" t="e">
        <f>+B!AE48/(D!AH$94)</f>
        <v>#VALUE!</v>
      </c>
    </row>
    <row r="115" spans="6:34" x14ac:dyDescent="0.25">
      <c r="F115" s="210" t="s">
        <v>18</v>
      </c>
      <c r="G115" s="211"/>
      <c r="H115" s="42">
        <f>+B!E49/(D!H$94)</f>
        <v>7.6982049926178172E-10</v>
      </c>
      <c r="I115" s="42">
        <f>+B!F49/(D!I$94)</f>
        <v>5.617531763363923E-10</v>
      </c>
      <c r="J115" s="42">
        <f>+B!G49/(D!J$94)</f>
        <v>3.224372637509006E-10</v>
      </c>
      <c r="K115" s="42">
        <f>+B!H49/(D!K$94)</f>
        <v>3.2485559791930321E-10</v>
      </c>
      <c r="L115" s="42">
        <f>+B!I49/(D!L$94)</f>
        <v>7.59874914944713E-9</v>
      </c>
      <c r="M115" s="42">
        <f>+B!J49/(D!M$94)</f>
        <v>1.1232450144778955E-8</v>
      </c>
      <c r="N115" s="42">
        <f>+B!K49/(D!N$94)</f>
        <v>7.5642171436655134E-9</v>
      </c>
      <c r="O115" s="42">
        <f>+B!L49/(D!O$94)</f>
        <v>3.3312882141743749E-9</v>
      </c>
      <c r="P115" s="42">
        <f>+B!M49/(D!P$94)</f>
        <v>1.1090191357019588E-8</v>
      </c>
      <c r="Q115" s="42">
        <f>+B!N49/(D!Q$94)</f>
        <v>6.4532215232345127E-9</v>
      </c>
      <c r="R115" s="42">
        <f>+B!O49/(D!R$94)</f>
        <v>9.4522292783500591E-9</v>
      </c>
      <c r="S115" s="42">
        <f>+B!P49/(D!S$94)</f>
        <v>9.9293471859716957E-9</v>
      </c>
      <c r="T115" s="42">
        <f>+B!Q49/(D!T$94)</f>
        <v>1.0217598076443511E-8</v>
      </c>
      <c r="U115" s="42">
        <f>+B!R49/(D!U$94)</f>
        <v>1.1292805011041011E-8</v>
      </c>
      <c r="V115" s="42">
        <f>+B!S49/(D!V$94)</f>
        <v>8.0000659091730541E-9</v>
      </c>
      <c r="W115" s="42">
        <f>+B!T49/(D!W$94)</f>
        <v>5.1626430662288171E-9</v>
      </c>
      <c r="X115" s="42">
        <f>+B!U49/(D!X$94)</f>
        <v>4.5900853959105911E-9</v>
      </c>
      <c r="Y115" s="42">
        <f>+B!V49/(D!Y$94)</f>
        <v>4.1961136357253217E-9</v>
      </c>
      <c r="Z115" s="42">
        <f>+B!W49/(D!Z$94)</f>
        <v>2.9647924753982027E-9</v>
      </c>
      <c r="AA115" s="42">
        <f>+B!X49/(D!AA$94)</f>
        <v>1.8173471294782196E-9</v>
      </c>
      <c r="AB115" s="42">
        <f>+B!Y49/(D!AB$94)</f>
        <v>2.5461889611896493E-9</v>
      </c>
      <c r="AC115" s="42">
        <f>+B!Z49/(D!AC$94)</f>
        <v>2.3600069683048935E-9</v>
      </c>
      <c r="AD115" s="42">
        <f>+B!AA49/(D!AD$94)</f>
        <v>1.072027705729039E-9</v>
      </c>
      <c r="AE115" s="42">
        <f>+B!AB49/(D!AE$94)</f>
        <v>4.0074121508223575E-10</v>
      </c>
      <c r="AF115" s="42">
        <f>+B!AC49/(D!AF$94)</f>
        <v>7.9756543183197001E-10</v>
      </c>
      <c r="AG115" s="42">
        <f>+B!AD49/(D!AG$94)</f>
        <v>6.9502038649063189E-10</v>
      </c>
      <c r="AH115" s="42">
        <f>+B!AE49/(D!AH$94)</f>
        <v>1.090776210632766E-9</v>
      </c>
    </row>
    <row r="116" spans="6:34" x14ac:dyDescent="0.25">
      <c r="F116" s="212" t="s">
        <v>19</v>
      </c>
      <c r="G116" s="213"/>
      <c r="H116" s="42">
        <f>+B!E50/(D!H$94)</f>
        <v>4.0635721048880332E-10</v>
      </c>
      <c r="I116" s="42" t="e">
        <f>+B!F50/(D!I$94)</f>
        <v>#VALUE!</v>
      </c>
      <c r="J116" s="42" t="e">
        <f>+B!G50/(D!J$94)</f>
        <v>#VALUE!</v>
      </c>
      <c r="K116" s="42" t="e">
        <f>+B!H50/(D!K$94)</f>
        <v>#VALUE!</v>
      </c>
      <c r="L116" s="42" t="e">
        <f>+B!I50/(D!L$94)</f>
        <v>#VALUE!</v>
      </c>
      <c r="M116" s="42" t="e">
        <f>+B!J50/(D!M$94)</f>
        <v>#VALUE!</v>
      </c>
      <c r="N116" s="42" t="e">
        <f>+B!K50/(D!N$94)</f>
        <v>#VALUE!</v>
      </c>
      <c r="O116" s="42" t="e">
        <f>+B!L50/(D!O$94)</f>
        <v>#VALUE!</v>
      </c>
      <c r="P116" s="42" t="e">
        <f>+B!M50/(D!P$94)</f>
        <v>#VALUE!</v>
      </c>
      <c r="Q116" s="42" t="e">
        <f>+B!N50/(D!Q$94)</f>
        <v>#VALUE!</v>
      </c>
      <c r="R116" s="42" t="e">
        <f>+B!O50/(D!R$94)</f>
        <v>#VALUE!</v>
      </c>
      <c r="S116" s="42" t="e">
        <f>+B!P50/(D!S$94)</f>
        <v>#VALUE!</v>
      </c>
      <c r="T116" s="42" t="e">
        <f>+B!Q50/(D!T$94)</f>
        <v>#VALUE!</v>
      </c>
      <c r="U116" s="42" t="e">
        <f>+B!R50/(D!U$94)</f>
        <v>#VALUE!</v>
      </c>
      <c r="V116" s="42" t="e">
        <f>+B!S50/(D!V$94)</f>
        <v>#VALUE!</v>
      </c>
      <c r="W116" s="42">
        <f>+B!T50/(D!W$94)</f>
        <v>1.2039233254106106E-12</v>
      </c>
      <c r="X116" s="42" t="e">
        <f>+B!U50/(D!X$94)</f>
        <v>#VALUE!</v>
      </c>
      <c r="Y116" s="42" t="e">
        <f>+B!V50/(D!Y$94)</f>
        <v>#VALUE!</v>
      </c>
      <c r="Z116" s="42" t="e">
        <f>+B!W50/(D!Z$94)</f>
        <v>#VALUE!</v>
      </c>
      <c r="AA116" s="42">
        <f>+B!X50/(D!AA$94)</f>
        <v>1.9416858704845017E-13</v>
      </c>
      <c r="AB116" s="42">
        <f>+B!Y50/(D!AB$94)</f>
        <v>4.3475956737150669E-10</v>
      </c>
      <c r="AC116" s="42">
        <f>+B!Z50/(D!AC$94)</f>
        <v>2.5928046245258751E-10</v>
      </c>
      <c r="AD116" s="42" t="e">
        <f>+B!AA50/(D!AD$94)</f>
        <v>#VALUE!</v>
      </c>
      <c r="AE116" s="42" t="e">
        <f>+B!AB50/(D!AE$94)</f>
        <v>#VALUE!</v>
      </c>
      <c r="AF116" s="42" t="e">
        <f>+B!AC50/(D!AF$94)</f>
        <v>#VALUE!</v>
      </c>
      <c r="AG116" s="42">
        <f>+B!AD50/(D!AG$94)</f>
        <v>1.5538291653859464E-13</v>
      </c>
      <c r="AH116" s="42" t="e">
        <f>+B!AE50/(D!AH$94)</f>
        <v>#VALUE!</v>
      </c>
    </row>
    <row r="117" spans="6:34" x14ac:dyDescent="0.25">
      <c r="F117" s="210" t="s">
        <v>20</v>
      </c>
      <c r="G117" s="211"/>
      <c r="H117" s="42" t="e">
        <f>+B!E51/(D!H$94)</f>
        <v>#VALUE!</v>
      </c>
      <c r="I117" s="42" t="e">
        <f>+B!F51/(D!I$94)</f>
        <v>#VALUE!</v>
      </c>
      <c r="J117" s="42" t="e">
        <f>+B!G51/(D!J$94)</f>
        <v>#VALUE!</v>
      </c>
      <c r="K117" s="42" t="e">
        <f>+B!H51/(D!K$94)</f>
        <v>#VALUE!</v>
      </c>
      <c r="L117" s="42" t="e">
        <f>+B!I51/(D!L$94)</f>
        <v>#VALUE!</v>
      </c>
      <c r="M117" s="42">
        <f>+B!J51/(D!M$94)</f>
        <v>7.4584595839467527E-12</v>
      </c>
      <c r="N117" s="42" t="e">
        <f>+B!K51/(D!N$94)</f>
        <v>#VALUE!</v>
      </c>
      <c r="O117" s="42" t="e">
        <f>+B!L51/(D!O$94)</f>
        <v>#VALUE!</v>
      </c>
      <c r="P117" s="42" t="e">
        <f>+B!M51/(D!P$94)</f>
        <v>#VALUE!</v>
      </c>
      <c r="Q117" s="42" t="e">
        <f>+B!N51/(D!Q$94)</f>
        <v>#VALUE!</v>
      </c>
      <c r="R117" s="42" t="e">
        <f>+B!O51/(D!R$94)</f>
        <v>#VALUE!</v>
      </c>
      <c r="S117" s="42" t="e">
        <f>+B!P51/(D!S$94)</f>
        <v>#VALUE!</v>
      </c>
      <c r="T117" s="42" t="e">
        <f>+B!Q51/(D!T$94)</f>
        <v>#VALUE!</v>
      </c>
      <c r="U117" s="42" t="e">
        <f>+B!R51/(D!U$94)</f>
        <v>#VALUE!</v>
      </c>
      <c r="V117" s="42" t="e">
        <f>+B!S51/(D!V$94)</f>
        <v>#VALUE!</v>
      </c>
      <c r="W117" s="42" t="e">
        <f>+B!T51/(D!W$94)</f>
        <v>#VALUE!</v>
      </c>
      <c r="X117" s="42" t="e">
        <f>+B!U51/(D!X$94)</f>
        <v>#VALUE!</v>
      </c>
      <c r="Y117" s="42" t="e">
        <f>+B!V51/(D!Y$94)</f>
        <v>#VALUE!</v>
      </c>
      <c r="Z117" s="42" t="e">
        <f>+B!W51/(D!Z$94)</f>
        <v>#VALUE!</v>
      </c>
      <c r="AA117" s="42" t="e">
        <f>+B!X51/(D!AA$94)</f>
        <v>#VALUE!</v>
      </c>
      <c r="AB117" s="42" t="e">
        <f>+B!Y51/(D!AB$94)</f>
        <v>#VALUE!</v>
      </c>
      <c r="AC117" s="42">
        <f>+B!Z51/(D!AC$94)</f>
        <v>4.9500572395524743E-14</v>
      </c>
      <c r="AD117" s="42" t="e">
        <f>+B!AA51/(D!AD$94)</f>
        <v>#VALUE!</v>
      </c>
      <c r="AE117" s="42" t="e">
        <f>+B!AB51/(D!AE$94)</f>
        <v>#VALUE!</v>
      </c>
      <c r="AF117" s="42" t="e">
        <f>+B!AC51/(D!AF$94)</f>
        <v>#VALUE!</v>
      </c>
      <c r="AG117" s="42" t="e">
        <f>+B!AD51/(D!AG$94)</f>
        <v>#VALUE!</v>
      </c>
      <c r="AH117" s="42" t="e">
        <f>+B!AE51/(D!AH$94)</f>
        <v>#VALUE!</v>
      </c>
    </row>
    <row r="118" spans="6:34" x14ac:dyDescent="0.25">
      <c r="F118" s="212" t="s">
        <v>21</v>
      </c>
      <c r="G118" s="213"/>
      <c r="H118" s="42">
        <f>+B!E52/(D!H$94)</f>
        <v>6.8091938731849961E-11</v>
      </c>
      <c r="I118" s="42">
        <f>+B!F52/(D!I$94)</f>
        <v>2.221076135093321E-11</v>
      </c>
      <c r="J118" s="42">
        <f>+B!G52/(D!J$94)</f>
        <v>3.3023778724369665E-10</v>
      </c>
      <c r="K118" s="42">
        <f>+B!H52/(D!K$94)</f>
        <v>4.454320815747794E-11</v>
      </c>
      <c r="L118" s="42">
        <f>+B!I52/(D!L$94)</f>
        <v>2.7649451331460056E-11</v>
      </c>
      <c r="M118" s="42">
        <f>+B!J52/(D!M$94)</f>
        <v>7.6571849835995609E-10</v>
      </c>
      <c r="N118" s="42">
        <f>+B!K52/(D!N$94)</f>
        <v>2.5764738032065387E-10</v>
      </c>
      <c r="O118" s="42">
        <f>+B!L52/(D!O$94)</f>
        <v>4.4611739434908272E-10</v>
      </c>
      <c r="P118" s="42">
        <f>+B!M52/(D!P$94)</f>
        <v>3.0398331466889424E-9</v>
      </c>
      <c r="Q118" s="42">
        <f>+B!N52/(D!Q$94)</f>
        <v>1.0380587607753719E-8</v>
      </c>
      <c r="R118" s="42">
        <f>+B!O52/(D!R$94)</f>
        <v>8.6073406518826986E-9</v>
      </c>
      <c r="S118" s="42">
        <f>+B!P52/(D!S$94)</f>
        <v>8.1254333126920831E-9</v>
      </c>
      <c r="T118" s="42">
        <f>+B!Q52/(D!T$94)</f>
        <v>5.5635699707430523E-9</v>
      </c>
      <c r="U118" s="42">
        <f>+B!R52/(D!U$94)</f>
        <v>1.1767966864758082E-8</v>
      </c>
      <c r="V118" s="42">
        <f>+B!S52/(D!V$94)</f>
        <v>8.2264965896452272E-9</v>
      </c>
      <c r="W118" s="42">
        <f>+B!T52/(D!W$94)</f>
        <v>1.8023618548134972E-8</v>
      </c>
      <c r="X118" s="42">
        <f>+B!U52/(D!X$94)</f>
        <v>3.5022106066981937E-9</v>
      </c>
      <c r="Y118" s="42">
        <f>+B!V52/(D!Y$94)</f>
        <v>5.86471010096229E-9</v>
      </c>
      <c r="Z118" s="42">
        <f>+B!W52/(D!Z$94)</f>
        <v>4.7666075842759877E-8</v>
      </c>
      <c r="AA118" s="42">
        <f>+B!X52/(D!AA$94)</f>
        <v>2.1930134913202957E-9</v>
      </c>
      <c r="AB118" s="42">
        <f>+B!Y52/(D!AB$94)</f>
        <v>1.3410203389859008E-9</v>
      </c>
      <c r="AC118" s="42">
        <f>+B!Z52/(D!AC$94)</f>
        <v>5.0607051618771573E-9</v>
      </c>
      <c r="AD118" s="42">
        <f>+B!AA52/(D!AD$94)</f>
        <v>2.1859213336768914E-8</v>
      </c>
      <c r="AE118" s="42">
        <f>+B!AB52/(D!AE$94)</f>
        <v>6.604861667259901E-9</v>
      </c>
      <c r="AF118" s="42">
        <f>+B!AC52/(D!AF$94)</f>
        <v>1.7908261066787798E-8</v>
      </c>
      <c r="AG118" s="42">
        <f>+B!AD52/(D!AG$94)</f>
        <v>1.7460082363981805E-8</v>
      </c>
      <c r="AH118" s="42">
        <f>+B!AE52/(D!AH$94)</f>
        <v>3.85737626758087E-8</v>
      </c>
    </row>
    <row r="119" spans="6:34" x14ac:dyDescent="0.25">
      <c r="F119" s="210" t="s">
        <v>22</v>
      </c>
      <c r="G119" s="211"/>
      <c r="H119" s="42">
        <f>+B!E53/(D!H$94)</f>
        <v>8.9908600225518729E-10</v>
      </c>
      <c r="I119" s="42">
        <f>+B!F53/(D!I$94)</f>
        <v>1.8616590835938127E-9</v>
      </c>
      <c r="J119" s="42">
        <f>+B!G53/(D!J$94)</f>
        <v>5.6862722304847914E-9</v>
      </c>
      <c r="K119" s="42">
        <f>+B!H53/(D!K$94)</f>
        <v>6.4205199881449269E-9</v>
      </c>
      <c r="L119" s="42">
        <f>+B!I53/(D!L$94)</f>
        <v>8.912208314207493E-9</v>
      </c>
      <c r="M119" s="42">
        <f>+B!J53/(D!M$94)</f>
        <v>8.2901629240755574E-9</v>
      </c>
      <c r="N119" s="42">
        <f>+B!K53/(D!N$94)</f>
        <v>4.8408871846589129E-9</v>
      </c>
      <c r="O119" s="42">
        <f>+B!L53/(D!O$94)</f>
        <v>5.2910178319244426E-9</v>
      </c>
      <c r="P119" s="42">
        <f>+B!M53/(D!P$94)</f>
        <v>4.736818146459454E-9</v>
      </c>
      <c r="Q119" s="42">
        <f>+B!N53/(D!Q$94)</f>
        <v>5.2603176627699324E-9</v>
      </c>
      <c r="R119" s="42">
        <f>+B!O53/(D!R$94)</f>
        <v>4.5881108528634355E-9</v>
      </c>
      <c r="S119" s="42">
        <f>+B!P53/(D!S$94)</f>
        <v>6.3193167223836391E-9</v>
      </c>
      <c r="T119" s="42">
        <f>+B!Q53/(D!T$94)</f>
        <v>6.6939702960319243E-9</v>
      </c>
      <c r="U119" s="42">
        <f>+B!R53/(D!U$94)</f>
        <v>7.1860932293610287E-9</v>
      </c>
      <c r="V119" s="42">
        <f>+B!S53/(D!V$94)</f>
        <v>6.2720248567071339E-9</v>
      </c>
      <c r="W119" s="42">
        <f>+B!T53/(D!W$94)</f>
        <v>7.421077597917341E-9</v>
      </c>
      <c r="X119" s="42">
        <f>+B!U53/(D!X$94)</f>
        <v>1.0235819286633114E-8</v>
      </c>
      <c r="Y119" s="42">
        <f>+B!V53/(D!Y$94)</f>
        <v>1.3625951800329311E-8</v>
      </c>
      <c r="Z119" s="42">
        <f>+B!W53/(D!Z$94)</f>
        <v>1.4815334109771732E-8</v>
      </c>
      <c r="AA119" s="42">
        <f>+B!X53/(D!AA$94)</f>
        <v>1.8896072315382827E-8</v>
      </c>
      <c r="AB119" s="42">
        <f>+B!Y53/(D!AB$94)</f>
        <v>2.7634668646062329E-8</v>
      </c>
      <c r="AC119" s="42">
        <f>+B!Z53/(D!AC$94)</f>
        <v>2.0936709064083579E-8</v>
      </c>
      <c r="AD119" s="42">
        <f>+B!AA53/(D!AD$94)</f>
        <v>2.5435959704458294E-8</v>
      </c>
      <c r="AE119" s="42">
        <f>+B!AB53/(D!AE$94)</f>
        <v>1.494338308678511E-8</v>
      </c>
      <c r="AF119" s="42">
        <f>+B!AC53/(D!AF$94)</f>
        <v>1.489234888034964E-8</v>
      </c>
      <c r="AG119" s="42">
        <f>+B!AD53/(D!AG$94)</f>
        <v>1.131374091900815E-8</v>
      </c>
      <c r="AH119" s="42">
        <f>+B!AE53/(D!AH$94)</f>
        <v>2.1790939533245383E-8</v>
      </c>
    </row>
    <row r="120" spans="6:34" x14ac:dyDescent="0.25">
      <c r="F120" s="212" t="s">
        <v>23</v>
      </c>
      <c r="G120" s="213"/>
      <c r="H120" s="42">
        <f>+B!E54/(D!H$94)</f>
        <v>4.2047501839224764E-10</v>
      </c>
      <c r="I120" s="42">
        <f>+B!F54/(D!I$94)</f>
        <v>1.1436792406467555E-10</v>
      </c>
      <c r="J120" s="42">
        <f>+B!G54/(D!J$94)</f>
        <v>3.1106743822239847E-9</v>
      </c>
      <c r="K120" s="42">
        <f>+B!H54/(D!K$94)</f>
        <v>8.3042355002823758E-10</v>
      </c>
      <c r="L120" s="42">
        <f>+B!I54/(D!L$94)</f>
        <v>1.0714017356051287E-10</v>
      </c>
      <c r="M120" s="42">
        <f>+B!J54/(D!M$94)</f>
        <v>4.5051098158067628E-13</v>
      </c>
      <c r="N120" s="42">
        <f>+B!K54/(D!N$94)</f>
        <v>7.353906258409306E-10</v>
      </c>
      <c r="O120" s="42">
        <f>+B!L54/(D!O$94)</f>
        <v>4.9543192955491337E-10</v>
      </c>
      <c r="P120" s="42">
        <f>+B!M54/(D!P$94)</f>
        <v>1.2025395400135856E-10</v>
      </c>
      <c r="Q120" s="42">
        <f>+B!N54/(D!Q$94)</f>
        <v>7.3008104340074475E-10</v>
      </c>
      <c r="R120" s="42">
        <f>+B!O54/(D!R$94)</f>
        <v>3.7282173362144047E-11</v>
      </c>
      <c r="S120" s="42">
        <f>+B!P54/(D!S$94)</f>
        <v>7.0567381218586356E-11</v>
      </c>
      <c r="T120" s="42">
        <f>+B!Q54/(D!T$94)</f>
        <v>9.3593604429595415E-10</v>
      </c>
      <c r="U120" s="42">
        <f>+B!R54/(D!U$94)</f>
        <v>1.3293614717984833E-8</v>
      </c>
      <c r="V120" s="42">
        <f>+B!S54/(D!V$94)</f>
        <v>1.1447180632817525E-10</v>
      </c>
      <c r="W120" s="42">
        <f>+B!T54/(D!W$94)</f>
        <v>4.8421447184732042E-10</v>
      </c>
      <c r="X120" s="42">
        <f>+B!U54/(D!X$94)</f>
        <v>5.7824314185546278E-10</v>
      </c>
      <c r="Y120" s="42">
        <f>+B!V54/(D!Y$94)</f>
        <v>3.6782463935148204E-10</v>
      </c>
      <c r="Z120" s="42">
        <f>+B!W54/(D!Z$94)</f>
        <v>5.2616204603355626E-10</v>
      </c>
      <c r="AA120" s="42">
        <f>+B!X54/(D!AA$94)</f>
        <v>8.2155877859989253E-10</v>
      </c>
      <c r="AB120" s="42">
        <f>+B!Y54/(D!AB$94)</f>
        <v>3.3098820959371747E-10</v>
      </c>
      <c r="AC120" s="42">
        <f>+B!Z54/(D!AC$94)</f>
        <v>1.1704445700473536E-9</v>
      </c>
      <c r="AD120" s="42">
        <f>+B!AA54/(D!AD$94)</f>
        <v>2.0334821540742397E-10</v>
      </c>
      <c r="AE120" s="42">
        <f>+B!AB54/(D!AE$94)</f>
        <v>2.192148133414673E-9</v>
      </c>
      <c r="AF120" s="42">
        <f>+B!AC54/(D!AF$94)</f>
        <v>2.8180226411459932E-10</v>
      </c>
      <c r="AG120" s="42">
        <f>+B!AD54/(D!AG$94)</f>
        <v>3.1652498989089475E-9</v>
      </c>
      <c r="AH120" s="42">
        <f>+B!AE54/(D!AH$94)</f>
        <v>7.2981931107734774E-10</v>
      </c>
    </row>
    <row r="121" spans="6:34" x14ac:dyDescent="0.25">
      <c r="F121" s="210" t="s">
        <v>24</v>
      </c>
      <c r="G121" s="211"/>
      <c r="H121" s="42">
        <f>+B!E55/(D!H$94)</f>
        <v>2.9509029107827275E-10</v>
      </c>
      <c r="I121" s="42">
        <f>+B!F55/(D!I$94)</f>
        <v>3.0737923435848947E-10</v>
      </c>
      <c r="J121" s="42">
        <f>+B!G55/(D!J$94)</f>
        <v>5.3734543622911134E-10</v>
      </c>
      <c r="K121" s="42">
        <f>+B!H55/(D!K$94)</f>
        <v>4.5746941376784924E-10</v>
      </c>
      <c r="L121" s="42">
        <f>+B!I55/(D!L$94)</f>
        <v>2.8078754604336271E-10</v>
      </c>
      <c r="M121" s="42">
        <f>+B!J55/(D!M$94)</f>
        <v>3.309653897794573E-7</v>
      </c>
      <c r="N121" s="42">
        <f>+B!K55/(D!N$94)</f>
        <v>1.9379554970135179E-10</v>
      </c>
      <c r="O121" s="42">
        <f>+B!L55/(D!O$94)</f>
        <v>4.4474953102521989E-9</v>
      </c>
      <c r="P121" s="42">
        <f>+B!M55/(D!P$94)</f>
        <v>4.3440829547999777E-10</v>
      </c>
      <c r="Q121" s="42">
        <f>+B!N55/(D!Q$94)</f>
        <v>2.703330069920913E-10</v>
      </c>
      <c r="R121" s="42">
        <f>+B!O55/(D!R$94)</f>
        <v>2.3292259276058234E-10</v>
      </c>
      <c r="S121" s="42">
        <f>+B!P55/(D!S$94)</f>
        <v>3.5438994534640532E-10</v>
      </c>
      <c r="T121" s="42">
        <f>+B!Q55/(D!T$94)</f>
        <v>5.3387344382829285E-10</v>
      </c>
      <c r="U121" s="42">
        <f>+B!R55/(D!U$94)</f>
        <v>1.2572518886173808E-9</v>
      </c>
      <c r="V121" s="42">
        <f>+B!S55/(D!V$94)</f>
        <v>1.8042293696800192E-9</v>
      </c>
      <c r="W121" s="42">
        <f>+B!T55/(D!W$94)</f>
        <v>3.8149678061313525E-9</v>
      </c>
      <c r="X121" s="42">
        <f>+B!U55/(D!X$94)</f>
        <v>4.1466499130382896E-9</v>
      </c>
      <c r="Y121" s="42">
        <f>+B!V55/(D!Y$94)</f>
        <v>4.1015706739065824E-9</v>
      </c>
      <c r="Z121" s="42">
        <f>+B!W55/(D!Z$94)</f>
        <v>3.7467197055005538E-9</v>
      </c>
      <c r="AA121" s="42">
        <f>+B!X55/(D!AA$94)</f>
        <v>4.0471713114431461E-9</v>
      </c>
      <c r="AB121" s="42">
        <f>+B!Y55/(D!AB$94)</f>
        <v>5.4015930577257638E-9</v>
      </c>
      <c r="AC121" s="42">
        <f>+B!Z55/(D!AC$94)</f>
        <v>5.0717473252765297E-9</v>
      </c>
      <c r="AD121" s="42">
        <f>+B!AA55/(D!AD$94)</f>
        <v>7.3352014763883574E-9</v>
      </c>
      <c r="AE121" s="42">
        <f>+B!AB55/(D!AE$94)</f>
        <v>8.9400446746235235E-9</v>
      </c>
      <c r="AF121" s="42">
        <f>+B!AC55/(D!AF$94)</f>
        <v>6.234901013537728E-9</v>
      </c>
      <c r="AG121" s="42">
        <f>+B!AD55/(D!AG$94)</f>
        <v>3.2760564163672198E-9</v>
      </c>
      <c r="AH121" s="42">
        <f>+B!AE55/(D!AH$94)</f>
        <v>3.1935787934676109E-9</v>
      </c>
    </row>
    <row r="122" spans="6:34" ht="15.75" thickBot="1" x14ac:dyDescent="0.3">
      <c r="F122" s="214" t="s">
        <v>25</v>
      </c>
      <c r="G122" s="215"/>
      <c r="H122" s="43" t="e">
        <f>+B!E56/(D!H$94)</f>
        <v>#VALUE!</v>
      </c>
      <c r="I122" s="43" t="e">
        <f>+B!F56/(D!I$94)</f>
        <v>#VALUE!</v>
      </c>
      <c r="J122" s="43" t="e">
        <f>+B!G56/(D!J$94)</f>
        <v>#VALUE!</v>
      </c>
      <c r="K122" s="43" t="e">
        <f>+B!H56/(D!K$94)</f>
        <v>#VALUE!</v>
      </c>
      <c r="L122" s="43" t="e">
        <f>+B!I56/(D!L$94)</f>
        <v>#VALUE!</v>
      </c>
      <c r="M122" s="43" t="e">
        <f>+B!J56/(D!M$94)</f>
        <v>#VALUE!</v>
      </c>
      <c r="N122" s="43" t="e">
        <f>+B!K56/(D!N$94)</f>
        <v>#VALUE!</v>
      </c>
      <c r="O122" s="43">
        <f>+B!L56/(D!O$94)</f>
        <v>1.8535568831866563E-10</v>
      </c>
      <c r="P122" s="43" t="e">
        <f>+B!M56/(D!P$94)</f>
        <v>#VALUE!</v>
      </c>
      <c r="Q122" s="43" t="e">
        <f>+B!N56/(D!Q$94)</f>
        <v>#VALUE!</v>
      </c>
      <c r="R122" s="43">
        <f>+B!O56/(D!R$94)</f>
        <v>4.6772680561717274E-11</v>
      </c>
      <c r="S122" s="43">
        <f>+B!P56/(D!S$94)</f>
        <v>6.2833121988140683E-11</v>
      </c>
      <c r="T122" s="43">
        <f>+B!Q56/(D!T$94)</f>
        <v>2.0554188213490094E-10</v>
      </c>
      <c r="U122" s="43">
        <f>+B!R56/(D!U$94)</f>
        <v>4.1290416388629535E-15</v>
      </c>
      <c r="V122" s="43">
        <f>+B!S56/(D!V$94)</f>
        <v>6.8916304557833873E-11</v>
      </c>
      <c r="W122" s="43">
        <f>+B!T56/(D!W$94)</f>
        <v>1.20189933837079E-10</v>
      </c>
      <c r="X122" s="43">
        <f>+B!U56/(D!X$94)</f>
        <v>2.9855748008584448E-15</v>
      </c>
      <c r="Y122" s="43">
        <f>+B!V56/(D!Y$94)</f>
        <v>7.6132049127391281E-11</v>
      </c>
      <c r="Z122" s="43">
        <f>+B!W56/(D!Z$94)</f>
        <v>2.7873725857618101E-11</v>
      </c>
      <c r="AA122" s="43">
        <f>+B!X56/(D!AA$94)</f>
        <v>3.4084458726477947E-11</v>
      </c>
      <c r="AB122" s="43">
        <f>+B!Y56/(D!AB$94)</f>
        <v>1.7714900314783324E-11</v>
      </c>
      <c r="AC122" s="43">
        <f>+B!Z56/(D!AC$94)</f>
        <v>8.3539287427790217E-11</v>
      </c>
      <c r="AD122" s="43">
        <f>+B!AA56/(D!AD$94)</f>
        <v>2.6814479832425955E-11</v>
      </c>
      <c r="AE122" s="43">
        <f>+B!AB56/(D!AE$94)</f>
        <v>1.3838793115905174E-10</v>
      </c>
      <c r="AF122" s="43">
        <f>+B!AC56/(D!AF$94)</f>
        <v>1.5824354786969637E-11</v>
      </c>
      <c r="AG122" s="43">
        <f>+B!AD56/(D!AG$94)</f>
        <v>1.6581576950618599E-11</v>
      </c>
      <c r="AH122" s="43">
        <f>+B!AE56/(D!AH$94)</f>
        <v>1.675866776488929E-11</v>
      </c>
    </row>
    <row r="123" spans="6:34" x14ac:dyDescent="0.25">
      <c r="F123" t="s">
        <v>52</v>
      </c>
    </row>
    <row r="124" spans="6:34" ht="15.75" thickBot="1" x14ac:dyDescent="0.3"/>
    <row r="125" spans="6:34" ht="15.75" thickBot="1" x14ac:dyDescent="0.3">
      <c r="F125" s="5" t="s">
        <v>14</v>
      </c>
      <c r="G125" s="6"/>
      <c r="H125" s="11">
        <v>1995</v>
      </c>
      <c r="I125" s="7">
        <v>1996</v>
      </c>
      <c r="J125" s="11">
        <v>1997</v>
      </c>
      <c r="K125" s="7">
        <v>1998</v>
      </c>
      <c r="L125" s="11">
        <v>1999</v>
      </c>
      <c r="M125" s="7">
        <v>2000</v>
      </c>
      <c r="N125" s="11">
        <v>2001</v>
      </c>
      <c r="O125" s="7">
        <v>2002</v>
      </c>
      <c r="P125" s="11">
        <v>2003</v>
      </c>
      <c r="Q125" s="7">
        <v>2004</v>
      </c>
      <c r="R125" s="11">
        <v>2005</v>
      </c>
      <c r="S125" s="7">
        <v>2006</v>
      </c>
      <c r="T125" s="11">
        <v>2007</v>
      </c>
      <c r="U125" s="7">
        <v>2008</v>
      </c>
      <c r="V125" s="11">
        <v>2009</v>
      </c>
      <c r="W125" s="7">
        <v>2010</v>
      </c>
      <c r="X125" s="11">
        <v>2011</v>
      </c>
      <c r="Y125" s="7">
        <v>2012</v>
      </c>
      <c r="Z125" s="11">
        <v>2013</v>
      </c>
      <c r="AA125" s="7">
        <v>2014</v>
      </c>
      <c r="AB125" s="11">
        <v>2015</v>
      </c>
      <c r="AC125" s="8">
        <v>2016</v>
      </c>
      <c r="AD125" s="8">
        <v>2017</v>
      </c>
      <c r="AE125" s="8">
        <v>2018</v>
      </c>
      <c r="AF125" s="8">
        <v>2019</v>
      </c>
      <c r="AG125" s="8">
        <v>2020</v>
      </c>
      <c r="AH125" s="8">
        <v>2021</v>
      </c>
    </row>
    <row r="126" spans="6:34" ht="15.75" thickBot="1" x14ac:dyDescent="0.3">
      <c r="F126" s="190" t="s">
        <v>26</v>
      </c>
      <c r="G126" s="199"/>
      <c r="H126" s="155">
        <f>+'C'!D46/(D!H$94)</f>
        <v>4.3276651488401968E-6</v>
      </c>
      <c r="I126" s="155">
        <f>+'C'!E46/(D!I$94)</f>
        <v>1.2353670749464094E-8</v>
      </c>
      <c r="J126" s="155">
        <f>+'C'!F46/(D!J$94)</f>
        <v>3.8386422986195397E-8</v>
      </c>
      <c r="K126" s="155">
        <f>+'C'!G46/(D!K$94)</f>
        <v>-1.1559373919358201E-8</v>
      </c>
      <c r="L126" s="155">
        <f>+'C'!H46/(D!L$94)</f>
        <v>-1.2712041199181831E-8</v>
      </c>
      <c r="M126" s="155">
        <f>+'C'!I46/(D!M$94)</f>
        <v>-1.7952332014167199E-8</v>
      </c>
      <c r="N126" s="155">
        <f>+'C'!J46/(D!N$94)</f>
        <v>-6.9767517921408359E-9</v>
      </c>
      <c r="O126" s="155">
        <f>+'C'!K46/(D!O$94)</f>
        <v>-9.1081935561924503E-9</v>
      </c>
      <c r="P126" s="155">
        <f>+'C'!L46/(D!P$94)</f>
        <v>1.0769022113505846E-7</v>
      </c>
      <c r="Q126" s="155">
        <f>+'C'!M46/(D!Q$94)</f>
        <v>-1.2971560067899869E-8</v>
      </c>
      <c r="R126" s="155">
        <f>+'C'!N46/(D!R$94)</f>
        <v>-1.5184763448730776E-8</v>
      </c>
      <c r="S126" s="155">
        <f>+'C'!O46/(D!S$94)</f>
        <v>-1.7354087549422322E-8</v>
      </c>
      <c r="T126" s="155">
        <f>+'C'!P46/(D!T$94)</f>
        <v>-2.1564849564613786E-8</v>
      </c>
      <c r="U126" s="155">
        <f>+'C'!Q46/(D!U$94)</f>
        <v>-3.9398947833324441E-8</v>
      </c>
      <c r="V126" s="155">
        <f>+'C'!R46/(D!V$94)</f>
        <v>-1.2094523151173238E-8</v>
      </c>
      <c r="W126" s="155">
        <f>+'C'!S46/(D!W$94)</f>
        <v>-2.3916285822564507E-8</v>
      </c>
      <c r="X126" s="155">
        <f>+'C'!T46/(D!X$94)</f>
        <v>1.6472031204745019E-8</v>
      </c>
      <c r="Y126" s="155">
        <f>+'C'!U46/(D!Y$94)</f>
        <v>-2.0127761977692689E-8</v>
      </c>
      <c r="Z126" s="155">
        <f>+'C'!V46/(D!Z$94)</f>
        <v>-6.1525949085999008E-8</v>
      </c>
      <c r="AA126" s="155">
        <f>+'C'!W46/(D!AA$94)</f>
        <v>-2.0243025051537577E-8</v>
      </c>
      <c r="AB126" s="155">
        <f>+'C'!X46/(D!AB$94)</f>
        <v>-1.5354709288481744E-8</v>
      </c>
      <c r="AC126" s="155">
        <f>+'C'!Y46/(D!AC$94)</f>
        <v>-1.4379689992568986E-8</v>
      </c>
      <c r="AD126" s="155">
        <f>+'C'!Z46/(D!AD$94)</f>
        <v>-2.1856933641066312E-8</v>
      </c>
      <c r="AE126" s="155">
        <f>+'C'!AA46/(D!AE$94)</f>
        <v>-1.2065160080490956E-8</v>
      </c>
      <c r="AF126" s="155">
        <f>+'C'!AB46/(D!AF$94)</f>
        <v>6.7182541199742174E-9</v>
      </c>
      <c r="AG126" s="155">
        <f>+'C'!AC46/(D!AG$94)</f>
        <v>1.2941229725938543E-7</v>
      </c>
      <c r="AH126" s="155" t="e">
        <f>+'C'!AD46/(D!AH$94)</f>
        <v>#REF!</v>
      </c>
    </row>
    <row r="127" spans="6:34" x14ac:dyDescent="0.25">
      <c r="F127" s="210" t="s">
        <v>16</v>
      </c>
      <c r="G127" s="211"/>
      <c r="H127" s="151" t="e">
        <f>+'C'!D47/(D!H$94)</f>
        <v>#VALUE!</v>
      </c>
      <c r="I127" s="151" t="e">
        <f>+'C'!E47/(D!I$94)</f>
        <v>#VALUE!</v>
      </c>
      <c r="J127" s="151">
        <f>+'C'!F47/(D!J$94)</f>
        <v>3.4931794271210942E-8</v>
      </c>
      <c r="K127" s="151">
        <f>+'C'!G47/(D!K$94)</f>
        <v>-7.2677958032434632E-9</v>
      </c>
      <c r="L127" s="151" t="e">
        <f>+'C'!H47/(D!L$94)</f>
        <v>#VALUE!</v>
      </c>
      <c r="M127" s="151">
        <f>+'C'!I47/(D!M$94)</f>
        <v>6.9303605999827361E-10</v>
      </c>
      <c r="N127" s="151" t="e">
        <f>+'C'!J47/(D!N$94)</f>
        <v>#VALUE!</v>
      </c>
      <c r="O127" s="151">
        <f>+'C'!K47/(D!O$94)</f>
        <v>1.7736491660284608E-9</v>
      </c>
      <c r="P127" s="151">
        <f>+'C'!L47/(D!P$94)</f>
        <v>1.1793423927370615E-7</v>
      </c>
      <c r="Q127" s="151">
        <f>+'C'!M47/(D!Q$94)</f>
        <v>2.3004910988052453E-9</v>
      </c>
      <c r="R127" s="151">
        <f>+'C'!N47/(D!R$94)</f>
        <v>2.3766509946971787E-9</v>
      </c>
      <c r="S127" s="151">
        <f>+'C'!O47/(D!S$94)</f>
        <v>1.4410409924092542E-9</v>
      </c>
      <c r="T127" s="151">
        <f>+'C'!P47/(D!T$94)</f>
        <v>-4.1745952998802155E-7</v>
      </c>
      <c r="U127" s="151">
        <f>+'C'!Q47/(D!U$94)</f>
        <v>9.1609808128960673E-10</v>
      </c>
      <c r="V127" s="151">
        <f>+'C'!R47/(D!V$94)</f>
        <v>5.204278250464002E-9</v>
      </c>
      <c r="W127" s="151">
        <f>+'C'!S47/(D!W$94)</f>
        <v>4.9881788730290967E-9</v>
      </c>
      <c r="X127" s="151">
        <f>+'C'!T47/(D!X$94)</f>
        <v>3.6168307045503906E-8</v>
      </c>
      <c r="Y127" s="151">
        <f>+'C'!U47/(D!Y$94)</f>
        <v>4.7347615654486211E-9</v>
      </c>
      <c r="Z127" s="151">
        <f>+'C'!V47/(D!Z$94)</f>
        <v>4.1502619576125348E-9</v>
      </c>
      <c r="AA127" s="151">
        <f>+'C'!W47/(D!AA$94)</f>
        <v>1.9006008470249797E-9</v>
      </c>
      <c r="AB127" s="151">
        <f>+'C'!X47/(D!AB$94)</f>
        <v>5.9079584396991495E-9</v>
      </c>
      <c r="AC127" s="151">
        <f>+'C'!Y47/(D!AC$94)</f>
        <v>4.6651496236196896E-9</v>
      </c>
      <c r="AD127" s="151">
        <f>+'C'!Z47/(D!AD$94)</f>
        <v>1.7437257763628583E-8</v>
      </c>
      <c r="AE127" s="151">
        <f>+'C'!AA47/(D!AE$94)</f>
        <v>1.7889963728646059E-8</v>
      </c>
      <c r="AF127" s="151">
        <f>+'C'!AB47/(D!AF$94)</f>
        <v>3.5358439094973188E-8</v>
      </c>
      <c r="AG127" s="151">
        <f>+'C'!AC47/(D!AG$94)</f>
        <v>1.1466108667047247E-8</v>
      </c>
      <c r="AH127" s="151" t="e">
        <f>+'C'!AD47/(D!AH$94)</f>
        <v>#REF!</v>
      </c>
    </row>
    <row r="128" spans="6:34" x14ac:dyDescent="0.25">
      <c r="F128" s="212" t="s">
        <v>17</v>
      </c>
      <c r="G128" s="213"/>
      <c r="H128" s="152" t="e">
        <f>+'C'!D48/(D!H$94)</f>
        <v>#VALUE!</v>
      </c>
      <c r="I128" s="152" t="e">
        <f>+'C'!E48/(D!I$94)</f>
        <v>#VALUE!</v>
      </c>
      <c r="J128" s="152" t="e">
        <f>+'C'!F48/(D!J$94)</f>
        <v>#VALUE!</v>
      </c>
      <c r="K128" s="152" t="e">
        <f>+'C'!G48/(D!K$94)</f>
        <v>#VALUE!</v>
      </c>
      <c r="L128" s="152" t="e">
        <f>+'C'!H48/(D!L$94)</f>
        <v>#VALUE!</v>
      </c>
      <c r="M128" s="152" t="e">
        <f>+'C'!I48/(D!M$94)</f>
        <v>#VALUE!</v>
      </c>
      <c r="N128" s="152" t="e">
        <f>+'C'!J48/(D!N$94)</f>
        <v>#VALUE!</v>
      </c>
      <c r="O128" s="152" t="e">
        <f>+'C'!K48/(D!O$94)</f>
        <v>#VALUE!</v>
      </c>
      <c r="P128" s="152" t="e">
        <f>+'C'!L48/(D!P$94)</f>
        <v>#VALUE!</v>
      </c>
      <c r="Q128" s="152" t="e">
        <f>+'C'!M48/(D!Q$94)</f>
        <v>#VALUE!</v>
      </c>
      <c r="R128" s="152" t="e">
        <f>+'C'!N48/(D!R$94)</f>
        <v>#VALUE!</v>
      </c>
      <c r="S128" s="152" t="e">
        <f>+'C'!O48/(D!S$94)</f>
        <v>#VALUE!</v>
      </c>
      <c r="T128" s="152" t="e">
        <f>+'C'!P48/(D!T$94)</f>
        <v>#VALUE!</v>
      </c>
      <c r="U128" s="152" t="e">
        <f>+'C'!Q48/(D!U$94)</f>
        <v>#VALUE!</v>
      </c>
      <c r="V128" s="152" t="e">
        <f>+'C'!R48/(D!V$94)</f>
        <v>#VALUE!</v>
      </c>
      <c r="W128" s="152" t="e">
        <f>+'C'!S48/(D!W$94)</f>
        <v>#VALUE!</v>
      </c>
      <c r="X128" s="152" t="e">
        <f>+'C'!T48/(D!X$94)</f>
        <v>#VALUE!</v>
      </c>
      <c r="Y128" s="152" t="e">
        <f>+'C'!U48/(D!Y$94)</f>
        <v>#VALUE!</v>
      </c>
      <c r="Z128" s="152" t="e">
        <f>+'C'!V48/(D!Z$94)</f>
        <v>#VALUE!</v>
      </c>
      <c r="AA128" s="152" t="e">
        <f>+'C'!W48/(D!AA$94)</f>
        <v>#VALUE!</v>
      </c>
      <c r="AB128" s="152" t="e">
        <f>+'C'!X48/(D!AB$94)</f>
        <v>#VALUE!</v>
      </c>
      <c r="AC128" s="152" t="e">
        <f>+'C'!Y48/(D!AC$94)</f>
        <v>#VALUE!</v>
      </c>
      <c r="AD128" s="152" t="e">
        <f>+'C'!Z48/(D!AD$94)</f>
        <v>#VALUE!</v>
      </c>
      <c r="AE128" s="152" t="e">
        <f>+'C'!AA48/(D!AE$94)</f>
        <v>#VALUE!</v>
      </c>
      <c r="AF128" s="152" t="e">
        <f>+'C'!AB48/(D!AF$94)</f>
        <v>#VALUE!</v>
      </c>
      <c r="AG128" s="152" t="e">
        <f>+'C'!AC48/(D!AG$94)</f>
        <v>#VALUE!</v>
      </c>
      <c r="AH128" s="152" t="e">
        <f>+'C'!AD48/(D!AH$94)</f>
        <v>#REF!</v>
      </c>
    </row>
    <row r="129" spans="6:34" x14ac:dyDescent="0.25">
      <c r="F129" s="210" t="s">
        <v>18</v>
      </c>
      <c r="G129" s="211"/>
      <c r="H129" s="152">
        <f>+'C'!D49/(D!H$94)</f>
        <v>-7.4514136033102862E-10</v>
      </c>
      <c r="I129" s="152" t="e">
        <f>+'C'!E49/(D!I$94)</f>
        <v>#VALUE!</v>
      </c>
      <c r="J129" s="152">
        <f>+'C'!F49/(D!J$94)</f>
        <v>-1.8650001600805192E-10</v>
      </c>
      <c r="K129" s="152">
        <f>+'C'!G49/(D!K$94)</f>
        <v>-1.646422617597269E-10</v>
      </c>
      <c r="L129" s="152" t="e">
        <f>+'C'!H49/(D!L$94)</f>
        <v>#VALUE!</v>
      </c>
      <c r="M129" s="152" t="e">
        <f>+'C'!I49/(D!M$94)</f>
        <v>#VALUE!</v>
      </c>
      <c r="N129" s="152" t="e">
        <f>+'C'!J49/(D!N$94)</f>
        <v>#VALUE!</v>
      </c>
      <c r="O129" s="152">
        <f>+'C'!K49/(D!O$94)</f>
        <v>-2.7915844694284685E-9</v>
      </c>
      <c r="P129" s="152">
        <f>+'C'!L49/(D!P$94)</f>
        <v>-1.1080047802337107E-8</v>
      </c>
      <c r="Q129" s="152">
        <f>+'C'!M49/(D!Q$94)</f>
        <v>-6.4446975479737586E-9</v>
      </c>
      <c r="R129" s="152">
        <f>+'C'!N49/(D!R$94)</f>
        <v>-8.5952199968846898E-9</v>
      </c>
      <c r="S129" s="152" t="e">
        <f>+'C'!O49/(D!S$94)</f>
        <v>#VALUE!</v>
      </c>
      <c r="T129" s="152" t="e">
        <f>+'C'!P49/(D!T$94)</f>
        <v>#VALUE!</v>
      </c>
      <c r="U129" s="152">
        <f>+'C'!Q49/(D!U$94)</f>
        <v>-1.1003181643366247E-8</v>
      </c>
      <c r="V129" s="152">
        <f>+'C'!R49/(D!V$94)</f>
        <v>-7.9726345004844819E-9</v>
      </c>
      <c r="W129" s="152">
        <f>+'C'!S49/(D!W$94)</f>
        <v>-5.1183596256506702E-9</v>
      </c>
      <c r="X129" s="152" t="e">
        <f>+'C'!T49/(D!X$94)</f>
        <v>#VALUE!</v>
      </c>
      <c r="Y129" s="152">
        <f>+'C'!U49/(D!Y$94)</f>
        <v>-4.1956013977093081E-9</v>
      </c>
      <c r="Z129" s="152">
        <f>+'C'!V49/(D!Z$94)</f>
        <v>-2.8872375166346584E-9</v>
      </c>
      <c r="AA129" s="152" t="e">
        <f>+'C'!W49/(D!AA$94)</f>
        <v>#VALUE!</v>
      </c>
      <c r="AB129" s="152" t="e">
        <f>+'C'!X49/(D!AB$94)</f>
        <v>#VALUE!</v>
      </c>
      <c r="AC129" s="152" t="e">
        <f>+'C'!Y49/(D!AC$94)</f>
        <v>#VALUE!</v>
      </c>
      <c r="AD129" s="152">
        <f>+'C'!Z49/(D!AD$94)</f>
        <v>-1.0551175578591102E-9</v>
      </c>
      <c r="AE129" s="152">
        <f>+'C'!AA49/(D!AE$94)</f>
        <v>-3.9532227535750564E-10</v>
      </c>
      <c r="AF129" s="152" t="e">
        <f>+'C'!AB49/(D!AF$94)</f>
        <v>#VALUE!</v>
      </c>
      <c r="AG129" s="152">
        <f>+'C'!AC49/(D!AG$94)</f>
        <v>-4.4979284785347136E-10</v>
      </c>
      <c r="AH129" s="152" t="e">
        <f>+'C'!AD49/(D!AH$94)</f>
        <v>#REF!</v>
      </c>
    </row>
    <row r="130" spans="6:34" x14ac:dyDescent="0.25">
      <c r="F130" s="212" t="s">
        <v>19</v>
      </c>
      <c r="G130" s="213"/>
      <c r="H130" s="152" t="e">
        <f>+'C'!D50/(D!H$94)</f>
        <v>#VALUE!</v>
      </c>
      <c r="I130" s="152" t="e">
        <f>+'C'!E50/(D!I$94)</f>
        <v>#VALUE!</v>
      </c>
      <c r="J130" s="152" t="e">
        <f>+'C'!F50/(D!J$94)</f>
        <v>#VALUE!</v>
      </c>
      <c r="K130" s="152" t="e">
        <f>+'C'!G50/(D!K$94)</f>
        <v>#VALUE!</v>
      </c>
      <c r="L130" s="152" t="e">
        <f>+'C'!H50/(D!L$94)</f>
        <v>#VALUE!</v>
      </c>
      <c r="M130" s="152" t="e">
        <f>+'C'!I50/(D!M$94)</f>
        <v>#VALUE!</v>
      </c>
      <c r="N130" s="152" t="e">
        <f>+'C'!J50/(D!N$94)</f>
        <v>#VALUE!</v>
      </c>
      <c r="O130" s="152" t="e">
        <f>+'C'!K50/(D!O$94)</f>
        <v>#VALUE!</v>
      </c>
      <c r="P130" s="152" t="e">
        <f>+'C'!L50/(D!P$94)</f>
        <v>#VALUE!</v>
      </c>
      <c r="Q130" s="152" t="e">
        <f>+'C'!M50/(D!Q$94)</f>
        <v>#VALUE!</v>
      </c>
      <c r="R130" s="152" t="e">
        <f>+'C'!N50/(D!R$94)</f>
        <v>#VALUE!</v>
      </c>
      <c r="S130" s="152" t="e">
        <f>+'C'!O50/(D!S$94)</f>
        <v>#VALUE!</v>
      </c>
      <c r="T130" s="152" t="e">
        <f>+'C'!P50/(D!T$94)</f>
        <v>#VALUE!</v>
      </c>
      <c r="U130" s="152" t="e">
        <f>+'C'!Q50/(D!U$94)</f>
        <v>#VALUE!</v>
      </c>
      <c r="V130" s="152" t="e">
        <f>+'C'!R50/(D!V$94)</f>
        <v>#VALUE!</v>
      </c>
      <c r="W130" s="152" t="e">
        <f>+'C'!S50/(D!W$94)</f>
        <v>#VALUE!</v>
      </c>
      <c r="X130" s="152" t="e">
        <f>+'C'!T50/(D!X$94)</f>
        <v>#VALUE!</v>
      </c>
      <c r="Y130" s="152" t="e">
        <f>+'C'!U50/(D!Y$94)</f>
        <v>#VALUE!</v>
      </c>
      <c r="Z130" s="152" t="e">
        <f>+'C'!V50/(D!Z$94)</f>
        <v>#VALUE!</v>
      </c>
      <c r="AA130" s="152">
        <f>+'C'!W50/(D!AA$94)</f>
        <v>2.2046006329474037E-11</v>
      </c>
      <c r="AB130" s="152">
        <f>+'C'!X50/(D!AB$94)</f>
        <v>9.550583539163897E-9</v>
      </c>
      <c r="AC130" s="152">
        <f>+'C'!Y50/(D!AC$94)</f>
        <v>8.1282132041657727E-9</v>
      </c>
      <c r="AD130" s="152" t="e">
        <f>+'C'!Z50/(D!AD$94)</f>
        <v>#VALUE!</v>
      </c>
      <c r="AE130" s="152" t="e">
        <f>+'C'!AA50/(D!AE$94)</f>
        <v>#VALUE!</v>
      </c>
      <c r="AF130" s="152" t="e">
        <f>+'C'!AB50/(D!AF$94)</f>
        <v>#VALUE!</v>
      </c>
      <c r="AG130" s="152">
        <f>+'C'!AC50/(D!AG$94)</f>
        <v>7.3951169492618273E-11</v>
      </c>
      <c r="AH130" s="152" t="e">
        <f>+'C'!AD50/(D!AH$94)</f>
        <v>#REF!</v>
      </c>
    </row>
    <row r="131" spans="6:34" x14ac:dyDescent="0.25">
      <c r="F131" s="210" t="s">
        <v>20</v>
      </c>
      <c r="G131" s="211"/>
      <c r="H131" s="152" t="e">
        <f>+'C'!D51/(D!H$94)</f>
        <v>#VALUE!</v>
      </c>
      <c r="I131" s="152" t="e">
        <f>+'C'!E51/(D!I$94)</f>
        <v>#VALUE!</v>
      </c>
      <c r="J131" s="152" t="e">
        <f>+'C'!F51/(D!J$94)</f>
        <v>#VALUE!</v>
      </c>
      <c r="K131" s="152" t="e">
        <f>+'C'!G51/(D!K$94)</f>
        <v>#VALUE!</v>
      </c>
      <c r="L131" s="152" t="e">
        <f>+'C'!H51/(D!L$94)</f>
        <v>#VALUE!</v>
      </c>
      <c r="M131" s="152" t="e">
        <f>+'C'!I51/(D!M$94)</f>
        <v>#VALUE!</v>
      </c>
      <c r="N131" s="152" t="e">
        <f>+'C'!J51/(D!N$94)</f>
        <v>#VALUE!</v>
      </c>
      <c r="O131" s="152" t="e">
        <f>+'C'!K51/(D!O$94)</f>
        <v>#VALUE!</v>
      </c>
      <c r="P131" s="152" t="e">
        <f>+'C'!L51/(D!P$94)</f>
        <v>#VALUE!</v>
      </c>
      <c r="Q131" s="152" t="e">
        <f>+'C'!M51/(D!Q$94)</f>
        <v>#VALUE!</v>
      </c>
      <c r="R131" s="152" t="e">
        <f>+'C'!N51/(D!R$94)</f>
        <v>#VALUE!</v>
      </c>
      <c r="S131" s="152" t="e">
        <f>+'C'!O51/(D!S$94)</f>
        <v>#VALUE!</v>
      </c>
      <c r="T131" s="152" t="e">
        <f>+'C'!P51/(D!T$94)</f>
        <v>#VALUE!</v>
      </c>
      <c r="U131" s="152" t="e">
        <f>+'C'!Q51/(D!U$94)</f>
        <v>#VALUE!</v>
      </c>
      <c r="V131" s="152" t="e">
        <f>+'C'!R51/(D!V$94)</f>
        <v>#VALUE!</v>
      </c>
      <c r="W131" s="152" t="e">
        <f>+'C'!S51/(D!W$94)</f>
        <v>#VALUE!</v>
      </c>
      <c r="X131" s="152" t="e">
        <f>+'C'!T51/(D!X$94)</f>
        <v>#VALUE!</v>
      </c>
      <c r="Y131" s="152" t="e">
        <f>+'C'!U51/(D!Y$94)</f>
        <v>#VALUE!</v>
      </c>
      <c r="Z131" s="152" t="e">
        <f>+'C'!V51/(D!Z$94)</f>
        <v>#VALUE!</v>
      </c>
      <c r="AA131" s="152" t="e">
        <f>+'C'!W51/(D!AA$94)</f>
        <v>#VALUE!</v>
      </c>
      <c r="AB131" s="152" t="e">
        <f>+'C'!X51/(D!AB$94)</f>
        <v>#VALUE!</v>
      </c>
      <c r="AC131" s="152" t="e">
        <f>+'C'!Y51/(D!AC$94)</f>
        <v>#VALUE!</v>
      </c>
      <c r="AD131" s="152" t="e">
        <f>+'C'!Z51/(D!AD$94)</f>
        <v>#VALUE!</v>
      </c>
      <c r="AE131" s="152" t="e">
        <f>+'C'!AA51/(D!AE$94)</f>
        <v>#VALUE!</v>
      </c>
      <c r="AF131" s="152" t="e">
        <f>+'C'!AB51/(D!AF$94)</f>
        <v>#VALUE!</v>
      </c>
      <c r="AG131" s="152" t="e">
        <f>+'C'!AC51/(D!AG$94)</f>
        <v>#VALUE!</v>
      </c>
      <c r="AH131" s="152" t="e">
        <f>+'C'!AD51/(D!AH$94)</f>
        <v>#REF!</v>
      </c>
    </row>
    <row r="132" spans="6:34" x14ac:dyDescent="0.25">
      <c r="F132" s="212" t="s">
        <v>21</v>
      </c>
      <c r="G132" s="213"/>
      <c r="H132" s="152">
        <f>+'C'!D52/(D!H$94)</f>
        <v>1.7737523046222575E-9</v>
      </c>
      <c r="I132" s="152">
        <f>+'C'!E52/(D!I$94)</f>
        <v>1.0220686322620374E-8</v>
      </c>
      <c r="J132" s="152">
        <f>+'C'!F52/(D!J$94)</f>
        <v>1.0346016195701858E-8</v>
      </c>
      <c r="K132" s="152">
        <f>+'C'!G52/(D!K$94)</f>
        <v>1.4375825226121861E-9</v>
      </c>
      <c r="L132" s="152">
        <f>+'C'!H52/(D!L$94)</f>
        <v>1.9898090669901011E-9</v>
      </c>
      <c r="M132" s="152">
        <f>+'C'!I52/(D!M$94)</f>
        <v>5.4311601668337098E-10</v>
      </c>
      <c r="N132" s="152" t="e">
        <f>+'C'!J52/(D!N$94)</f>
        <v>#VALUE!</v>
      </c>
      <c r="O132" s="152">
        <f>+'C'!K52/(D!O$94)</f>
        <v>-1.9290956040566932E-10</v>
      </c>
      <c r="P132" s="152">
        <f>+'C'!L52/(D!P$94)</f>
        <v>-1.2209247328755806E-9</v>
      </c>
      <c r="Q132" s="152">
        <f>+'C'!M52/(D!Q$94)</f>
        <v>-9.1039899260665722E-9</v>
      </c>
      <c r="R132" s="152">
        <f>+'C'!N52/(D!R$94)</f>
        <v>-8.3007533190860661E-9</v>
      </c>
      <c r="S132" s="152">
        <f>+'C'!O52/(D!S$94)</f>
        <v>-8.1248145719536477E-9</v>
      </c>
      <c r="T132" s="152" t="e">
        <f>+'C'!P52/(D!T$94)</f>
        <v>#VALUE!</v>
      </c>
      <c r="U132" s="152">
        <f>+'C'!Q52/(D!U$94)</f>
        <v>-1.1258860159727918E-8</v>
      </c>
      <c r="V132" s="152">
        <f>+'C'!R52/(D!V$94)</f>
        <v>-6.5414335622744402E-9</v>
      </c>
      <c r="W132" s="152">
        <f>+'C'!S52/(D!W$94)</f>
        <v>-1.6173628090715101E-8</v>
      </c>
      <c r="X132" s="152">
        <f>+'C'!T52/(D!X$94)</f>
        <v>-2.1477478723675439E-9</v>
      </c>
      <c r="Y132" s="152">
        <f>+'C'!U52/(D!Y$94)</f>
        <v>-3.7533108307772577E-9</v>
      </c>
      <c r="Z132" s="152">
        <f>+'C'!V52/(D!Z$94)</f>
        <v>-4.6759487554425662E-8</v>
      </c>
      <c r="AA132" s="152">
        <f>+'C'!W52/(D!AA$94)</f>
        <v>-9.7716653382045011E-11</v>
      </c>
      <c r="AB132" s="152">
        <f>+'C'!X52/(D!AB$94)</f>
        <v>1.9341236517946632E-10</v>
      </c>
      <c r="AC132" s="152">
        <f>+'C'!Y52/(D!AC$94)</f>
        <v>-2.8624413138746407E-9</v>
      </c>
      <c r="AD132" s="152">
        <f>+'C'!Z52/(D!AD$94)</f>
        <v>-2.0338685160041462E-8</v>
      </c>
      <c r="AE132" s="152">
        <f>+'C'!AA52/(D!AE$94)</f>
        <v>-4.7221795764464219E-9</v>
      </c>
      <c r="AF132" s="152">
        <f>+'C'!AB52/(D!AF$94)</f>
        <v>-1.5193834871521765E-8</v>
      </c>
      <c r="AG132" s="152">
        <f>+'C'!AC52/(D!AG$94)</f>
        <v>-1.6918735681947843E-8</v>
      </c>
      <c r="AH132" s="152" t="e">
        <f>+'C'!AD52/(D!AH$94)</f>
        <v>#REF!</v>
      </c>
    </row>
    <row r="133" spans="6:34" x14ac:dyDescent="0.25">
      <c r="F133" s="210" t="s">
        <v>22</v>
      </c>
      <c r="G133" s="211"/>
      <c r="H133" s="152">
        <f>+'C'!D53/(D!H$94)</f>
        <v>-8.8194140552098917E-10</v>
      </c>
      <c r="I133" s="152">
        <f>+'C'!E53/(D!I$94)</f>
        <v>-3.6010663491494491E-10</v>
      </c>
      <c r="J133" s="152">
        <f>+'C'!F53/(D!J$94)</f>
        <v>-4.0570128909605987E-9</v>
      </c>
      <c r="K133" s="152">
        <f>+'C'!G53/(D!K$94)</f>
        <v>-5.1850630655139263E-9</v>
      </c>
      <c r="L133" s="152">
        <f>+'C'!H53/(D!L$94)</f>
        <v>-8.4142281204622415E-9</v>
      </c>
      <c r="M133" s="152">
        <f>+'C'!I53/(D!M$94)</f>
        <v>-7.9737240106132919E-9</v>
      </c>
      <c r="N133" s="152">
        <f>+'C'!J53/(D!N$94)</f>
        <v>-2.6326076163470606E-9</v>
      </c>
      <c r="O133" s="152">
        <f>+'C'!K53/(D!O$94)</f>
        <v>-4.2784927342083704E-9</v>
      </c>
      <c r="P133" s="152">
        <f>+'C'!L53/(D!P$94)</f>
        <v>-2.638475933549358E-9</v>
      </c>
      <c r="Q133" s="152">
        <f>+'C'!M53/(D!Q$94)</f>
        <v>-2.2433343428483694E-9</v>
      </c>
      <c r="R133" s="152">
        <f>+'C'!N53/(D!R$94)</f>
        <v>-1.1153955505617093E-9</v>
      </c>
      <c r="S133" s="152">
        <f>+'C'!O53/(D!S$94)</f>
        <v>-6.4702337758954737E-10</v>
      </c>
      <c r="T133" s="152">
        <f>+'C'!P53/(D!T$94)</f>
        <v>-5.3209152147296684E-9</v>
      </c>
      <c r="U133" s="152">
        <f>+'C'!Q53/(D!U$94)</f>
        <v>-4.7240324099814654E-9</v>
      </c>
      <c r="V133" s="152">
        <f>+'C'!R53/(D!V$94)</f>
        <v>-8.930720016464352E-10</v>
      </c>
      <c r="W133" s="152">
        <f>+'C'!S53/(D!W$94)</f>
        <v>-4.2478079034954984E-9</v>
      </c>
      <c r="X133" s="152">
        <f>+'C'!T53/(D!X$94)</f>
        <v>-8.6889661121351466E-9</v>
      </c>
      <c r="Y133" s="152">
        <f>+'C'!U53/(D!Y$94)</f>
        <v>-1.2933090571900818E-8</v>
      </c>
      <c r="Z133" s="152">
        <f>+'C'!V53/(D!Z$94)</f>
        <v>-1.4086607985007803E-8</v>
      </c>
      <c r="AA133" s="152">
        <f>+'C'!W53/(D!AA$94)</f>
        <v>-1.6954040090121427E-8</v>
      </c>
      <c r="AB133" s="152">
        <f>+'C'!X53/(D!AB$94)</f>
        <v>-2.6172281306824021E-8</v>
      </c>
      <c r="AC133" s="152">
        <f>+'C'!Y53/(D!AC$94)</f>
        <v>-1.9429540386070839E-8</v>
      </c>
      <c r="AD133" s="152">
        <f>+'C'!Z53/(D!AD$94)</f>
        <v>-2.5194988494150274E-8</v>
      </c>
      <c r="AE133" s="152">
        <f>+'C'!AA53/(D!AE$94)</f>
        <v>-1.478740080687873E-8</v>
      </c>
      <c r="AF133" s="152">
        <f>+'C'!AB53/(D!AF$94)</f>
        <v>-1.4244351919824123E-8</v>
      </c>
      <c r="AG133" s="152">
        <f>+'C'!AC53/(D!AG$94)</f>
        <v>-1.0321828174131276E-8</v>
      </c>
      <c r="AH133" s="152" t="e">
        <f>+'C'!AD53/(D!AH$94)</f>
        <v>#REF!</v>
      </c>
    </row>
    <row r="134" spans="6:34" x14ac:dyDescent="0.25">
      <c r="F134" s="212" t="s">
        <v>23</v>
      </c>
      <c r="G134" s="213"/>
      <c r="H134" s="152">
        <f>+'C'!D54/(D!H$94)</f>
        <v>1.2494908592154855E-9</v>
      </c>
      <c r="I134" s="152">
        <f>+'C'!E54/(D!I$94)</f>
        <v>1.6853006981683076E-9</v>
      </c>
      <c r="J134" s="152" t="e">
        <f>+'C'!F54/(D!J$94)</f>
        <v>#VALUE!</v>
      </c>
      <c r="K134" s="152" t="e">
        <f>+'C'!G54/(D!K$94)</f>
        <v>#VALUE!</v>
      </c>
      <c r="L134" s="152" t="e">
        <f>+'C'!H54/(D!L$94)</f>
        <v>#VALUE!</v>
      </c>
      <c r="M134" s="152" t="e">
        <f>+'C'!I54/(D!M$94)</f>
        <v>#VALUE!</v>
      </c>
      <c r="N134" s="152">
        <f>+'C'!J54/(D!N$94)</f>
        <v>9.295221842187982E-11</v>
      </c>
      <c r="O134" s="152">
        <f>+'C'!K54/(D!O$94)</f>
        <v>-4.943600963533791E-10</v>
      </c>
      <c r="P134" s="152">
        <f>+'C'!L54/(D!P$94)</f>
        <v>4.5544983172446708E-9</v>
      </c>
      <c r="Q134" s="152">
        <f>+'C'!M54/(D!Q$94)</f>
        <v>1.2095076760025602E-9</v>
      </c>
      <c r="R134" s="152">
        <f>+'C'!N54/(D!R$94)</f>
        <v>2.3994089837415968E-10</v>
      </c>
      <c r="S134" s="152">
        <f>+'C'!O54/(D!S$94)</f>
        <v>1.4798422241165544E-10</v>
      </c>
      <c r="T134" s="152">
        <f>+'C'!P54/(D!T$94)</f>
        <v>-9.2220059489398537E-10</v>
      </c>
      <c r="U134" s="152">
        <f>+'C'!Q54/(D!U$94)</f>
        <v>-1.2101081428014991E-8</v>
      </c>
      <c r="V134" s="152">
        <f>+'C'!R54/(D!V$94)</f>
        <v>-7.0809609628104062E-11</v>
      </c>
      <c r="W134" s="152">
        <f>+'C'!S54/(D!W$94)</f>
        <v>-2.142111111024068E-10</v>
      </c>
      <c r="X134" s="152">
        <f>+'C'!T54/(D!X$94)</f>
        <v>-3.3007917883330794E-10</v>
      </c>
      <c r="Y134" s="152">
        <f>+'C'!U54/(D!Y$94)</f>
        <v>-2.3891859462691351E-11</v>
      </c>
      <c r="Z134" s="152">
        <f>+'C'!V54/(D!Z$94)</f>
        <v>1.4157816705370752E-9</v>
      </c>
      <c r="AA134" s="152">
        <f>+'C'!W54/(D!AA$94)</f>
        <v>5.2511320027358352E-10</v>
      </c>
      <c r="AB134" s="152">
        <f>+'C'!X54/(D!AB$94)</f>
        <v>1.6466236654587998E-9</v>
      </c>
      <c r="AC134" s="152">
        <f>+'C'!Y54/(D!AC$94)</f>
        <v>2.2643506479057128E-9</v>
      </c>
      <c r="AD134" s="152">
        <f>+'C'!Z54/(D!AD$94)</f>
        <v>8.5267673188042928E-10</v>
      </c>
      <c r="AE134" s="152">
        <f>+'C'!AA54/(D!AE$94)</f>
        <v>-1.5510256246901437E-9</v>
      </c>
      <c r="AF134" s="152">
        <f>+'C'!AB54/(D!AF$94)</f>
        <v>5.48423917974928E-10</v>
      </c>
      <c r="AG134" s="152">
        <f>+'C'!AC54/(D!AG$94)</f>
        <v>-7.4845361181365397E-10</v>
      </c>
      <c r="AH134" s="152" t="e">
        <f>+'C'!AD54/(D!AH$94)</f>
        <v>#REF!</v>
      </c>
    </row>
    <row r="135" spans="6:34" x14ac:dyDescent="0.25">
      <c r="F135" s="210" t="s">
        <v>24</v>
      </c>
      <c r="G135" s="211"/>
      <c r="H135" s="152">
        <f>+'C'!D55/(D!H$94)</f>
        <v>2.5845533626604238E-10</v>
      </c>
      <c r="I135" s="152">
        <f>+'C'!E55/(D!I$94)</f>
        <v>4.0485751088985573E-10</v>
      </c>
      <c r="J135" s="152">
        <f>+'C'!F55/(D!J$94)</f>
        <v>4.6281855973363549E-10</v>
      </c>
      <c r="K135" s="152">
        <f>+'C'!G55/(D!K$94)</f>
        <v>4.5096823857496774E-10</v>
      </c>
      <c r="L135" s="152">
        <f>+'C'!H55/(D!L$94)</f>
        <v>3.1167417610813262E-10</v>
      </c>
      <c r="M135" s="152">
        <f>+'C'!I55/(D!M$94)</f>
        <v>-3.3060882535456888E-7</v>
      </c>
      <c r="N135" s="152" t="e">
        <f>+'C'!J55/(D!N$94)</f>
        <v>#VALUE!</v>
      </c>
      <c r="O135" s="152">
        <f>+'C'!K55/(D!O$94)</f>
        <v>-2.9391401735063574E-9</v>
      </c>
      <c r="P135" s="152">
        <f>+'C'!L55/(D!P$94)</f>
        <v>1.4093201286970571E-10</v>
      </c>
      <c r="Q135" s="152">
        <f>+'C'!M55/(D!Q$94)</f>
        <v>1.3115220652955854E-9</v>
      </c>
      <c r="R135" s="152">
        <f>+'C'!N55/(D!R$94)</f>
        <v>2.3770218249350779E-10</v>
      </c>
      <c r="S135" s="152">
        <f>+'C'!O55/(D!S$94)</f>
        <v>-1.9056596003079716E-10</v>
      </c>
      <c r="T135" s="152">
        <f>+'C'!P55/(D!T$94)</f>
        <v>-2.6888888236057739E-10</v>
      </c>
      <c r="U135" s="152">
        <f>+'C'!Q55/(D!U$94)</f>
        <v>-1.2330557046136437E-9</v>
      </c>
      <c r="V135" s="152">
        <f>+'C'!R55/(D!V$94)</f>
        <v>-1.7943325477217888E-9</v>
      </c>
      <c r="W135" s="152">
        <f>+'C'!S55/(D!W$94)</f>
        <v>-3.0775351074383214E-9</v>
      </c>
      <c r="X135" s="152">
        <f>+'C'!T55/(D!X$94)</f>
        <v>-4.0003806323946328E-9</v>
      </c>
      <c r="Y135" s="152">
        <f>+'C'!U55/(D!Y$94)</f>
        <v>-4.0800000614532999E-9</v>
      </c>
      <c r="Z135" s="152">
        <f>+'C'!V55/(D!Z$94)</f>
        <v>-3.7460000289808982E-9</v>
      </c>
      <c r="AA135" s="152">
        <f>+'C'!W55/(D!AA$94)</f>
        <v>-3.8341972343490718E-9</v>
      </c>
      <c r="AB135" s="152">
        <f>+'C'!X55/(D!AB$94)</f>
        <v>-3.9852699110928707E-9</v>
      </c>
      <c r="AC135" s="152">
        <f>+'C'!Y55/(D!AC$94)</f>
        <v>-4.7018118689889179E-9</v>
      </c>
      <c r="AD135" s="152">
        <f>+'C'!Z55/(D!AD$94)</f>
        <v>-5.3246573575552002E-9</v>
      </c>
      <c r="AE135" s="152">
        <f>+'C'!AA55/(D!AE$94)</f>
        <v>-8.3636083276710631E-9</v>
      </c>
      <c r="AF135" s="152">
        <f>+'C'!AB55/(D!AF$94)</f>
        <v>-6.0716622556883395E-9</v>
      </c>
      <c r="AG135" s="152">
        <f>+'C'!AC55/(D!AG$94)</f>
        <v>-2.895471859458689E-9</v>
      </c>
      <c r="AH135" s="152" t="e">
        <f>+'C'!AD55/(D!AH$94)</f>
        <v>#REF!</v>
      </c>
    </row>
    <row r="136" spans="6:34" ht="15.75" thickBot="1" x14ac:dyDescent="0.3">
      <c r="F136" s="214" t="s">
        <v>25</v>
      </c>
      <c r="G136" s="215"/>
      <c r="H136" s="153" t="e">
        <f>+'C'!D56/(D!H$94)</f>
        <v>#VALUE!</v>
      </c>
      <c r="I136" s="153" t="e">
        <f>+'C'!E56/(D!I$94)</f>
        <v>#VALUE!</v>
      </c>
      <c r="J136" s="153" t="e">
        <f>+'C'!F56/(D!J$94)</f>
        <v>#VALUE!</v>
      </c>
      <c r="K136" s="153" t="e">
        <f>+'C'!G56/(D!K$94)</f>
        <v>#VALUE!</v>
      </c>
      <c r="L136" s="153" t="e">
        <f>+'C'!H56/(D!L$94)</f>
        <v>#VALUE!</v>
      </c>
      <c r="M136" s="153" t="e">
        <f>+'C'!I56/(D!M$94)</f>
        <v>#VALUE!</v>
      </c>
      <c r="N136" s="153" t="e">
        <f>+'C'!J56/(D!N$94)</f>
        <v>#VALUE!</v>
      </c>
      <c r="O136" s="153" t="e">
        <f>+'C'!K56/(D!O$94)</f>
        <v>#VALUE!</v>
      </c>
      <c r="P136" s="153" t="e">
        <f>+'C'!L56/(D!P$94)</f>
        <v>#VALUE!</v>
      </c>
      <c r="Q136" s="153" t="e">
        <f>+'C'!M56/(D!Q$94)</f>
        <v>#VALUE!</v>
      </c>
      <c r="R136" s="153">
        <f>+'C'!N56/(D!R$94)</f>
        <v>-2.6864590567822343E-11</v>
      </c>
      <c r="S136" s="153">
        <f>+'C'!O56/(D!S$94)</f>
        <v>-5.0458307219427595E-11</v>
      </c>
      <c r="T136" s="153">
        <f>+'C'!P56/(D!T$94)</f>
        <v>-1.011582867856162E-10</v>
      </c>
      <c r="U136" s="153">
        <f>+'C'!Q56/(D!U$94)</f>
        <v>1.3411127243026874E-11</v>
      </c>
      <c r="V136" s="153">
        <f>+'C'!R56/(D!V$94)</f>
        <v>-2.6747237083634819E-11</v>
      </c>
      <c r="W136" s="153">
        <f>+'C'!S56/(D!W$94)</f>
        <v>-6.7845441427922014E-11</v>
      </c>
      <c r="X136" s="153">
        <f>+'C'!T56/(D!X$94)</f>
        <v>5.9708510442368035E-11</v>
      </c>
      <c r="Y136" s="153">
        <f>+'C'!U56/(D!Y$94)</f>
        <v>1.2337117816206495E-10</v>
      </c>
      <c r="Z136" s="153">
        <f>+'C'!V56/(D!Z$94)</f>
        <v>-1.7405703753545956E-11</v>
      </c>
      <c r="AA136" s="153">
        <f>+'C'!W56/(D!AA$94)</f>
        <v>1.2523873864625042E-11</v>
      </c>
      <c r="AB136" s="153">
        <f>+'C'!X56/(D!AB$94)</f>
        <v>5.0432436922313515E-11</v>
      </c>
      <c r="AC136" s="153" t="e">
        <f>+'C'!Y56/(D!AC$94)</f>
        <v>#VALUE!</v>
      </c>
      <c r="AD136" s="153">
        <f>+'C'!Z56/(D!AD$94)</f>
        <v>5.799276536279903E-11</v>
      </c>
      <c r="AE136" s="153" t="e">
        <f>+'C'!AA56/(D!AE$94)</f>
        <v>#VALUE!</v>
      </c>
      <c r="AF136" s="153">
        <f>+'C'!AB56/(D!AF$94)</f>
        <v>4.2979232334568229E-11</v>
      </c>
      <c r="AG136" s="153">
        <f>+'C'!AC56/(D!AG$94)</f>
        <v>3.89123218131652E-11</v>
      </c>
      <c r="AH136" s="153" t="e">
        <f>+'C'!AD56/(D!AH$94)</f>
        <v>#REF!</v>
      </c>
    </row>
    <row r="137" spans="6:34" x14ac:dyDescent="0.25">
      <c r="F137" t="s">
        <v>52</v>
      </c>
    </row>
    <row r="138" spans="6:34" ht="15.75" thickBot="1" x14ac:dyDescent="0.3"/>
    <row r="139" spans="6:34" ht="15.75" thickBot="1" x14ac:dyDescent="0.3">
      <c r="F139" s="5" t="s">
        <v>14</v>
      </c>
      <c r="G139" s="6"/>
      <c r="H139" s="11">
        <v>1995</v>
      </c>
      <c r="I139" s="7">
        <v>1996</v>
      </c>
      <c r="J139" s="11">
        <v>1997</v>
      </c>
      <c r="K139" s="7">
        <v>1998</v>
      </c>
      <c r="L139" s="11">
        <v>1999</v>
      </c>
      <c r="M139" s="7">
        <v>2000</v>
      </c>
      <c r="N139" s="11">
        <v>2001</v>
      </c>
      <c r="O139" s="7">
        <v>2002</v>
      </c>
      <c r="P139" s="11">
        <v>2003</v>
      </c>
      <c r="Q139" s="7">
        <v>2004</v>
      </c>
      <c r="R139" s="11">
        <v>2005</v>
      </c>
      <c r="S139" s="7">
        <v>2006</v>
      </c>
      <c r="T139" s="11">
        <v>2007</v>
      </c>
      <c r="U139" s="7">
        <v>2008</v>
      </c>
      <c r="V139" s="11">
        <v>2009</v>
      </c>
      <c r="W139" s="7">
        <v>2010</v>
      </c>
      <c r="X139" s="11">
        <v>2011</v>
      </c>
      <c r="Y139" s="7">
        <v>2012</v>
      </c>
      <c r="Z139" s="11">
        <v>2013</v>
      </c>
      <c r="AA139" s="7">
        <v>2014</v>
      </c>
      <c r="AB139" s="11">
        <v>2015</v>
      </c>
      <c r="AC139" s="8">
        <v>2016</v>
      </c>
      <c r="AD139" s="8">
        <v>2017</v>
      </c>
      <c r="AE139" s="8">
        <v>2018</v>
      </c>
      <c r="AF139" s="8">
        <v>2019</v>
      </c>
      <c r="AG139" s="8">
        <v>2020</v>
      </c>
      <c r="AH139" s="8">
        <v>2021</v>
      </c>
    </row>
    <row r="140" spans="6:34" ht="15.75" thickBot="1" x14ac:dyDescent="0.3">
      <c r="F140" s="190" t="s">
        <v>26</v>
      </c>
      <c r="G140" s="199"/>
      <c r="H140" s="155">
        <f>('C'!D46/2)/(D!H$94)</f>
        <v>2.1638325744200984E-6</v>
      </c>
      <c r="I140" s="155">
        <f>('C'!E46/2)/(D!I$94)</f>
        <v>6.176835374732047E-9</v>
      </c>
      <c r="J140" s="155">
        <f>('C'!F46/2)/(D!J$94)</f>
        <v>1.9193211493097699E-8</v>
      </c>
      <c r="K140" s="155">
        <f>('C'!G46/2)/(D!K$94)</f>
        <v>-5.7796869596791007E-9</v>
      </c>
      <c r="L140" s="155">
        <f>('C'!H46/2)/(D!L$94)</f>
        <v>-6.3560205995909153E-9</v>
      </c>
      <c r="M140" s="155">
        <f>('C'!I46/2)/(D!M$94)</f>
        <v>-8.9761660070835996E-9</v>
      </c>
      <c r="N140" s="155">
        <f>('C'!J46/2)/(D!N$94)</f>
        <v>-3.488375896070418E-9</v>
      </c>
      <c r="O140" s="155">
        <f>('C'!K46/2)/(D!O$94)</f>
        <v>-4.5540967780962252E-9</v>
      </c>
      <c r="P140" s="155">
        <f>('C'!L46/2)/(D!P$94)</f>
        <v>5.3845110567529232E-8</v>
      </c>
      <c r="Q140" s="155">
        <f>('C'!M46/2)/(D!Q$94)</f>
        <v>-6.4857800339499345E-9</v>
      </c>
      <c r="R140" s="155">
        <f>('C'!N46/2)/(D!R$94)</f>
        <v>-7.5923817243653878E-9</v>
      </c>
      <c r="S140" s="155">
        <f>('C'!O46/2)/(D!S$94)</f>
        <v>-8.677043774711161E-9</v>
      </c>
      <c r="T140" s="155">
        <f>('C'!P46/2)/(D!T$94)</f>
        <v>-1.0782424782306893E-8</v>
      </c>
      <c r="U140" s="155">
        <f>('C'!Q46/2)/(D!U$94)</f>
        <v>-1.969947391666222E-8</v>
      </c>
      <c r="V140" s="155">
        <f>('C'!R46/2)/(D!V$94)</f>
        <v>-6.0472615755866189E-9</v>
      </c>
      <c r="W140" s="155">
        <f>('C'!S46/2)/(D!W$94)</f>
        <v>-1.1958142911282253E-8</v>
      </c>
      <c r="X140" s="155">
        <f>('C'!T46/2)/(D!X$94)</f>
        <v>8.2360156023725096E-9</v>
      </c>
      <c r="Y140" s="155">
        <f>('C'!U46/2)/(D!Y$94)</f>
        <v>-1.0063880988846345E-8</v>
      </c>
      <c r="Z140" s="155">
        <f>('C'!V46/2)/(D!Z$94)</f>
        <v>-3.0762974542999504E-8</v>
      </c>
      <c r="AA140" s="155">
        <f>('C'!W46/2)/(D!AA$94)</f>
        <v>-1.0121512525768788E-8</v>
      </c>
      <c r="AB140" s="155">
        <f>('C'!X46/2)/(D!AB$94)</f>
        <v>-7.677354644240872E-9</v>
      </c>
      <c r="AC140" s="155">
        <f>('C'!Y46/2)/(D!AC$94)</f>
        <v>-7.1898449962844929E-9</v>
      </c>
      <c r="AD140" s="155">
        <f>('C'!Z46/2)/(D!AD$94)</f>
        <v>-1.0928466820533156E-8</v>
      </c>
      <c r="AE140" s="155">
        <f>('C'!AA46/2)/(D!AE$94)</f>
        <v>-6.0325800402454779E-9</v>
      </c>
      <c r="AF140" s="155">
        <f>('C'!AB46/2)/(D!AF$94)</f>
        <v>3.3591270599871087E-9</v>
      </c>
      <c r="AG140" s="155">
        <f>('C'!AC46/2)/(D!AG$94)</f>
        <v>6.4706148629692715E-8</v>
      </c>
      <c r="AH140" s="155" t="e">
        <f>('C'!AD46/2)/(D!AH$94)</f>
        <v>#REF!</v>
      </c>
    </row>
    <row r="141" spans="6:34" x14ac:dyDescent="0.25">
      <c r="F141" s="210" t="s">
        <v>16</v>
      </c>
      <c r="G141" s="211"/>
      <c r="H141" s="151" t="e">
        <f>('C'!D47/2)/(D!H$94)</f>
        <v>#VALUE!</v>
      </c>
      <c r="I141" s="151" t="e">
        <f>('C'!E47/2)/(D!I$94)</f>
        <v>#VALUE!</v>
      </c>
      <c r="J141" s="151">
        <f>('C'!F47/2)/(D!J$94)</f>
        <v>1.7465897135605471E-8</v>
      </c>
      <c r="K141" s="151">
        <f>('C'!G47/2)/(D!K$94)</f>
        <v>-3.6338979016217316E-9</v>
      </c>
      <c r="L141" s="151" t="e">
        <f>('C'!H47/2)/(D!L$94)</f>
        <v>#VALUE!</v>
      </c>
      <c r="M141" s="151">
        <f>('C'!I47/2)/(D!M$94)</f>
        <v>3.4651802999913681E-10</v>
      </c>
      <c r="N141" s="151" t="e">
        <f>('C'!J47/2)/(D!N$94)</f>
        <v>#VALUE!</v>
      </c>
      <c r="O141" s="151">
        <f>('C'!K47/2)/(D!O$94)</f>
        <v>8.8682458301423041E-10</v>
      </c>
      <c r="P141" s="151">
        <f>('C'!L47/2)/(D!P$94)</f>
        <v>5.8967119636853073E-8</v>
      </c>
      <c r="Q141" s="151">
        <f>('C'!M47/2)/(D!Q$94)</f>
        <v>1.1502455494026226E-9</v>
      </c>
      <c r="R141" s="151">
        <f>('C'!N47/2)/(D!R$94)</f>
        <v>1.1883254973485894E-9</v>
      </c>
      <c r="S141" s="151">
        <f>('C'!O47/2)/(D!S$94)</f>
        <v>7.205204962046271E-10</v>
      </c>
      <c r="T141" s="151">
        <f>('C'!P47/2)/(D!T$94)</f>
        <v>-2.0872976499401077E-7</v>
      </c>
      <c r="U141" s="151">
        <f>('C'!Q47/2)/(D!U$94)</f>
        <v>4.5804904064480337E-10</v>
      </c>
      <c r="V141" s="151">
        <f>('C'!R47/2)/(D!V$94)</f>
        <v>2.602139125232001E-9</v>
      </c>
      <c r="W141" s="151">
        <f>('C'!S47/2)/(D!W$94)</f>
        <v>2.4940894365145483E-9</v>
      </c>
      <c r="X141" s="151">
        <f>('C'!T47/2)/(D!X$94)</f>
        <v>1.8084153522751953E-8</v>
      </c>
      <c r="Y141" s="151">
        <f>('C'!U47/2)/(D!Y$94)</f>
        <v>2.3673807827243106E-9</v>
      </c>
      <c r="Z141" s="151">
        <f>('C'!V47/2)/(D!Z$94)</f>
        <v>2.0751309788062674E-9</v>
      </c>
      <c r="AA141" s="151">
        <f>('C'!W47/2)/(D!AA$94)</f>
        <v>9.5030042351248984E-10</v>
      </c>
      <c r="AB141" s="151">
        <f>('C'!X47/2)/(D!AB$94)</f>
        <v>2.9539792198495747E-9</v>
      </c>
      <c r="AC141" s="151">
        <f>('C'!Y47/2)/(D!AC$94)</f>
        <v>2.3325748118098448E-9</v>
      </c>
      <c r="AD141" s="151">
        <f>('C'!Z47/2)/(D!AD$94)</f>
        <v>8.7186288818142913E-9</v>
      </c>
      <c r="AE141" s="151">
        <f>('C'!AA47/2)/(D!AE$94)</f>
        <v>8.9449818643230294E-9</v>
      </c>
      <c r="AF141" s="151">
        <f>('C'!AB47/2)/(D!AF$94)</f>
        <v>1.7679219547486594E-8</v>
      </c>
      <c r="AG141" s="151">
        <f>('C'!AC47/2)/(D!AG$94)</f>
        <v>5.7330543335236234E-9</v>
      </c>
      <c r="AH141" s="151" t="e">
        <f>('C'!AD47/2)/(D!AH$94)</f>
        <v>#REF!</v>
      </c>
    </row>
    <row r="142" spans="6:34" x14ac:dyDescent="0.25">
      <c r="F142" s="212" t="s">
        <v>17</v>
      </c>
      <c r="G142" s="213"/>
      <c r="H142" s="152" t="e">
        <f>('C'!D48/2)/(D!H$94)</f>
        <v>#VALUE!</v>
      </c>
      <c r="I142" s="152" t="e">
        <f>('C'!E48/2)/(D!I$94)</f>
        <v>#VALUE!</v>
      </c>
      <c r="J142" s="152" t="e">
        <f>('C'!F48/2)/(D!J$94)</f>
        <v>#VALUE!</v>
      </c>
      <c r="K142" s="152" t="e">
        <f>('C'!G48/2)/(D!K$94)</f>
        <v>#VALUE!</v>
      </c>
      <c r="L142" s="152" t="e">
        <f>('C'!H48/2)/(D!L$94)</f>
        <v>#VALUE!</v>
      </c>
      <c r="M142" s="152" t="e">
        <f>('C'!I48/2)/(D!M$94)</f>
        <v>#VALUE!</v>
      </c>
      <c r="N142" s="152" t="e">
        <f>('C'!J48/2)/(D!N$94)</f>
        <v>#VALUE!</v>
      </c>
      <c r="O142" s="152" t="e">
        <f>('C'!K48/2)/(D!O$94)</f>
        <v>#VALUE!</v>
      </c>
      <c r="P142" s="152" t="e">
        <f>('C'!L48/2)/(D!P$94)</f>
        <v>#VALUE!</v>
      </c>
      <c r="Q142" s="152" t="e">
        <f>('C'!M48/2)/(D!Q$94)</f>
        <v>#VALUE!</v>
      </c>
      <c r="R142" s="152" t="e">
        <f>('C'!N48/2)/(D!R$94)</f>
        <v>#VALUE!</v>
      </c>
      <c r="S142" s="152" t="e">
        <f>('C'!O48/2)/(D!S$94)</f>
        <v>#VALUE!</v>
      </c>
      <c r="T142" s="152" t="e">
        <f>('C'!P48/2)/(D!T$94)</f>
        <v>#VALUE!</v>
      </c>
      <c r="U142" s="152" t="e">
        <f>('C'!Q48/2)/(D!U$94)</f>
        <v>#VALUE!</v>
      </c>
      <c r="V142" s="152" t="e">
        <f>('C'!R48/2)/(D!V$94)</f>
        <v>#VALUE!</v>
      </c>
      <c r="W142" s="152" t="e">
        <f>('C'!S48/2)/(D!W$94)</f>
        <v>#VALUE!</v>
      </c>
      <c r="X142" s="152" t="e">
        <f>('C'!T48/2)/(D!X$94)</f>
        <v>#VALUE!</v>
      </c>
      <c r="Y142" s="152" t="e">
        <f>('C'!U48/2)/(D!Y$94)</f>
        <v>#VALUE!</v>
      </c>
      <c r="Z142" s="152" t="e">
        <f>('C'!V48/2)/(D!Z$94)</f>
        <v>#VALUE!</v>
      </c>
      <c r="AA142" s="152" t="e">
        <f>('C'!W48/2)/(D!AA$94)</f>
        <v>#VALUE!</v>
      </c>
      <c r="AB142" s="152" t="e">
        <f>('C'!X48/2)/(D!AB$94)</f>
        <v>#VALUE!</v>
      </c>
      <c r="AC142" s="152" t="e">
        <f>('C'!Y48/2)/(D!AC$94)</f>
        <v>#VALUE!</v>
      </c>
      <c r="AD142" s="152" t="e">
        <f>('C'!Z48/2)/(D!AD$94)</f>
        <v>#VALUE!</v>
      </c>
      <c r="AE142" s="152" t="e">
        <f>('C'!AA48/2)/(D!AE$94)</f>
        <v>#VALUE!</v>
      </c>
      <c r="AF142" s="152" t="e">
        <f>('C'!AB48/2)/(D!AF$94)</f>
        <v>#VALUE!</v>
      </c>
      <c r="AG142" s="152" t="e">
        <f>('C'!AC48/2)/(D!AG$94)</f>
        <v>#VALUE!</v>
      </c>
      <c r="AH142" s="152" t="e">
        <f>('C'!AD48/2)/(D!AH$94)</f>
        <v>#REF!</v>
      </c>
    </row>
    <row r="143" spans="6:34" x14ac:dyDescent="0.25">
      <c r="F143" s="210" t="s">
        <v>18</v>
      </c>
      <c r="G143" s="211"/>
      <c r="H143" s="152">
        <f>('C'!D49/2)/(D!H$94)</f>
        <v>-3.7257068016551431E-10</v>
      </c>
      <c r="I143" s="152" t="e">
        <f>('C'!E49/2)/(D!I$94)</f>
        <v>#VALUE!</v>
      </c>
      <c r="J143" s="152">
        <f>('C'!F49/2)/(D!J$94)</f>
        <v>-9.3250008004025958E-11</v>
      </c>
      <c r="K143" s="152">
        <f>('C'!G49/2)/(D!K$94)</f>
        <v>-8.2321130879863448E-11</v>
      </c>
      <c r="L143" s="152" t="e">
        <f>('C'!H49/2)/(D!L$94)</f>
        <v>#VALUE!</v>
      </c>
      <c r="M143" s="152" t="e">
        <f>('C'!I49/2)/(D!M$94)</f>
        <v>#VALUE!</v>
      </c>
      <c r="N143" s="152" t="e">
        <f>('C'!J49/2)/(D!N$94)</f>
        <v>#VALUE!</v>
      </c>
      <c r="O143" s="152">
        <f>('C'!K49/2)/(D!O$94)</f>
        <v>-1.3957922347142342E-9</v>
      </c>
      <c r="P143" s="152">
        <f>('C'!L49/2)/(D!P$94)</f>
        <v>-5.5400239011685536E-9</v>
      </c>
      <c r="Q143" s="152">
        <f>('C'!M49/2)/(D!Q$94)</f>
        <v>-3.2223487739868793E-9</v>
      </c>
      <c r="R143" s="152">
        <f>('C'!N49/2)/(D!R$94)</f>
        <v>-4.2976099984423449E-9</v>
      </c>
      <c r="S143" s="152" t="e">
        <f>('C'!O49/2)/(D!S$94)</f>
        <v>#VALUE!</v>
      </c>
      <c r="T143" s="152" t="e">
        <f>('C'!P49/2)/(D!T$94)</f>
        <v>#VALUE!</v>
      </c>
      <c r="U143" s="152">
        <f>('C'!Q49/2)/(D!U$94)</f>
        <v>-5.5015908216831233E-9</v>
      </c>
      <c r="V143" s="152">
        <f>('C'!R49/2)/(D!V$94)</f>
        <v>-3.986317250242241E-9</v>
      </c>
      <c r="W143" s="152">
        <f>('C'!S49/2)/(D!W$94)</f>
        <v>-2.5591798128253351E-9</v>
      </c>
      <c r="X143" s="152" t="e">
        <f>('C'!T49/2)/(D!X$94)</f>
        <v>#VALUE!</v>
      </c>
      <c r="Y143" s="152">
        <f>('C'!U49/2)/(D!Y$94)</f>
        <v>-2.097800698854654E-9</v>
      </c>
      <c r="Z143" s="152">
        <f>('C'!V49/2)/(D!Z$94)</f>
        <v>-1.4436187583173292E-9</v>
      </c>
      <c r="AA143" s="152" t="e">
        <f>('C'!W49/2)/(D!AA$94)</f>
        <v>#VALUE!</v>
      </c>
      <c r="AB143" s="152" t="e">
        <f>('C'!X49/2)/(D!AB$94)</f>
        <v>#VALUE!</v>
      </c>
      <c r="AC143" s="152" t="e">
        <f>('C'!Y49/2)/(D!AC$94)</f>
        <v>#VALUE!</v>
      </c>
      <c r="AD143" s="152">
        <f>('C'!Z49/2)/(D!AD$94)</f>
        <v>-5.2755877892955511E-10</v>
      </c>
      <c r="AE143" s="152">
        <f>('C'!AA49/2)/(D!AE$94)</f>
        <v>-1.9766113767875282E-10</v>
      </c>
      <c r="AF143" s="152" t="e">
        <f>('C'!AB49/2)/(D!AF$94)</f>
        <v>#VALUE!</v>
      </c>
      <c r="AG143" s="152">
        <f>('C'!AC49/2)/(D!AG$94)</f>
        <v>-2.2489642392673568E-10</v>
      </c>
      <c r="AH143" s="152" t="e">
        <f>('C'!AD49/2)/(D!AH$94)</f>
        <v>#REF!</v>
      </c>
    </row>
    <row r="144" spans="6:34" x14ac:dyDescent="0.25">
      <c r="F144" s="212" t="s">
        <v>19</v>
      </c>
      <c r="G144" s="213"/>
      <c r="H144" s="152" t="e">
        <f>('C'!D50/2)/(D!H$94)</f>
        <v>#VALUE!</v>
      </c>
      <c r="I144" s="152" t="e">
        <f>('C'!E50/2)/(D!I$94)</f>
        <v>#VALUE!</v>
      </c>
      <c r="J144" s="152" t="e">
        <f>('C'!F50/2)/(D!J$94)</f>
        <v>#VALUE!</v>
      </c>
      <c r="K144" s="152" t="e">
        <f>('C'!G50/2)/(D!K$94)</f>
        <v>#VALUE!</v>
      </c>
      <c r="L144" s="152" t="e">
        <f>('C'!H50/2)/(D!L$94)</f>
        <v>#VALUE!</v>
      </c>
      <c r="M144" s="152" t="e">
        <f>('C'!I50/2)/(D!M$94)</f>
        <v>#VALUE!</v>
      </c>
      <c r="N144" s="152" t="e">
        <f>('C'!J50/2)/(D!N$94)</f>
        <v>#VALUE!</v>
      </c>
      <c r="O144" s="152" t="e">
        <f>('C'!K50/2)/(D!O$94)</f>
        <v>#VALUE!</v>
      </c>
      <c r="P144" s="152" t="e">
        <f>('C'!L50/2)/(D!P$94)</f>
        <v>#VALUE!</v>
      </c>
      <c r="Q144" s="152" t="e">
        <f>('C'!M50/2)/(D!Q$94)</f>
        <v>#VALUE!</v>
      </c>
      <c r="R144" s="152" t="e">
        <f>('C'!N50/2)/(D!R$94)</f>
        <v>#VALUE!</v>
      </c>
      <c r="S144" s="152" t="e">
        <f>('C'!O50/2)/(D!S$94)</f>
        <v>#VALUE!</v>
      </c>
      <c r="T144" s="152" t="e">
        <f>('C'!P50/2)/(D!T$94)</f>
        <v>#VALUE!</v>
      </c>
      <c r="U144" s="152" t="e">
        <f>('C'!Q50/2)/(D!U$94)</f>
        <v>#VALUE!</v>
      </c>
      <c r="V144" s="152" t="e">
        <f>('C'!R50/2)/(D!V$94)</f>
        <v>#VALUE!</v>
      </c>
      <c r="W144" s="152" t="e">
        <f>('C'!S50/2)/(D!W$94)</f>
        <v>#VALUE!</v>
      </c>
      <c r="X144" s="152" t="e">
        <f>('C'!T50/2)/(D!X$94)</f>
        <v>#VALUE!</v>
      </c>
      <c r="Y144" s="152" t="e">
        <f>('C'!U50/2)/(D!Y$94)</f>
        <v>#VALUE!</v>
      </c>
      <c r="Z144" s="152" t="e">
        <f>('C'!V50/2)/(D!Z$94)</f>
        <v>#VALUE!</v>
      </c>
      <c r="AA144" s="152">
        <f>('C'!W50/2)/(D!AA$94)</f>
        <v>1.1023003164737019E-11</v>
      </c>
      <c r="AB144" s="152">
        <f>('C'!X50/2)/(D!AB$94)</f>
        <v>4.7752917695819485E-9</v>
      </c>
      <c r="AC144" s="152">
        <f>('C'!Y50/2)/(D!AC$94)</f>
        <v>4.0641066020828864E-9</v>
      </c>
      <c r="AD144" s="152" t="e">
        <f>('C'!Z50/2)/(D!AD$94)</f>
        <v>#VALUE!</v>
      </c>
      <c r="AE144" s="152" t="e">
        <f>('C'!AA50/2)/(D!AE$94)</f>
        <v>#VALUE!</v>
      </c>
      <c r="AF144" s="152" t="e">
        <f>('C'!AB50/2)/(D!AF$94)</f>
        <v>#VALUE!</v>
      </c>
      <c r="AG144" s="152">
        <f>('C'!AC50/2)/(D!AG$94)</f>
        <v>3.6975584746309136E-11</v>
      </c>
      <c r="AH144" s="152" t="e">
        <f>('C'!AD50/2)/(D!AH$94)</f>
        <v>#REF!</v>
      </c>
    </row>
    <row r="145" spans="6:34" x14ac:dyDescent="0.25">
      <c r="F145" s="210" t="s">
        <v>20</v>
      </c>
      <c r="G145" s="211"/>
      <c r="H145" s="152" t="e">
        <f>('C'!D51/2)/(D!H$94)</f>
        <v>#VALUE!</v>
      </c>
      <c r="I145" s="152" t="e">
        <f>('C'!E51/2)/(D!I$94)</f>
        <v>#VALUE!</v>
      </c>
      <c r="J145" s="152" t="e">
        <f>('C'!F51/2)/(D!J$94)</f>
        <v>#VALUE!</v>
      </c>
      <c r="K145" s="152" t="e">
        <f>('C'!G51/2)/(D!K$94)</f>
        <v>#VALUE!</v>
      </c>
      <c r="L145" s="152" t="e">
        <f>('C'!H51/2)/(D!L$94)</f>
        <v>#VALUE!</v>
      </c>
      <c r="M145" s="152" t="e">
        <f>('C'!I51/2)/(D!M$94)</f>
        <v>#VALUE!</v>
      </c>
      <c r="N145" s="152" t="e">
        <f>('C'!J51/2)/(D!N$94)</f>
        <v>#VALUE!</v>
      </c>
      <c r="O145" s="152" t="e">
        <f>('C'!K51/2)/(D!O$94)</f>
        <v>#VALUE!</v>
      </c>
      <c r="P145" s="152" t="e">
        <f>('C'!L51/2)/(D!P$94)</f>
        <v>#VALUE!</v>
      </c>
      <c r="Q145" s="152" t="e">
        <f>('C'!M51/2)/(D!Q$94)</f>
        <v>#VALUE!</v>
      </c>
      <c r="R145" s="152" t="e">
        <f>('C'!N51/2)/(D!R$94)</f>
        <v>#VALUE!</v>
      </c>
      <c r="S145" s="152" t="e">
        <f>('C'!O51/2)/(D!S$94)</f>
        <v>#VALUE!</v>
      </c>
      <c r="T145" s="152" t="e">
        <f>('C'!P51/2)/(D!T$94)</f>
        <v>#VALUE!</v>
      </c>
      <c r="U145" s="152" t="e">
        <f>('C'!Q51/2)/(D!U$94)</f>
        <v>#VALUE!</v>
      </c>
      <c r="V145" s="152" t="e">
        <f>('C'!R51/2)/(D!V$94)</f>
        <v>#VALUE!</v>
      </c>
      <c r="W145" s="152" t="e">
        <f>('C'!S51/2)/(D!W$94)</f>
        <v>#VALUE!</v>
      </c>
      <c r="X145" s="152" t="e">
        <f>('C'!T51/2)/(D!X$94)</f>
        <v>#VALUE!</v>
      </c>
      <c r="Y145" s="152" t="e">
        <f>('C'!U51/2)/(D!Y$94)</f>
        <v>#VALUE!</v>
      </c>
      <c r="Z145" s="152" t="e">
        <f>('C'!V51/2)/(D!Z$94)</f>
        <v>#VALUE!</v>
      </c>
      <c r="AA145" s="152" t="e">
        <f>('C'!W51/2)/(D!AA$94)</f>
        <v>#VALUE!</v>
      </c>
      <c r="AB145" s="152" t="e">
        <f>('C'!X51/2)/(D!AB$94)</f>
        <v>#VALUE!</v>
      </c>
      <c r="AC145" s="152" t="e">
        <f>('C'!Y51/2)/(D!AC$94)</f>
        <v>#VALUE!</v>
      </c>
      <c r="AD145" s="152" t="e">
        <f>('C'!Z51/2)/(D!AD$94)</f>
        <v>#VALUE!</v>
      </c>
      <c r="AE145" s="152" t="e">
        <f>('C'!AA51/2)/(D!AE$94)</f>
        <v>#VALUE!</v>
      </c>
      <c r="AF145" s="152" t="e">
        <f>('C'!AB51/2)/(D!AF$94)</f>
        <v>#VALUE!</v>
      </c>
      <c r="AG145" s="152" t="e">
        <f>('C'!AC51/2)/(D!AG$94)</f>
        <v>#VALUE!</v>
      </c>
      <c r="AH145" s="152" t="e">
        <f>('C'!AD51/2)/(D!AH$94)</f>
        <v>#REF!</v>
      </c>
    </row>
    <row r="146" spans="6:34" x14ac:dyDescent="0.25">
      <c r="F146" s="212" t="s">
        <v>21</v>
      </c>
      <c r="G146" s="213"/>
      <c r="H146" s="152">
        <f>('C'!D52/2)/(D!H$94)</f>
        <v>8.8687615231112873E-10</v>
      </c>
      <c r="I146" s="152">
        <f>('C'!E52/2)/(D!I$94)</f>
        <v>5.1103431613101871E-9</v>
      </c>
      <c r="J146" s="152">
        <f>('C'!F52/2)/(D!J$94)</f>
        <v>5.1730080978509289E-9</v>
      </c>
      <c r="K146" s="152">
        <f>('C'!G52/2)/(D!K$94)</f>
        <v>7.1879126130609305E-10</v>
      </c>
      <c r="L146" s="152">
        <f>('C'!H52/2)/(D!L$94)</f>
        <v>9.9490453349505053E-10</v>
      </c>
      <c r="M146" s="152">
        <f>('C'!I52/2)/(D!M$94)</f>
        <v>2.7155800834168549E-10</v>
      </c>
      <c r="N146" s="152" t="e">
        <f>('C'!J52/2)/(D!N$94)</f>
        <v>#VALUE!</v>
      </c>
      <c r="O146" s="152">
        <f>('C'!K52/2)/(D!O$94)</f>
        <v>-9.6454780202834658E-11</v>
      </c>
      <c r="P146" s="152">
        <f>('C'!L52/2)/(D!P$94)</f>
        <v>-6.1046236643779032E-10</v>
      </c>
      <c r="Q146" s="152">
        <f>('C'!M52/2)/(D!Q$94)</f>
        <v>-4.5519949630332861E-9</v>
      </c>
      <c r="R146" s="152">
        <f>('C'!N52/2)/(D!R$94)</f>
        <v>-4.1503766595430331E-9</v>
      </c>
      <c r="S146" s="152">
        <f>('C'!O52/2)/(D!S$94)</f>
        <v>-4.0624072859768238E-9</v>
      </c>
      <c r="T146" s="152" t="e">
        <f>('C'!P52/2)/(D!T$94)</f>
        <v>#VALUE!</v>
      </c>
      <c r="U146" s="152">
        <f>('C'!Q52/2)/(D!U$94)</f>
        <v>-5.629430079863959E-9</v>
      </c>
      <c r="V146" s="152">
        <f>('C'!R52/2)/(D!V$94)</f>
        <v>-3.2707167811372201E-9</v>
      </c>
      <c r="W146" s="152">
        <f>('C'!S52/2)/(D!W$94)</f>
        <v>-8.0868140453575507E-9</v>
      </c>
      <c r="X146" s="152">
        <f>('C'!T52/2)/(D!X$94)</f>
        <v>-1.073873936183772E-9</v>
      </c>
      <c r="Y146" s="152">
        <f>('C'!U52/2)/(D!Y$94)</f>
        <v>-1.8766554153886288E-9</v>
      </c>
      <c r="Z146" s="152">
        <f>('C'!V52/2)/(D!Z$94)</f>
        <v>-2.3379743777212831E-8</v>
      </c>
      <c r="AA146" s="152">
        <f>('C'!W52/2)/(D!AA$94)</f>
        <v>-4.8858326691022505E-11</v>
      </c>
      <c r="AB146" s="152">
        <f>('C'!X52/2)/(D!AB$94)</f>
        <v>9.6706182589733158E-11</v>
      </c>
      <c r="AC146" s="152">
        <f>('C'!Y52/2)/(D!AC$94)</f>
        <v>-1.4312206569373203E-9</v>
      </c>
      <c r="AD146" s="152">
        <f>('C'!Z52/2)/(D!AD$94)</f>
        <v>-1.0169342580020731E-8</v>
      </c>
      <c r="AE146" s="152">
        <f>('C'!AA52/2)/(D!AE$94)</f>
        <v>-2.3610897882232109E-9</v>
      </c>
      <c r="AF146" s="152">
        <f>('C'!AB52/2)/(D!AF$94)</f>
        <v>-7.5969174357608826E-9</v>
      </c>
      <c r="AG146" s="152">
        <f>('C'!AC52/2)/(D!AG$94)</f>
        <v>-8.4593678409739214E-9</v>
      </c>
      <c r="AH146" s="152" t="e">
        <f>('C'!AD52/2)/(D!AH$94)</f>
        <v>#REF!</v>
      </c>
    </row>
    <row r="147" spans="6:34" x14ac:dyDescent="0.25">
      <c r="F147" s="210" t="s">
        <v>22</v>
      </c>
      <c r="G147" s="211"/>
      <c r="H147" s="152">
        <f>('C'!D53/2)/(D!H$94)</f>
        <v>-4.4097070276049459E-10</v>
      </c>
      <c r="I147" s="152">
        <f>('C'!E53/2)/(D!I$94)</f>
        <v>-1.8005331745747245E-10</v>
      </c>
      <c r="J147" s="152">
        <f>('C'!F53/2)/(D!J$94)</f>
        <v>-2.0285064454802994E-9</v>
      </c>
      <c r="K147" s="152">
        <f>('C'!G53/2)/(D!K$94)</f>
        <v>-2.5925315327569631E-9</v>
      </c>
      <c r="L147" s="152">
        <f>('C'!H53/2)/(D!L$94)</f>
        <v>-4.2071140602311207E-9</v>
      </c>
      <c r="M147" s="152">
        <f>('C'!I53/2)/(D!M$94)</f>
        <v>-3.9868620053066459E-9</v>
      </c>
      <c r="N147" s="152">
        <f>('C'!J53/2)/(D!N$94)</f>
        <v>-1.3163038081735303E-9</v>
      </c>
      <c r="O147" s="152">
        <f>('C'!K53/2)/(D!O$94)</f>
        <v>-2.1392463671041852E-9</v>
      </c>
      <c r="P147" s="152">
        <f>('C'!L53/2)/(D!P$94)</f>
        <v>-1.319237966774679E-9</v>
      </c>
      <c r="Q147" s="152">
        <f>('C'!M53/2)/(D!Q$94)</f>
        <v>-1.1216671714241847E-9</v>
      </c>
      <c r="R147" s="152">
        <f>('C'!N53/2)/(D!R$94)</f>
        <v>-5.5769777528085466E-10</v>
      </c>
      <c r="S147" s="152">
        <f>('C'!O53/2)/(D!S$94)</f>
        <v>-3.2351168879477369E-10</v>
      </c>
      <c r="T147" s="152">
        <f>('C'!P53/2)/(D!T$94)</f>
        <v>-2.6604576073648342E-9</v>
      </c>
      <c r="U147" s="152">
        <f>('C'!Q53/2)/(D!U$94)</f>
        <v>-2.3620162049907327E-9</v>
      </c>
      <c r="V147" s="152">
        <f>('C'!R53/2)/(D!V$94)</f>
        <v>-4.465360008232176E-10</v>
      </c>
      <c r="W147" s="152">
        <f>('C'!S53/2)/(D!W$94)</f>
        <v>-2.1239039517477492E-9</v>
      </c>
      <c r="X147" s="152">
        <f>('C'!T53/2)/(D!X$94)</f>
        <v>-4.3444830560675733E-9</v>
      </c>
      <c r="Y147" s="152">
        <f>('C'!U53/2)/(D!Y$94)</f>
        <v>-6.4665452859504092E-9</v>
      </c>
      <c r="Z147" s="152">
        <f>('C'!V53/2)/(D!Z$94)</f>
        <v>-7.0433039925039014E-9</v>
      </c>
      <c r="AA147" s="152">
        <f>('C'!W53/2)/(D!AA$94)</f>
        <v>-8.4770200450607137E-9</v>
      </c>
      <c r="AB147" s="152">
        <f>('C'!X53/2)/(D!AB$94)</f>
        <v>-1.3086140653412011E-8</v>
      </c>
      <c r="AC147" s="152">
        <f>('C'!Y53/2)/(D!AC$94)</f>
        <v>-9.7147701930354197E-9</v>
      </c>
      <c r="AD147" s="152">
        <f>('C'!Z53/2)/(D!AD$94)</f>
        <v>-1.2597494247075137E-8</v>
      </c>
      <c r="AE147" s="152">
        <f>('C'!AA53/2)/(D!AE$94)</f>
        <v>-7.3937004034393652E-9</v>
      </c>
      <c r="AF147" s="152">
        <f>('C'!AB53/2)/(D!AF$94)</f>
        <v>-7.1221759599120613E-9</v>
      </c>
      <c r="AG147" s="152">
        <f>('C'!AC53/2)/(D!AG$94)</f>
        <v>-5.1609140870656379E-9</v>
      </c>
      <c r="AH147" s="152" t="e">
        <f>('C'!AD53/2)/(D!AH$94)</f>
        <v>#REF!</v>
      </c>
    </row>
    <row r="148" spans="6:34" x14ac:dyDescent="0.25">
      <c r="F148" s="212" t="s">
        <v>23</v>
      </c>
      <c r="G148" s="213"/>
      <c r="H148" s="152">
        <f>('C'!D54/2)/(D!H$94)</f>
        <v>6.2474542960774273E-10</v>
      </c>
      <c r="I148" s="152">
        <f>('C'!E54/2)/(D!I$94)</f>
        <v>8.4265034908415378E-10</v>
      </c>
      <c r="J148" s="152" t="e">
        <f>('C'!F54/2)/(D!J$94)</f>
        <v>#VALUE!</v>
      </c>
      <c r="K148" s="152" t="e">
        <f>('C'!G54/2)/(D!K$94)</f>
        <v>#VALUE!</v>
      </c>
      <c r="L148" s="152" t="e">
        <f>('C'!H54/2)/(D!L$94)</f>
        <v>#VALUE!</v>
      </c>
      <c r="M148" s="152" t="e">
        <f>('C'!I54/2)/(D!M$94)</f>
        <v>#VALUE!</v>
      </c>
      <c r="N148" s="152">
        <f>('C'!J54/2)/(D!N$94)</f>
        <v>4.647610921093991E-11</v>
      </c>
      <c r="O148" s="152">
        <f>('C'!K54/2)/(D!O$94)</f>
        <v>-2.4718004817668955E-10</v>
      </c>
      <c r="P148" s="152">
        <f>('C'!L54/2)/(D!P$94)</f>
        <v>2.2772491586223354E-9</v>
      </c>
      <c r="Q148" s="152">
        <f>('C'!M54/2)/(D!Q$94)</f>
        <v>6.0475383800128012E-10</v>
      </c>
      <c r="R148" s="152">
        <f>('C'!N54/2)/(D!R$94)</f>
        <v>1.1997044918707984E-10</v>
      </c>
      <c r="S148" s="152">
        <f>('C'!O54/2)/(D!S$94)</f>
        <v>7.3992111205827719E-11</v>
      </c>
      <c r="T148" s="152">
        <f>('C'!P54/2)/(D!T$94)</f>
        <v>-4.6110029744699269E-10</v>
      </c>
      <c r="U148" s="152">
        <f>('C'!Q54/2)/(D!U$94)</f>
        <v>-6.0505407140074954E-9</v>
      </c>
      <c r="V148" s="152">
        <f>('C'!R54/2)/(D!V$94)</f>
        <v>-3.5404804814052031E-11</v>
      </c>
      <c r="W148" s="152">
        <f>('C'!S54/2)/(D!W$94)</f>
        <v>-1.071055555512034E-10</v>
      </c>
      <c r="X148" s="152">
        <f>('C'!T54/2)/(D!X$94)</f>
        <v>-1.6503958941665397E-10</v>
      </c>
      <c r="Y148" s="152">
        <f>('C'!U54/2)/(D!Y$94)</f>
        <v>-1.1945929731345676E-11</v>
      </c>
      <c r="Z148" s="152">
        <f>('C'!V54/2)/(D!Z$94)</f>
        <v>7.0789083526853759E-10</v>
      </c>
      <c r="AA148" s="152">
        <f>('C'!W54/2)/(D!AA$94)</f>
        <v>2.6255660013679176E-10</v>
      </c>
      <c r="AB148" s="152">
        <f>('C'!X54/2)/(D!AB$94)</f>
        <v>8.233118327293999E-10</v>
      </c>
      <c r="AC148" s="152">
        <f>('C'!Y54/2)/(D!AC$94)</f>
        <v>1.1321753239528564E-9</v>
      </c>
      <c r="AD148" s="152">
        <f>('C'!Z54/2)/(D!AD$94)</f>
        <v>4.2633836594021464E-10</v>
      </c>
      <c r="AE148" s="152">
        <f>('C'!AA54/2)/(D!AE$94)</f>
        <v>-7.7551281234507187E-10</v>
      </c>
      <c r="AF148" s="152">
        <f>('C'!AB54/2)/(D!AF$94)</f>
        <v>2.74211958987464E-10</v>
      </c>
      <c r="AG148" s="152">
        <f>('C'!AC54/2)/(D!AG$94)</f>
        <v>-3.7422680590682698E-10</v>
      </c>
      <c r="AH148" s="152" t="e">
        <f>('C'!AD54/2)/(D!AH$94)</f>
        <v>#REF!</v>
      </c>
    </row>
    <row r="149" spans="6:34" x14ac:dyDescent="0.25">
      <c r="F149" s="210" t="s">
        <v>24</v>
      </c>
      <c r="G149" s="211"/>
      <c r="H149" s="152">
        <f>('C'!D55/2)/(D!H$94)</f>
        <v>1.2922766813302119E-10</v>
      </c>
      <c r="I149" s="152">
        <f>('C'!E55/2)/(D!I$94)</f>
        <v>2.0242875544492787E-10</v>
      </c>
      <c r="J149" s="152">
        <f>('C'!F55/2)/(D!J$94)</f>
        <v>2.3140927986681775E-10</v>
      </c>
      <c r="K149" s="152">
        <f>('C'!G55/2)/(D!K$94)</f>
        <v>2.2548411928748387E-10</v>
      </c>
      <c r="L149" s="152">
        <f>('C'!H55/2)/(D!L$94)</f>
        <v>1.5583708805406631E-10</v>
      </c>
      <c r="M149" s="152">
        <f>('C'!I55/2)/(D!M$94)</f>
        <v>-1.6530441267728444E-7</v>
      </c>
      <c r="N149" s="152" t="e">
        <f>('C'!J55/2)/(D!N$94)</f>
        <v>#VALUE!</v>
      </c>
      <c r="O149" s="152">
        <f>('C'!K55/2)/(D!O$94)</f>
        <v>-1.4695700867531787E-9</v>
      </c>
      <c r="P149" s="152">
        <f>('C'!L55/2)/(D!P$94)</f>
        <v>7.0466006434852853E-11</v>
      </c>
      <c r="Q149" s="152">
        <f>('C'!M55/2)/(D!Q$94)</f>
        <v>6.5576103264779269E-10</v>
      </c>
      <c r="R149" s="152">
        <f>('C'!N55/2)/(D!R$94)</f>
        <v>1.1885109124675389E-10</v>
      </c>
      <c r="S149" s="152">
        <f>('C'!O55/2)/(D!S$94)</f>
        <v>-9.5282980015398582E-11</v>
      </c>
      <c r="T149" s="152">
        <f>('C'!P55/2)/(D!T$94)</f>
        <v>-1.3444444118028869E-10</v>
      </c>
      <c r="U149" s="152">
        <f>('C'!Q55/2)/(D!U$94)</f>
        <v>-6.1652785230682183E-10</v>
      </c>
      <c r="V149" s="152">
        <f>('C'!R55/2)/(D!V$94)</f>
        <v>-8.971662738608944E-10</v>
      </c>
      <c r="W149" s="152">
        <f>('C'!S55/2)/(D!W$94)</f>
        <v>-1.5387675537191607E-9</v>
      </c>
      <c r="X149" s="152">
        <f>('C'!T55/2)/(D!X$94)</f>
        <v>-2.0001903161973164E-9</v>
      </c>
      <c r="Y149" s="152">
        <f>('C'!U55/2)/(D!Y$94)</f>
        <v>-2.04000003072665E-9</v>
      </c>
      <c r="Z149" s="152">
        <f>('C'!V55/2)/(D!Z$94)</f>
        <v>-1.8730000144904491E-9</v>
      </c>
      <c r="AA149" s="152">
        <f>('C'!W55/2)/(D!AA$94)</f>
        <v>-1.9170986171745359E-9</v>
      </c>
      <c r="AB149" s="152">
        <f>('C'!X55/2)/(D!AB$94)</f>
        <v>-1.9926349555464353E-9</v>
      </c>
      <c r="AC149" s="152">
        <f>('C'!Y55/2)/(D!AC$94)</f>
        <v>-2.3509059344944589E-9</v>
      </c>
      <c r="AD149" s="152">
        <f>('C'!Z55/2)/(D!AD$94)</f>
        <v>-2.6623286787776001E-9</v>
      </c>
      <c r="AE149" s="152">
        <f>('C'!AA55/2)/(D!AE$94)</f>
        <v>-4.1818041638355315E-9</v>
      </c>
      <c r="AF149" s="152">
        <f>('C'!AB55/2)/(D!AF$94)</f>
        <v>-3.0358311278441697E-9</v>
      </c>
      <c r="AG149" s="152">
        <f>('C'!AC55/2)/(D!AG$94)</f>
        <v>-1.4477359297293445E-9</v>
      </c>
      <c r="AH149" s="152" t="e">
        <f>('C'!AD55/2)/(D!AH$94)</f>
        <v>#REF!</v>
      </c>
    </row>
    <row r="150" spans="6:34" ht="15.75" thickBot="1" x14ac:dyDescent="0.3">
      <c r="F150" s="214" t="s">
        <v>25</v>
      </c>
      <c r="G150" s="215"/>
      <c r="H150" s="153" t="e">
        <f>('C'!D56/2)/(D!H$94)</f>
        <v>#VALUE!</v>
      </c>
      <c r="I150" s="153" t="e">
        <f>('C'!E56/2)/(D!I$94)</f>
        <v>#VALUE!</v>
      </c>
      <c r="J150" s="153" t="e">
        <f>('C'!F56/2)/(D!J$94)</f>
        <v>#VALUE!</v>
      </c>
      <c r="K150" s="153" t="e">
        <f>('C'!G56/2)/(D!K$94)</f>
        <v>#VALUE!</v>
      </c>
      <c r="L150" s="153" t="e">
        <f>('C'!H56/2)/(D!L$94)</f>
        <v>#VALUE!</v>
      </c>
      <c r="M150" s="153" t="e">
        <f>('C'!I56/2)/(D!M$94)</f>
        <v>#VALUE!</v>
      </c>
      <c r="N150" s="153" t="e">
        <f>('C'!J56/2)/(D!N$94)</f>
        <v>#VALUE!</v>
      </c>
      <c r="O150" s="153" t="e">
        <f>('C'!K56/2)/(D!O$94)</f>
        <v>#VALUE!</v>
      </c>
      <c r="P150" s="153" t="e">
        <f>('C'!L56/2)/(D!P$94)</f>
        <v>#VALUE!</v>
      </c>
      <c r="Q150" s="153" t="e">
        <f>('C'!M56/2)/(D!Q$94)</f>
        <v>#VALUE!</v>
      </c>
      <c r="R150" s="153">
        <f>('C'!N56/2)/(D!R$94)</f>
        <v>-1.3432295283911172E-11</v>
      </c>
      <c r="S150" s="153">
        <f>('C'!O56/2)/(D!S$94)</f>
        <v>-2.5229153609713797E-11</v>
      </c>
      <c r="T150" s="153">
        <f>('C'!P56/2)/(D!T$94)</f>
        <v>-5.0579143392808102E-11</v>
      </c>
      <c r="U150" s="153">
        <f>('C'!Q56/2)/(D!U$94)</f>
        <v>6.705563621513437E-12</v>
      </c>
      <c r="V150" s="153">
        <f>('C'!R56/2)/(D!V$94)</f>
        <v>-1.337361854181741E-11</v>
      </c>
      <c r="W150" s="153">
        <f>('C'!S56/2)/(D!W$94)</f>
        <v>-3.3922720713961007E-11</v>
      </c>
      <c r="X150" s="153">
        <f>('C'!T56/2)/(D!X$94)</f>
        <v>2.9854255221184018E-11</v>
      </c>
      <c r="Y150" s="153">
        <f>('C'!U56/2)/(D!Y$94)</f>
        <v>6.1685589081032476E-11</v>
      </c>
      <c r="Z150" s="153">
        <f>('C'!V56/2)/(D!Z$94)</f>
        <v>-8.7028518767729781E-12</v>
      </c>
      <c r="AA150" s="153">
        <f>('C'!W56/2)/(D!AA$94)</f>
        <v>6.2619369323125211E-12</v>
      </c>
      <c r="AB150" s="153">
        <f>('C'!X56/2)/(D!AB$94)</f>
        <v>2.5216218461156758E-11</v>
      </c>
      <c r="AC150" s="153" t="e">
        <f>('C'!Y56/2)/(D!AC$94)</f>
        <v>#VALUE!</v>
      </c>
      <c r="AD150" s="153">
        <f>('C'!Z56/2)/(D!AD$94)</f>
        <v>2.8996382681399515E-11</v>
      </c>
      <c r="AE150" s="153" t="e">
        <f>('C'!AA56/2)/(D!AE$94)</f>
        <v>#VALUE!</v>
      </c>
      <c r="AF150" s="153">
        <f>('C'!AB56/2)/(D!AF$94)</f>
        <v>2.1489616167284115E-11</v>
      </c>
      <c r="AG150" s="153">
        <f>('C'!AC56/2)/(D!AG$94)</f>
        <v>1.94561609065826E-11</v>
      </c>
      <c r="AH150" s="153" t="e">
        <f>('C'!AD56/2)/(D!AH$94)</f>
        <v>#REF!</v>
      </c>
    </row>
    <row r="151" spans="6:34" x14ac:dyDescent="0.25">
      <c r="F151" t="s">
        <v>52</v>
      </c>
    </row>
  </sheetData>
  <mergeCells count="84">
    <mergeCell ref="F149:G149"/>
    <mergeCell ref="F150:G150"/>
    <mergeCell ref="F144:G144"/>
    <mergeCell ref="F145:G145"/>
    <mergeCell ref="F146:G146"/>
    <mergeCell ref="F147:G147"/>
    <mergeCell ref="F148:G148"/>
    <mergeCell ref="F136:G136"/>
    <mergeCell ref="F140:G140"/>
    <mergeCell ref="F141:G141"/>
    <mergeCell ref="F142:G142"/>
    <mergeCell ref="F143:G143"/>
    <mergeCell ref="F131:G131"/>
    <mergeCell ref="F132:G132"/>
    <mergeCell ref="F133:G133"/>
    <mergeCell ref="F134:G134"/>
    <mergeCell ref="F135:G135"/>
    <mergeCell ref="F126:G126"/>
    <mergeCell ref="F127:G127"/>
    <mergeCell ref="F128:G128"/>
    <mergeCell ref="F129:G129"/>
    <mergeCell ref="F130:G130"/>
    <mergeCell ref="F118:G118"/>
    <mergeCell ref="F119:G119"/>
    <mergeCell ref="F120:G120"/>
    <mergeCell ref="F121:G121"/>
    <mergeCell ref="F122:G122"/>
    <mergeCell ref="F113:G113"/>
    <mergeCell ref="F114:G114"/>
    <mergeCell ref="F115:G115"/>
    <mergeCell ref="F116:G116"/>
    <mergeCell ref="F117:G117"/>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76:G76"/>
    <mergeCell ref="F86:G86"/>
    <mergeCell ref="F87:G87"/>
    <mergeCell ref="F88:G88"/>
    <mergeCell ref="F89:G89"/>
    <mergeCell ref="F80:G80"/>
    <mergeCell ref="F81:G81"/>
    <mergeCell ref="F82:G82"/>
    <mergeCell ref="F83:G83"/>
    <mergeCell ref="F84:G84"/>
    <mergeCell ref="F71:G71"/>
    <mergeCell ref="F72:G72"/>
    <mergeCell ref="F73:G73"/>
    <mergeCell ref="F74:G74"/>
    <mergeCell ref="F75:G75"/>
    <mergeCell ref="F56:G56"/>
    <mergeCell ref="F67:G67"/>
    <mergeCell ref="F68:G68"/>
    <mergeCell ref="F69:G69"/>
    <mergeCell ref="F70:G70"/>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s>
  <hyperlinks>
    <hyperlink ref="H95" r:id="rId1" xr:uid="{00000000-0004-0000-0600-000000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7:AF113"/>
  <sheetViews>
    <sheetView showGridLines="0" zoomScale="110" zoomScaleNormal="110" workbookViewId="0">
      <selection activeCell="AF84" sqref="AF84"/>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5" width="21.28515625" bestFit="1" customWidth="1"/>
    <col min="26" max="26" width="18.7109375" customWidth="1"/>
    <col min="27" max="27" width="16.85546875" customWidth="1"/>
    <col min="28" max="28" width="18.28515625" customWidth="1"/>
    <col min="29" max="29" width="19.28515625" customWidth="1"/>
    <col min="30" max="30" width="18" customWidth="1"/>
    <col min="31" max="31" width="17.140625" customWidth="1"/>
  </cols>
  <sheetData>
    <row r="7" spans="2:11" ht="15" customHeight="1" x14ac:dyDescent="0.25">
      <c r="B7" s="201" t="s">
        <v>10</v>
      </c>
      <c r="C7" s="201"/>
      <c r="D7" s="201"/>
      <c r="E7" s="51"/>
      <c r="J7" s="187" t="s">
        <v>42</v>
      </c>
      <c r="K7" s="187"/>
    </row>
    <row r="8" spans="2:11" x14ac:dyDescent="0.25">
      <c r="B8" s="201"/>
      <c r="C8" s="201"/>
      <c r="D8" s="201"/>
      <c r="E8" s="51"/>
      <c r="J8" s="187"/>
      <c r="K8" s="187"/>
    </row>
    <row r="9" spans="2:11" x14ac:dyDescent="0.25">
      <c r="B9" s="201"/>
      <c r="C9" s="201"/>
      <c r="D9" s="201"/>
      <c r="E9" s="51"/>
      <c r="J9" s="187"/>
      <c r="K9" s="187"/>
    </row>
    <row r="10" spans="2:11" x14ac:dyDescent="0.25">
      <c r="B10" s="201"/>
      <c r="C10" s="201"/>
      <c r="D10" s="201"/>
      <c r="E10" s="51"/>
      <c r="J10" s="187"/>
      <c r="K10" s="187"/>
    </row>
    <row r="11" spans="2:11" x14ac:dyDescent="0.25">
      <c r="B11" s="201"/>
      <c r="C11" s="201"/>
      <c r="D11" s="201"/>
      <c r="E11" s="51"/>
      <c r="J11" s="187"/>
      <c r="K11" s="187"/>
    </row>
    <row r="12" spans="2:11" x14ac:dyDescent="0.25">
      <c r="B12" s="201"/>
      <c r="C12" s="201"/>
      <c r="D12" s="201"/>
      <c r="E12" s="51"/>
      <c r="J12" s="187"/>
      <c r="K12" s="187"/>
    </row>
    <row r="13" spans="2:11" x14ac:dyDescent="0.25">
      <c r="B13" s="201"/>
      <c r="C13" s="201"/>
      <c r="D13" s="201"/>
      <c r="E13" s="51"/>
      <c r="J13" s="187"/>
      <c r="K13" s="187"/>
    </row>
    <row r="14" spans="2:11" x14ac:dyDescent="0.25">
      <c r="B14" s="201"/>
      <c r="C14" s="201"/>
      <c r="D14" s="201"/>
      <c r="E14" s="51"/>
      <c r="J14" s="187"/>
      <c r="K14" s="187"/>
    </row>
    <row r="15" spans="2:11" x14ac:dyDescent="0.25">
      <c r="B15" s="201"/>
      <c r="C15" s="201"/>
      <c r="D15" s="201"/>
      <c r="E15" s="51"/>
      <c r="J15" s="187"/>
      <c r="K15" s="187"/>
    </row>
    <row r="16" spans="2:11" x14ac:dyDescent="0.25">
      <c r="B16" s="201"/>
      <c r="C16" s="201"/>
      <c r="D16" s="201"/>
      <c r="E16" s="51"/>
      <c r="J16" s="187"/>
      <c r="K16" s="187"/>
    </row>
    <row r="17" spans="2:12" x14ac:dyDescent="0.25">
      <c r="B17" s="188" t="s">
        <v>3</v>
      </c>
      <c r="C17" s="188"/>
      <c r="D17" s="188"/>
      <c r="G17" s="44" t="s">
        <v>3</v>
      </c>
      <c r="H17" s="44"/>
      <c r="I17" s="44"/>
      <c r="J17" s="44" t="s">
        <v>3</v>
      </c>
      <c r="K17" s="44"/>
      <c r="L17" s="44"/>
    </row>
    <row r="44" spans="4:32" ht="15.75" thickBot="1" x14ac:dyDescent="0.3"/>
    <row r="45" spans="4:32" ht="15.75" thickBot="1" x14ac:dyDescent="0.3">
      <c r="D45" s="5" t="s">
        <v>14</v>
      </c>
      <c r="E45" s="6"/>
      <c r="F45" s="11">
        <v>1995</v>
      </c>
      <c r="G45" s="7">
        <v>1996</v>
      </c>
      <c r="H45" s="11">
        <v>1997</v>
      </c>
      <c r="I45" s="7">
        <v>1998</v>
      </c>
      <c r="J45" s="11">
        <v>1999</v>
      </c>
      <c r="K45" s="7">
        <v>2000</v>
      </c>
      <c r="L45" s="11">
        <v>2001</v>
      </c>
      <c r="M45" s="7">
        <v>2002</v>
      </c>
      <c r="N45" s="11">
        <v>2003</v>
      </c>
      <c r="O45" s="7">
        <v>2004</v>
      </c>
      <c r="P45" s="11">
        <v>2005</v>
      </c>
      <c r="Q45" s="7">
        <v>2006</v>
      </c>
      <c r="R45" s="11">
        <v>2007</v>
      </c>
      <c r="S45" s="7">
        <v>2008</v>
      </c>
      <c r="T45" s="11">
        <v>2009</v>
      </c>
      <c r="U45" s="7">
        <v>2010</v>
      </c>
      <c r="V45" s="11">
        <v>2011</v>
      </c>
      <c r="W45" s="7">
        <v>2012</v>
      </c>
      <c r="X45" s="11">
        <v>2013</v>
      </c>
      <c r="Y45" s="7">
        <v>2014</v>
      </c>
      <c r="Z45" s="11">
        <v>2015</v>
      </c>
      <c r="AA45" s="8">
        <v>2016</v>
      </c>
      <c r="AB45" s="8">
        <v>2017</v>
      </c>
      <c r="AC45" s="8">
        <v>2018</v>
      </c>
      <c r="AD45" s="8">
        <v>2019</v>
      </c>
      <c r="AE45" s="8">
        <v>2020</v>
      </c>
      <c r="AF45" s="8">
        <v>2021</v>
      </c>
    </row>
    <row r="46" spans="4:32" ht="15.75" thickBot="1" x14ac:dyDescent="0.3">
      <c r="D46" s="190" t="s">
        <v>26</v>
      </c>
      <c r="E46" s="199"/>
      <c r="F46" s="40">
        <f>+A!D46/E!E60</f>
        <v>7.8232408680122518E-5</v>
      </c>
      <c r="G46" s="40">
        <f>+A!E46/E!F60</f>
        <v>2.7612899974360027E-7</v>
      </c>
      <c r="H46" s="40">
        <f>+A!F46/E!G60</f>
        <v>9.6538450298207986E-7</v>
      </c>
      <c r="I46" s="40">
        <f>+A!G46/E!H60</f>
        <v>9.7086640350357079E-8</v>
      </c>
      <c r="J46" s="40">
        <f>+A!H46/E!I60</f>
        <v>6.426471460114837E-8</v>
      </c>
      <c r="K46" s="40">
        <f>+A!I46/E!J60</f>
        <v>4.1933142955204158E-8</v>
      </c>
      <c r="L46" s="40">
        <f>+A!J46/E!K60</f>
        <v>1.0573441715487975E-7</v>
      </c>
      <c r="M46" s="40">
        <f>+A!K46/E!L60</f>
        <v>7.7918972976159059E-8</v>
      </c>
      <c r="N46" s="40">
        <f>+A!L46/E!M60</f>
        <v>1.6054916118248397E-6</v>
      </c>
      <c r="O46" s="40">
        <f>+A!M46/E!N60</f>
        <v>1.3052373467727584E-7</v>
      </c>
      <c r="P46" s="40">
        <f>+A!N46/E!O60</f>
        <v>1.1674165687949531E-7</v>
      </c>
      <c r="Q46" s="40">
        <f>+A!O46/E!P60</f>
        <v>1.2695441477441256E-7</v>
      </c>
      <c r="R46" s="40">
        <f>+A!P46/E!Q60</f>
        <v>4.4149896521445878E-8</v>
      </c>
      <c r="S46" s="40">
        <f>+A!Q46/E!R60</f>
        <v>9.991767184451933E-8</v>
      </c>
      <c r="T46" s="40">
        <f>+A!R46/E!S60</f>
        <v>2.4919272148725374E-7</v>
      </c>
      <c r="U46" s="40">
        <f>+A!S46/E!T60</f>
        <v>2.2402496254785579E-7</v>
      </c>
      <c r="V46" s="40">
        <f>+A!T46/E!U60</f>
        <v>7.3390663736485141E-7</v>
      </c>
      <c r="W46" s="40">
        <f>+A!U46/E!V60</f>
        <v>1.6964248651133703E-7</v>
      </c>
      <c r="X46" s="40">
        <f>+A!V46/E!W60</f>
        <v>1.7258365967008153E-7</v>
      </c>
      <c r="Y46" s="40">
        <f>+A!W46/E!X60</f>
        <v>1.56746543478168E-7</v>
      </c>
      <c r="Z46" s="40">
        <f>+A!X46/E!Y60</f>
        <v>4.0247312849579305E-7</v>
      </c>
      <c r="AA46" s="40">
        <f>+A!Y46/E!Z60</f>
        <v>3.6869878956380208E-7</v>
      </c>
      <c r="AB46" s="40">
        <f>+A!Z46/E!AA60</f>
        <v>6.2693554386200082E-7</v>
      </c>
      <c r="AC46" s="40">
        <f>+A!AA46/E!AB60</f>
        <v>3.96338483305242E-7</v>
      </c>
      <c r="AD46" s="40">
        <f>+A!AB46/E!AC60</f>
        <v>8.3581791201299346E-7</v>
      </c>
      <c r="AE46" s="40">
        <f>+A!AC46/E!AD60</f>
        <v>2.6317008452094405E-6</v>
      </c>
      <c r="AF46" s="40" t="e">
        <f>+A!#REF!/E!AE60</f>
        <v>#REF!</v>
      </c>
    </row>
    <row r="47" spans="4:32" x14ac:dyDescent="0.25">
      <c r="D47" s="210" t="s">
        <v>16</v>
      </c>
      <c r="E47" s="211"/>
      <c r="F47" s="41">
        <f>+A!D47/E!E61</f>
        <v>5.6977877870237224E-5</v>
      </c>
      <c r="G47" s="41">
        <f>+A!E47/E!F61</f>
        <v>2.4330194204064924E-7</v>
      </c>
      <c r="H47" s="41">
        <f>+A!F47/E!G61</f>
        <v>1.053014972222423E-5</v>
      </c>
      <c r="I47" s="41">
        <f>+A!G47/E!H61</f>
        <v>4.3732726941100993E-7</v>
      </c>
      <c r="J47" s="41">
        <f>+A!H47/E!I61</f>
        <v>2.718367891792357E-7</v>
      </c>
      <c r="K47" s="41">
        <f>+A!I47/E!J61</f>
        <v>2.0880305739133069E-7</v>
      </c>
      <c r="L47" s="41" t="e">
        <f>+A!#REF!/E!K61</f>
        <v>#REF!</v>
      </c>
      <c r="M47" s="41">
        <f>+A!K47/E!L61</f>
        <v>4.7836867330091006E-7</v>
      </c>
      <c r="N47" s="41">
        <f>+A!L47/E!M61</f>
        <v>2.6238738961229577E-5</v>
      </c>
      <c r="O47" s="41">
        <f>+A!M47/E!N61</f>
        <v>5.7948727021300793E-7</v>
      </c>
      <c r="P47" s="41">
        <f>+A!N47/E!O61</f>
        <v>8.0521867198071698E-7</v>
      </c>
      <c r="Q47" s="41">
        <f>+A!O47/E!P61</f>
        <v>9.3940068287897561E-7</v>
      </c>
      <c r="R47" s="41">
        <f>+A!P47/E!Q61</f>
        <v>3.6094626295838136E-7</v>
      </c>
      <c r="S47" s="41">
        <f>+A!Q47/E!R61</f>
        <v>6.1194240972734678E-7</v>
      </c>
      <c r="T47" s="41">
        <f>+A!R47/E!S61</f>
        <v>1.8592143822250861E-6</v>
      </c>
      <c r="U47" s="41">
        <f>+A!S47/E!T61</f>
        <v>1.866979762933076E-6</v>
      </c>
      <c r="V47" s="41">
        <f>+A!T47/E!U61</f>
        <v>1.1615809464040977E-5</v>
      </c>
      <c r="W47" s="41">
        <f>+A!U47/E!V61</f>
        <v>1.7671822896568974E-6</v>
      </c>
      <c r="X47" s="41">
        <f>+A!V47/E!W61</f>
        <v>1.4983638845971781E-6</v>
      </c>
      <c r="Y47" s="41">
        <f>+A!W47/E!X61</f>
        <v>6.7381898971626606E-7</v>
      </c>
      <c r="Z47" s="41">
        <f>+A!X47/E!Y61</f>
        <v>1.6681699260104464E-6</v>
      </c>
      <c r="AA47" s="41">
        <f>+A!Y47/E!Z61</f>
        <v>1.2642933234371056E-6</v>
      </c>
      <c r="AB47" s="41">
        <f>+A!Z47/E!AA61</f>
        <v>5.0104910951261555E-6</v>
      </c>
      <c r="AC47" s="41">
        <f>+A!AA47/E!AB61</f>
        <v>5.4223125432678674E-6</v>
      </c>
      <c r="AD47" s="41">
        <f>+A!AB47/E!AC61</f>
        <v>9.8275748476728631E-6</v>
      </c>
      <c r="AE47" s="41">
        <f>+A!AC47/E!AD61</f>
        <v>3.6044977905843754E-6</v>
      </c>
      <c r="AF47" s="41" t="e">
        <f>+A!#REF!/E!AE61</f>
        <v>#REF!</v>
      </c>
    </row>
    <row r="48" spans="4:32" x14ac:dyDescent="0.25">
      <c r="D48" s="33" t="s">
        <v>17</v>
      </c>
      <c r="E48" s="34"/>
      <c r="F48" s="42" t="e">
        <f>+A!D48/E!E62</f>
        <v>#VALUE!</v>
      </c>
      <c r="G48" s="42" t="e">
        <f>+A!E48/E!F62</f>
        <v>#VALUE!</v>
      </c>
      <c r="H48" s="42" t="e">
        <f>+A!F48/E!G62</f>
        <v>#VALUE!</v>
      </c>
      <c r="I48" s="42" t="e">
        <f>+A!G48/E!H62</f>
        <v>#VALUE!</v>
      </c>
      <c r="J48" s="42" t="e">
        <f>+A!H48/E!I62</f>
        <v>#VALUE!</v>
      </c>
      <c r="K48" s="42" t="e">
        <f>+A!I48/E!J62</f>
        <v>#VALUE!</v>
      </c>
      <c r="L48" s="42">
        <f>+A!J47/E!K62</f>
        <v>3.578667145568716E-6</v>
      </c>
      <c r="M48" s="42" t="e">
        <f>+A!K48/E!L62</f>
        <v>#VALUE!</v>
      </c>
      <c r="N48" s="42" t="e">
        <f>+A!L48/E!M62</f>
        <v>#VALUE!</v>
      </c>
      <c r="O48" s="42" t="e">
        <f>+A!M48/E!N62</f>
        <v>#VALUE!</v>
      </c>
      <c r="P48" s="42" t="e">
        <f>+A!N48/E!O62</f>
        <v>#VALUE!</v>
      </c>
      <c r="Q48" s="42" t="e">
        <f>+A!O48/E!P62</f>
        <v>#VALUE!</v>
      </c>
      <c r="R48" s="42" t="e">
        <f>+A!P48/E!Q62</f>
        <v>#VALUE!</v>
      </c>
      <c r="S48" s="42" t="e">
        <f>+A!Q48/E!R62</f>
        <v>#VALUE!</v>
      </c>
      <c r="T48" s="42" t="e">
        <f>+A!R48/E!S62</f>
        <v>#VALUE!</v>
      </c>
      <c r="U48" s="42" t="e">
        <f>+A!S48/E!T62</f>
        <v>#VALUE!</v>
      </c>
      <c r="V48" s="42" t="e">
        <f>+A!T48/E!U62</f>
        <v>#VALUE!</v>
      </c>
      <c r="W48" s="42" t="e">
        <f>+A!U48/E!V62</f>
        <v>#VALUE!</v>
      </c>
      <c r="X48" s="42" t="e">
        <f>+A!V48/E!W62</f>
        <v>#VALUE!</v>
      </c>
      <c r="Y48" s="42" t="e">
        <f>+A!W48/E!X62</f>
        <v>#VALUE!</v>
      </c>
      <c r="Z48" s="42" t="e">
        <f>+A!X48/E!Y62</f>
        <v>#VALUE!</v>
      </c>
      <c r="AA48" s="42" t="e">
        <f>+A!Y48/E!Z62</f>
        <v>#VALUE!</v>
      </c>
      <c r="AB48" s="42" t="e">
        <f>+A!Z48/E!AA62</f>
        <v>#VALUE!</v>
      </c>
      <c r="AC48" s="42" t="e">
        <f>+A!AA48/E!AB62</f>
        <v>#VALUE!</v>
      </c>
      <c r="AD48" s="42" t="e">
        <f>+A!AB48/E!AC62</f>
        <v>#VALUE!</v>
      </c>
      <c r="AE48" s="42" t="e">
        <f>+A!AC48/E!AD62</f>
        <v>#VALUE!</v>
      </c>
      <c r="AF48" s="42" t="e">
        <f>+A!#REF!/E!AE62</f>
        <v>#REF!</v>
      </c>
    </row>
    <row r="49" spans="4:32" x14ac:dyDescent="0.25">
      <c r="D49" s="31" t="s">
        <v>18</v>
      </c>
      <c r="E49" s="32"/>
      <c r="F49" s="42">
        <f>+A!D49/E!E63</f>
        <v>1.0692220004034878E-8</v>
      </c>
      <c r="G49" s="42" t="e">
        <f>+A!E49/E!F63</f>
        <v>#VALUE!</v>
      </c>
      <c r="H49" s="42">
        <f>+A!F49/E!G63</f>
        <v>6.9847898812808189E-8</v>
      </c>
      <c r="I49" s="42">
        <f>+A!G49/E!H63</f>
        <v>8.4898840060715917E-8</v>
      </c>
      <c r="J49" s="42" t="e">
        <f>+A!H49/E!I63</f>
        <v>#VALUE!</v>
      </c>
      <c r="K49" s="42" t="e">
        <f>+A!I49/E!J63</f>
        <v>#VALUE!</v>
      </c>
      <c r="L49" s="42" t="e">
        <f>+A!J48/E!K63</f>
        <v>#VALUE!</v>
      </c>
      <c r="M49" s="42">
        <f>+A!K49/E!L63</f>
        <v>2.7121968425640691E-7</v>
      </c>
      <c r="N49" s="42">
        <f>+A!L49/E!M63</f>
        <v>4.1640023467536478E-9</v>
      </c>
      <c r="O49" s="42">
        <f>+A!M49/E!N63</f>
        <v>3.3949166323300158E-9</v>
      </c>
      <c r="P49" s="42">
        <f>+A!N49/E!O63</f>
        <v>3.6684378405366053E-7</v>
      </c>
      <c r="Q49" s="42" t="e">
        <f>+A!O49/E!P63</f>
        <v>#VALUE!</v>
      </c>
      <c r="R49" s="42" t="e">
        <f>+A!P49/E!Q63</f>
        <v>#VALUE!</v>
      </c>
      <c r="S49" s="42">
        <f>+A!Q49/E!R63</f>
        <v>1.2022420346945417E-7</v>
      </c>
      <c r="T49" s="42">
        <f>+A!R49/E!S63</f>
        <v>1.4503179265131798E-8</v>
      </c>
      <c r="U49" s="42">
        <f>+A!S49/E!T63</f>
        <v>2.0154245952146082E-8</v>
      </c>
      <c r="V49" s="42" t="e">
        <f>+A!T49/E!U63</f>
        <v>#VALUE!</v>
      </c>
      <c r="W49" s="42">
        <f>+A!U49/E!V63</f>
        <v>2.5459286329359101E-10</v>
      </c>
      <c r="X49" s="42">
        <f>+A!V49/E!W63</f>
        <v>3.949480511434615E-8</v>
      </c>
      <c r="Y49" s="42" t="e">
        <f>+A!W49/E!X63</f>
        <v>#VALUE!</v>
      </c>
      <c r="Z49" s="42" t="e">
        <f>+A!X49/E!Y63</f>
        <v>#VALUE!</v>
      </c>
      <c r="AA49" s="42" t="e">
        <f>+A!Y49/E!Z63</f>
        <v>#VALUE!</v>
      </c>
      <c r="AB49" s="42">
        <f>+A!Z49/E!AA63</f>
        <v>7.9003474744832346E-9</v>
      </c>
      <c r="AC49" s="42">
        <f>+A!AA49/E!AB63</f>
        <v>2.5338917533833304E-9</v>
      </c>
      <c r="AD49" s="42" t="e">
        <f>+A!AB49/E!AC63</f>
        <v>#VALUE!</v>
      </c>
      <c r="AE49" s="42">
        <f>+A!AC49/E!AD63</f>
        <v>9.3356517160776794E-8</v>
      </c>
      <c r="AF49" s="42" t="e">
        <f>+A!#REF!/E!AE63</f>
        <v>#REF!</v>
      </c>
    </row>
    <row r="50" spans="4:32" x14ac:dyDescent="0.25">
      <c r="D50" s="33" t="s">
        <v>19</v>
      </c>
      <c r="E50" s="34"/>
      <c r="F50" s="42" t="e">
        <f>+A!D50/E!E64</f>
        <v>#VALUE!</v>
      </c>
      <c r="G50" s="42" t="e">
        <f>+A!E50/E!F64</f>
        <v>#VALUE!</v>
      </c>
      <c r="H50" s="42" t="e">
        <f>+A!F50/E!G64</f>
        <v>#VALUE!</v>
      </c>
      <c r="I50" s="42" t="e">
        <f>+A!G50/E!H64</f>
        <v>#VALUE!</v>
      </c>
      <c r="J50" s="42" t="e">
        <f>+A!H50/E!I64</f>
        <v>#VALUE!</v>
      </c>
      <c r="K50" s="42" t="e">
        <f>+A!I50/E!J64</f>
        <v>#VALUE!</v>
      </c>
      <c r="L50" s="42">
        <f>+A!J49/E!K64</f>
        <v>3.2813772176422919E-8</v>
      </c>
      <c r="M50" s="42" t="e">
        <f>+A!K50/E!L64</f>
        <v>#VALUE!</v>
      </c>
      <c r="N50" s="42" t="e">
        <f>+A!L50/E!M64</f>
        <v>#VALUE!</v>
      </c>
      <c r="O50" s="42" t="e">
        <f>+A!M50/E!N64</f>
        <v>#VALUE!</v>
      </c>
      <c r="P50" s="42" t="e">
        <f>+A!N50/E!O64</f>
        <v>#VALUE!</v>
      </c>
      <c r="Q50" s="42" t="e">
        <f>+A!O50/E!P64</f>
        <v>#VALUE!</v>
      </c>
      <c r="R50" s="42" t="e">
        <f>+A!P50/E!Q64</f>
        <v>#VALUE!</v>
      </c>
      <c r="S50" s="42" t="e">
        <f>+A!Q50/E!R64</f>
        <v>#VALUE!</v>
      </c>
      <c r="T50" s="42">
        <f>+A!R50/E!S64</f>
        <v>2.7743530362418644E-11</v>
      </c>
      <c r="U50" s="42" t="e">
        <f>+A!S50/E!T64</f>
        <v>#VALUE!</v>
      </c>
      <c r="V50" s="42">
        <f>+A!T50/E!U64</f>
        <v>1.3078738519896644E-10</v>
      </c>
      <c r="W50" s="42" t="e">
        <f>+A!U50/E!V64</f>
        <v>#VALUE!</v>
      </c>
      <c r="X50" s="42">
        <f>+A!V50/E!W64</f>
        <v>4.6767836312323745E-8</v>
      </c>
      <c r="Y50" s="42">
        <f>+A!W50/E!X64</f>
        <v>2.751458306662756E-9</v>
      </c>
      <c r="Z50" s="42">
        <f>+A!X50/E!Y64</f>
        <v>1.5632844560780196E-6</v>
      </c>
      <c r="AA50" s="42">
        <f>+A!Y50/E!Z64</f>
        <v>1.5584712461524366E-6</v>
      </c>
      <c r="AB50" s="42">
        <f>+A!Z50/E!AA64</f>
        <v>1.8630431983544975E-6</v>
      </c>
      <c r="AC50" s="42">
        <f>+A!AA50/E!AB64</f>
        <v>6.409905670041388E-10</v>
      </c>
      <c r="AD50" s="42">
        <f>+A!AB50/E!AC64</f>
        <v>1.0123597440972753E-6</v>
      </c>
      <c r="AE50" s="42">
        <f>+A!AC50/E!AD64</f>
        <v>1.3488596824725376E-8</v>
      </c>
      <c r="AF50" s="42" t="e">
        <f>+A!#REF!/E!AE64</f>
        <v>#REF!</v>
      </c>
    </row>
    <row r="51" spans="4:32" x14ac:dyDescent="0.25">
      <c r="D51" s="31" t="s">
        <v>20</v>
      </c>
      <c r="E51" s="32"/>
      <c r="F51" s="42" t="e">
        <f>+A!D51/E!E65</f>
        <v>#VALUE!</v>
      </c>
      <c r="G51" s="42" t="e">
        <f>+A!E51/E!F65</f>
        <v>#VALUE!</v>
      </c>
      <c r="H51" s="42" t="e">
        <f>+A!F51/E!G65</f>
        <v>#VALUE!</v>
      </c>
      <c r="I51" s="42" t="e">
        <f>+A!G51/E!H65</f>
        <v>#VALUE!</v>
      </c>
      <c r="J51" s="42" t="e">
        <f>+A!H51/E!I65</f>
        <v>#VALUE!</v>
      </c>
      <c r="K51" s="42" t="e">
        <f>+A!I51/E!J65</f>
        <v>#VALUE!</v>
      </c>
      <c r="L51" s="42" t="e">
        <f>+A!J50/E!K65</f>
        <v>#VALUE!</v>
      </c>
      <c r="M51" s="42" t="e">
        <f>+A!K51/E!L65</f>
        <v>#VALUE!</v>
      </c>
      <c r="N51" s="42" t="e">
        <f>+A!L51/E!M65</f>
        <v>#VALUE!</v>
      </c>
      <c r="O51" s="42" t="e">
        <f>+A!M51/E!N65</f>
        <v>#VALUE!</v>
      </c>
      <c r="P51" s="42" t="e">
        <f>+A!N51/E!O65</f>
        <v>#VALUE!</v>
      </c>
      <c r="Q51" s="42" t="e">
        <f>+A!O51/E!P65</f>
        <v>#VALUE!</v>
      </c>
      <c r="R51" s="42" t="e">
        <f>+A!P51/E!Q65</f>
        <v>#VALUE!</v>
      </c>
      <c r="S51" s="42" t="e">
        <f>+A!Q51/E!R65</f>
        <v>#VALUE!</v>
      </c>
      <c r="T51" s="42" t="e">
        <f>+A!R51/E!S65</f>
        <v>#VALUE!</v>
      </c>
      <c r="U51" s="42" t="e">
        <f>+A!S51/E!T65</f>
        <v>#VALUE!</v>
      </c>
      <c r="V51" s="42" t="e">
        <f>+A!T51/E!U65</f>
        <v>#VALUE!</v>
      </c>
      <c r="W51" s="42" t="e">
        <f>+A!U51/E!V65</f>
        <v>#VALUE!</v>
      </c>
      <c r="X51" s="42" t="e">
        <f>+A!V51/E!W65</f>
        <v>#VALUE!</v>
      </c>
      <c r="Y51" s="42" t="e">
        <f>+A!W51/E!X65</f>
        <v>#VALUE!</v>
      </c>
      <c r="Z51" s="42" t="e">
        <f>+A!X51/E!Y65</f>
        <v>#VALUE!</v>
      </c>
      <c r="AA51" s="42" t="e">
        <f>+A!Y51/E!Z65</f>
        <v>#VALUE!</v>
      </c>
      <c r="AB51" s="42" t="e">
        <f>+A!Z51/E!AA65</f>
        <v>#VALUE!</v>
      </c>
      <c r="AC51" s="42" t="e">
        <f>+A!AA51/E!AB65</f>
        <v>#VALUE!</v>
      </c>
      <c r="AD51" s="42" t="e">
        <f>+A!AB51/E!AC65</f>
        <v>#VALUE!</v>
      </c>
      <c r="AE51" s="42" t="e">
        <f>+A!AC51/E!AD65</f>
        <v>#VALUE!</v>
      </c>
      <c r="AF51" s="42" t="e">
        <f>+A!#REF!/E!AE65</f>
        <v>#REF!</v>
      </c>
    </row>
    <row r="52" spans="4:32" x14ac:dyDescent="0.25">
      <c r="D52" s="33" t="s">
        <v>21</v>
      </c>
      <c r="E52" s="34"/>
      <c r="F52" s="42">
        <f>+A!D52/E!E66</f>
        <v>3.5843133390901446E-7</v>
      </c>
      <c r="G52" s="42">
        <f>+A!E52/E!F66</f>
        <v>2.0205115864781546E-6</v>
      </c>
      <c r="H52" s="42">
        <f>+A!F52/E!G66</f>
        <v>2.2214806127979722E-6</v>
      </c>
      <c r="I52" s="42">
        <f>+A!G52/E!H66</f>
        <v>2.8149591222369332E-7</v>
      </c>
      <c r="J52" s="42">
        <f>+A!H52/E!I66</f>
        <v>3.2255383199400752E-7</v>
      </c>
      <c r="K52" s="42">
        <f>+A!I52/E!J66</f>
        <v>2.2720300953667775E-7</v>
      </c>
      <c r="L52" s="42" t="e">
        <f>+A!J51/E!K66</f>
        <v>#VALUE!</v>
      </c>
      <c r="M52" s="42">
        <f>+A!K52/E!L66</f>
        <v>3.7087123811446905E-8</v>
      </c>
      <c r="N52" s="42">
        <f>+A!L52/E!M66</f>
        <v>2.1391666465256146E-7</v>
      </c>
      <c r="O52" s="42">
        <f>+A!M52/E!N66</f>
        <v>1.5203857778652849E-7</v>
      </c>
      <c r="P52" s="42">
        <f>+A!N52/E!O66</f>
        <v>4.0075618207792559E-8</v>
      </c>
      <c r="Q52" s="42">
        <f>+A!O52/E!P66</f>
        <v>7.9855584051044714E-11</v>
      </c>
      <c r="R52" s="42" t="e">
        <f>+A!P52/E!Q66</f>
        <v>#VALUE!</v>
      </c>
      <c r="S52" s="42">
        <f>+A!Q52/E!R66</f>
        <v>7.3348566111915583E-8</v>
      </c>
      <c r="T52" s="42">
        <f>+A!R52/E!S66</f>
        <v>2.704259500301073E-7</v>
      </c>
      <c r="U52" s="42">
        <f>+A!S52/E!T66</f>
        <v>3.2193117581976658E-7</v>
      </c>
      <c r="V52" s="42">
        <f>+A!T52/E!U66</f>
        <v>2.3418323562222294E-7</v>
      </c>
      <c r="W52" s="42">
        <f>+A!U52/E!V66</f>
        <v>4.0989670072218847E-7</v>
      </c>
      <c r="X52" s="42">
        <f>+A!V52/E!W66</f>
        <v>1.7745089164824032E-7</v>
      </c>
      <c r="Y52" s="42">
        <f>+A!W52/E!X66</f>
        <v>4.0009579696560256E-7</v>
      </c>
      <c r="Z52" s="42">
        <f>+A!X52/E!Y66</f>
        <v>2.4928669770768244E-7</v>
      </c>
      <c r="AA52" s="42">
        <f>+A!Y52/E!Z66</f>
        <v>3.4739208505483324E-7</v>
      </c>
      <c r="AB52" s="42">
        <f>+A!Z52/E!AA66</f>
        <v>2.4022091186975142E-7</v>
      </c>
      <c r="AC52" s="42">
        <f>+A!AA52/E!AB66</f>
        <v>2.8367977929928866E-7</v>
      </c>
      <c r="AD52" s="42">
        <f>+A!AB52/E!AC66</f>
        <v>4.0470129833736302E-7</v>
      </c>
      <c r="AE52" s="42">
        <f>+A!AC52/E!AD66</f>
        <v>6.7030027220004782E-8</v>
      </c>
      <c r="AF52" s="42" t="e">
        <f>+A!#REF!/E!AE66</f>
        <v>#REF!</v>
      </c>
    </row>
    <row r="53" spans="4:32" x14ac:dyDescent="0.25">
      <c r="D53" s="31" t="s">
        <v>22</v>
      </c>
      <c r="E53" s="32"/>
      <c r="F53" s="42">
        <f>+A!D53/E!E67</f>
        <v>1.9309639123040772E-9</v>
      </c>
      <c r="G53" s="42">
        <f>+A!E53/E!F67</f>
        <v>1.7739864595918426E-7</v>
      </c>
      <c r="H53" s="42">
        <f>+A!F53/E!G67</f>
        <v>2.0578812601108438E-7</v>
      </c>
      <c r="I53" s="42">
        <f>+A!G53/E!H67</f>
        <v>1.4726839420079908E-7</v>
      </c>
      <c r="J53" s="42">
        <f>+A!H53/E!I67</f>
        <v>5.2790717907565666E-8</v>
      </c>
      <c r="K53" s="42">
        <f>+A!I53/E!J67</f>
        <v>3.6314327650568789E-8</v>
      </c>
      <c r="L53" s="42">
        <f>+A!J52/E!K67</f>
        <v>2.5878195949503565E-7</v>
      </c>
      <c r="M53" s="42">
        <f>+A!K53/E!L67</f>
        <v>1.1168490689219067E-7</v>
      </c>
      <c r="N53" s="42">
        <f>+A!L53/E!M67</f>
        <v>1.9382692316300015E-7</v>
      </c>
      <c r="O53" s="42">
        <f>+A!M53/E!N67</f>
        <v>2.7415713213582188E-7</v>
      </c>
      <c r="P53" s="42">
        <f>+A!N53/E!O67</f>
        <v>3.5045669297118489E-7</v>
      </c>
      <c r="Q53" s="42">
        <f>+A!O53/E!P67</f>
        <v>5.3790254579312839E-7</v>
      </c>
      <c r="R53" s="42">
        <f>+A!P53/E!Q67</f>
        <v>1.4124524700331607E-7</v>
      </c>
      <c r="S53" s="42">
        <f>+A!Q53/E!R67</f>
        <v>2.7041459149642026E-7</v>
      </c>
      <c r="T53" s="42">
        <f>+A!R53/E!S67</f>
        <v>7.8939011470819561E-7</v>
      </c>
      <c r="U53" s="42">
        <f>+A!S53/E!T67</f>
        <v>4.6335962876882615E-7</v>
      </c>
      <c r="V53" s="42">
        <f>+A!T53/E!U67</f>
        <v>2.1962264682840817E-7</v>
      </c>
      <c r="W53" s="42">
        <f>+A!U53/E!V67</f>
        <v>1.1466556920292934E-7</v>
      </c>
      <c r="X53" s="42">
        <f>+A!V53/E!W67</f>
        <v>1.2163143698058916E-7</v>
      </c>
      <c r="Y53" s="42">
        <f>+A!W53/E!X67</f>
        <v>3.170173721067043E-7</v>
      </c>
      <c r="Z53" s="42">
        <f>+A!X53/E!Y67</f>
        <v>2.0611510262834097E-7</v>
      </c>
      <c r="AA53" s="42">
        <f>+A!Y53/E!Z67</f>
        <v>2.14757624872513E-7</v>
      </c>
      <c r="AB53" s="42">
        <f>+A!Z53/E!AA67</f>
        <v>3.4443388767411576E-8</v>
      </c>
      <c r="AC53" s="42">
        <f>+A!AA53/E!AB67</f>
        <v>2.1957345629207662E-8</v>
      </c>
      <c r="AD53" s="42">
        <f>+A!AB53/E!AC67</f>
        <v>9.3569350742157796E-8</v>
      </c>
      <c r="AE53" s="42">
        <f>+A!AC53/E!AD67</f>
        <v>1.261015375110043E-7</v>
      </c>
      <c r="AF53" s="42" t="e">
        <f>+A!#REF!/E!AE67</f>
        <v>#REF!</v>
      </c>
    </row>
    <row r="54" spans="4:32" x14ac:dyDescent="0.25">
      <c r="D54" s="33" t="s">
        <v>23</v>
      </c>
      <c r="E54" s="34"/>
      <c r="F54" s="42">
        <f>+A!D54/E!E68</f>
        <v>7.969966653791387E-8</v>
      </c>
      <c r="G54" s="42">
        <f>+A!E54/E!F68</f>
        <v>8.5112705665501866E-8</v>
      </c>
      <c r="H54" s="42" t="e">
        <f>+A!F54/E!G68</f>
        <v>#VALUE!</v>
      </c>
      <c r="I54" s="42" t="e">
        <f>+A!G54/E!H68</f>
        <v>#VALUE!</v>
      </c>
      <c r="J54" s="42" t="e">
        <f>+A!H54/E!I68</f>
        <v>#VALUE!</v>
      </c>
      <c r="K54" s="42" t="e">
        <f>+A!I54/E!J68</f>
        <v>#VALUE!</v>
      </c>
      <c r="L54" s="42">
        <f>+A!J53/E!K68</f>
        <v>3.2891601918718315E-8</v>
      </c>
      <c r="M54" s="42">
        <f>+A!K54/E!L68</f>
        <v>4.0731400302227457E-11</v>
      </c>
      <c r="N54" s="42">
        <f>+A!L54/E!M68</f>
        <v>1.5009846449092713E-7</v>
      </c>
      <c r="O54" s="42">
        <f>+A!M54/E!N68</f>
        <v>6.4895786441639834E-8</v>
      </c>
      <c r="P54" s="42">
        <f>+A!N54/E!O68</f>
        <v>1.0576047728642624E-8</v>
      </c>
      <c r="Q54" s="42">
        <f>+A!O54/E!P68</f>
        <v>7.9615556982165616E-9</v>
      </c>
      <c r="R54" s="42">
        <f>+A!P54/E!Q68</f>
        <v>5.6034865068748316E-10</v>
      </c>
      <c r="S54" s="42">
        <f>+A!Q54/E!R68</f>
        <v>5.3054503013508109E-8</v>
      </c>
      <c r="T54" s="42">
        <f>+A!R54/E!S68</f>
        <v>2.4013232310980006E-9</v>
      </c>
      <c r="U54" s="42">
        <f>+A!S54/E!T68</f>
        <v>1.5083966148274368E-8</v>
      </c>
      <c r="V54" s="42">
        <f>+A!T54/E!U68</f>
        <v>1.4324822895979901E-8</v>
      </c>
      <c r="W54" s="42">
        <f>+A!U54/E!V68</f>
        <v>2.1811268525851102E-8</v>
      </c>
      <c r="X54" s="42">
        <f>+A!V54/E!W68</f>
        <v>1.2324946105870047E-7</v>
      </c>
      <c r="Y54" s="42">
        <f>+A!W54/E!X68</f>
        <v>8.2516242985032283E-8</v>
      </c>
      <c r="Z54" s="42">
        <f>+A!X54/E!Y68</f>
        <v>9.8423529900823874E-8</v>
      </c>
      <c r="AA54" s="42">
        <f>+A!Y54/E!Z68</f>
        <v>1.6618533297911706E-7</v>
      </c>
      <c r="AB54" s="42">
        <f>+A!Z54/E!AA68</f>
        <v>5.1429921384132859E-8</v>
      </c>
      <c r="AC54" s="42">
        <f>+A!AA54/E!AB68</f>
        <v>3.1000963744721292E-8</v>
      </c>
      <c r="AD54" s="42">
        <f>+A!AB54/E!AC68</f>
        <v>3.9706268644992141E-8</v>
      </c>
      <c r="AE54" s="42">
        <f>+A!AC54/E!AD68</f>
        <v>1.0138244830581505E-7</v>
      </c>
      <c r="AF54" s="42" t="e">
        <f>+A!#REF!/E!AE68</f>
        <v>#REF!</v>
      </c>
    </row>
    <row r="55" spans="4:32" x14ac:dyDescent="0.25">
      <c r="D55" s="31" t="s">
        <v>24</v>
      </c>
      <c r="E55" s="32"/>
      <c r="F55" s="42">
        <f>+A!D55/E!E69</f>
        <v>8.0413938991475446E-8</v>
      </c>
      <c r="G55" s="42">
        <f>+A!E55/E!F69</f>
        <v>1.0263896252627449E-7</v>
      </c>
      <c r="H55" s="42">
        <f>+A!F55/E!G69</f>
        <v>1.5003541652693748E-7</v>
      </c>
      <c r="I55" s="42">
        <f>+A!G55/E!H69</f>
        <v>1.2521225738812524E-7</v>
      </c>
      <c r="J55" s="42">
        <f>+A!H55/E!I69</f>
        <v>6.9199623416467909E-8</v>
      </c>
      <c r="K55" s="42">
        <f>+A!I55/E!J69</f>
        <v>4.5412969316395252E-8</v>
      </c>
      <c r="L55" s="42" t="e">
        <f>+A!J54/E!K69</f>
        <v>#VALUE!</v>
      </c>
      <c r="M55" s="42">
        <f>+A!K55/E!L69</f>
        <v>1.8279781484435053E-7</v>
      </c>
      <c r="N55" s="42">
        <f>+A!L55/E!M69</f>
        <v>5.8912303929636916E-8</v>
      </c>
      <c r="O55" s="42">
        <f>+A!M55/E!N69</f>
        <v>1.7157412377291107E-7</v>
      </c>
      <c r="P55" s="42">
        <f>+A!N55/E!O69</f>
        <v>5.7725011703103437E-8</v>
      </c>
      <c r="Q55" s="42">
        <f>+A!O55/E!P69</f>
        <v>1.9979528050571453E-8</v>
      </c>
      <c r="R55" s="42">
        <f>+A!P55/E!Q69</f>
        <v>3.6166268846976812E-8</v>
      </c>
      <c r="S55" s="42">
        <f>+A!Q55/E!R69</f>
        <v>3.5503911213554047E-9</v>
      </c>
      <c r="T55" s="42">
        <f>+A!R55/E!S69</f>
        <v>1.5988814270027302E-9</v>
      </c>
      <c r="U55" s="42">
        <f>+A!S55/E!T69</f>
        <v>1.2944339977592236E-7</v>
      </c>
      <c r="V55" s="42">
        <f>+A!T55/E!U69</f>
        <v>2.5909988209120213E-8</v>
      </c>
      <c r="W55" s="42">
        <f>+A!U55/E!V69</f>
        <v>4.0537836354356266E-9</v>
      </c>
      <c r="X55" s="42">
        <f>+A!V55/E!W69</f>
        <v>1.3330993936187022E-10</v>
      </c>
      <c r="Y55" s="42">
        <f>+A!W55/E!X69</f>
        <v>3.7401897715436357E-8</v>
      </c>
      <c r="Z55" s="42">
        <f>+A!X55/E!Y69</f>
        <v>2.0301570542029781E-7</v>
      </c>
      <c r="AA55" s="42">
        <f>+A!Y55/E!Z69</f>
        <v>5.2214999849886943E-8</v>
      </c>
      <c r="AB55" s="42">
        <f>+A!Z55/E!AA69</f>
        <v>2.9872534016564006E-7</v>
      </c>
      <c r="AC55" s="42">
        <f>+A!AA55/E!AB69</f>
        <v>8.6294648748250919E-8</v>
      </c>
      <c r="AD55" s="42">
        <f>+A!AB55/E!AC69</f>
        <v>2.3350363831674795E-8</v>
      </c>
      <c r="AE55" s="42">
        <f>+A!AC55/E!AD69</f>
        <v>4.9107517671646127E-8</v>
      </c>
      <c r="AF55" s="42" t="e">
        <f>+A!#REF!/E!AE69</f>
        <v>#REF!</v>
      </c>
    </row>
    <row r="56" spans="4:32" ht="15.75" thickBot="1" x14ac:dyDescent="0.3">
      <c r="D56" s="35" t="s">
        <v>25</v>
      </c>
      <c r="E56" s="36"/>
      <c r="F56" s="43" t="e">
        <f>+A!D56/E!E70</f>
        <v>#VALUE!</v>
      </c>
      <c r="G56" s="43" t="e">
        <f>+A!E56/E!F70</f>
        <v>#VALUE!</v>
      </c>
      <c r="H56" s="43" t="e">
        <f>+A!F56/E!G70</f>
        <v>#VALUE!</v>
      </c>
      <c r="I56" s="43" t="e">
        <f>+A!G56/E!H70</f>
        <v>#VALUE!</v>
      </c>
      <c r="J56" s="43" t="e">
        <f>+A!H56/E!I70</f>
        <v>#VALUE!</v>
      </c>
      <c r="K56" s="43" t="e">
        <f>+A!I56/E!J70</f>
        <v>#VALUE!</v>
      </c>
      <c r="L56" s="43">
        <f>+A!J55/E!K70</f>
        <v>5.1286254948488791E-7</v>
      </c>
      <c r="M56" s="43" t="e">
        <f>+A!K56/E!L70</f>
        <v>#VALUE!</v>
      </c>
      <c r="N56" s="43" t="e">
        <f>+A!L56/E!M70</f>
        <v>#VALUE!</v>
      </c>
      <c r="O56" s="43" t="e">
        <f>+A!M56/E!N70</f>
        <v>#VALUE!</v>
      </c>
      <c r="P56" s="43">
        <f>+A!N56/E!O70</f>
        <v>6.2984581417704314E-9</v>
      </c>
      <c r="Q56" s="43">
        <f>+A!O56/E!P70</f>
        <v>4.1253070276772242E-9</v>
      </c>
      <c r="R56" s="43">
        <f>+A!P56/E!Q70</f>
        <v>3.7911654724304005E-8</v>
      </c>
      <c r="S56" s="43">
        <f>+A!Q56/E!R70</f>
        <v>4.8969399365679854E-9</v>
      </c>
      <c r="T56" s="43">
        <f>+A!R56/E!S70</f>
        <v>1.5208815728581042E-8</v>
      </c>
      <c r="U56" s="43">
        <f>+A!S56/E!T70</f>
        <v>2.1798684931696607E-8</v>
      </c>
      <c r="V56" s="43">
        <f>+A!T56/E!U70</f>
        <v>2.364948309788914E-8</v>
      </c>
      <c r="W56" s="43">
        <f>+A!U56/E!V70</f>
        <v>8.1012589573073591E-8</v>
      </c>
      <c r="X56" s="43">
        <f>+A!V56/E!W70</f>
        <v>3.849239522395521E-9</v>
      </c>
      <c r="Y56" s="43">
        <f>+A!W56/E!X70</f>
        <v>2.0641889264348403E-8</v>
      </c>
      <c r="Z56" s="43">
        <f>+A!X56/E!Y70</f>
        <v>2.4749477338433859E-8</v>
      </c>
      <c r="AA56" s="43" t="e">
        <f>+A!Y56/E!Z70</f>
        <v>#VALUE!</v>
      </c>
      <c r="AB56" s="43">
        <f>+A!Z56/E!AA70</f>
        <v>3.0352631383473837E-8</v>
      </c>
      <c r="AC56" s="43" t="e">
        <f>+A!AA56/E!AB70</f>
        <v>#VALUE!</v>
      </c>
      <c r="AD56" s="43">
        <f>+A!AB56/E!AC70</f>
        <v>1.9758254509647656E-8</v>
      </c>
      <c r="AE56" s="43">
        <f>+A!AC56/E!AD70</f>
        <v>1.5640925813970585E-8</v>
      </c>
      <c r="AF56" s="43" t="e">
        <f>+A!#REF!/E!AE70</f>
        <v>#REF!</v>
      </c>
    </row>
    <row r="57" spans="4:32" x14ac:dyDescent="0.25">
      <c r="D57" t="s">
        <v>52</v>
      </c>
    </row>
    <row r="58" spans="4:32" ht="16.5" thickBot="1" x14ac:dyDescent="0.3">
      <c r="E58" s="220" t="s">
        <v>59</v>
      </c>
      <c r="F58" s="220"/>
      <c r="G58" s="220"/>
      <c r="H58" s="220"/>
      <c r="I58" s="220"/>
      <c r="J58" s="220"/>
      <c r="K58" s="220"/>
      <c r="L58" s="220"/>
      <c r="M58" s="220"/>
      <c r="N58" s="220"/>
      <c r="O58" s="220"/>
      <c r="P58" s="220"/>
      <c r="Q58" s="220"/>
      <c r="R58" s="220"/>
      <c r="S58" s="220"/>
      <c r="T58" s="220"/>
      <c r="U58" s="220"/>
      <c r="V58" s="220"/>
      <c r="W58" s="220"/>
      <c r="X58" s="220"/>
      <c r="Y58" s="220"/>
      <c r="Z58" s="220"/>
    </row>
    <row r="59" spans="4:32" ht="15.75" thickBot="1" x14ac:dyDescent="0.3">
      <c r="D59" s="46" t="s">
        <v>14</v>
      </c>
      <c r="E59" s="11">
        <v>1995</v>
      </c>
      <c r="F59" s="7">
        <v>1996</v>
      </c>
      <c r="G59" s="11">
        <v>1997</v>
      </c>
      <c r="H59" s="7">
        <v>1998</v>
      </c>
      <c r="I59" s="11">
        <v>1999</v>
      </c>
      <c r="J59" s="7">
        <v>2000</v>
      </c>
      <c r="K59" s="11">
        <v>2001</v>
      </c>
      <c r="L59" s="7">
        <v>2002</v>
      </c>
      <c r="M59" s="11">
        <v>2003</v>
      </c>
      <c r="N59" s="7">
        <v>2004</v>
      </c>
      <c r="O59" s="11">
        <v>2005</v>
      </c>
      <c r="P59" s="7">
        <v>2006</v>
      </c>
      <c r="Q59" s="11">
        <v>2007</v>
      </c>
      <c r="R59" s="7">
        <v>2008</v>
      </c>
      <c r="S59" s="11">
        <v>2009</v>
      </c>
      <c r="T59" s="7">
        <v>2010</v>
      </c>
      <c r="U59" s="11">
        <v>2011</v>
      </c>
      <c r="V59" s="7">
        <v>2012</v>
      </c>
      <c r="W59" s="11">
        <v>2013</v>
      </c>
      <c r="X59" s="7">
        <v>2014</v>
      </c>
      <c r="Y59" s="11">
        <v>2015</v>
      </c>
      <c r="Z59" s="8">
        <v>2016</v>
      </c>
      <c r="AA59" s="8">
        <v>2017</v>
      </c>
      <c r="AB59" s="8">
        <v>2018</v>
      </c>
      <c r="AC59" s="8">
        <v>2019</v>
      </c>
      <c r="AD59" s="8">
        <v>2020</v>
      </c>
      <c r="AE59" s="8">
        <v>2021</v>
      </c>
    </row>
    <row r="60" spans="4:32" ht="15.75" thickBot="1" x14ac:dyDescent="0.3">
      <c r="D60" s="47" t="s">
        <v>15</v>
      </c>
      <c r="E60" s="156">
        <v>5120703897</v>
      </c>
      <c r="F60" s="156">
        <v>5355750397</v>
      </c>
      <c r="G60" s="156">
        <v>5568892999</v>
      </c>
      <c r="H60" s="156">
        <v>5463027643</v>
      </c>
      <c r="I60" s="156">
        <v>5652106327</v>
      </c>
      <c r="J60" s="156">
        <v>6392986099</v>
      </c>
      <c r="K60" s="156">
        <v>6144536637</v>
      </c>
      <c r="L60" s="156">
        <v>6443000733</v>
      </c>
      <c r="M60" s="156">
        <v>7515938365</v>
      </c>
      <c r="N60" s="156">
        <v>9185616723</v>
      </c>
      <c r="O60" s="156">
        <v>10472465722</v>
      </c>
      <c r="P60" s="156">
        <v>12136403470</v>
      </c>
      <c r="Q60" s="156">
        <v>14032195969</v>
      </c>
      <c r="R60" s="156">
        <v>16170262679</v>
      </c>
      <c r="S60" s="156">
        <v>12547770181</v>
      </c>
      <c r="T60" s="156">
        <v>15114346908</v>
      </c>
      <c r="U60" s="156">
        <v>18198152626</v>
      </c>
      <c r="V60" s="156">
        <v>18331934788</v>
      </c>
      <c r="W60" s="156">
        <v>18800429926</v>
      </c>
      <c r="X60" s="156">
        <v>18797090734</v>
      </c>
      <c r="Y60" s="156">
        <v>16384355956</v>
      </c>
      <c r="Z60" s="156">
        <v>15889295451.528</v>
      </c>
      <c r="AA60" s="156">
        <v>17582949488.068001</v>
      </c>
      <c r="AB60" s="156">
        <v>19383083711.514</v>
      </c>
      <c r="AC60" s="156">
        <v>18825509448.708</v>
      </c>
      <c r="AD60" s="156">
        <v>17509907740.418999</v>
      </c>
      <c r="AE60" s="156">
        <v>22139882337.792999</v>
      </c>
    </row>
    <row r="61" spans="4:32" x14ac:dyDescent="0.25">
      <c r="D61" s="48" t="s">
        <v>16</v>
      </c>
      <c r="E61" s="157">
        <v>362614417.60000002</v>
      </c>
      <c r="F61" s="157">
        <v>385237368.89999998</v>
      </c>
      <c r="G61" s="157">
        <v>374396101.10000002</v>
      </c>
      <c r="H61" s="157">
        <v>360498901</v>
      </c>
      <c r="I61" s="157">
        <v>350846551.30000001</v>
      </c>
      <c r="J61" s="157">
        <v>335814048.30000001</v>
      </c>
      <c r="K61" s="157">
        <v>351726053.60000002</v>
      </c>
      <c r="L61" s="157">
        <v>370630457</v>
      </c>
      <c r="M61" s="157">
        <v>426781409.60000002</v>
      </c>
      <c r="N61" s="157">
        <v>488273020.89999998</v>
      </c>
      <c r="O61" s="157">
        <v>541014528.29999995</v>
      </c>
      <c r="P61" s="157">
        <v>596256752</v>
      </c>
      <c r="Q61" s="157">
        <v>713216970</v>
      </c>
      <c r="R61" s="157">
        <v>862906364.39999998</v>
      </c>
      <c r="S61" s="157">
        <v>783382494.20000005</v>
      </c>
      <c r="T61" s="157">
        <v>873135334.60000002</v>
      </c>
      <c r="U61" s="157">
        <v>1052998505</v>
      </c>
      <c r="V61" s="157">
        <v>1052496967</v>
      </c>
      <c r="W61" s="157">
        <v>1127326958</v>
      </c>
      <c r="X61" s="157">
        <v>1168070375</v>
      </c>
      <c r="Y61" s="157">
        <v>1059950172</v>
      </c>
      <c r="Z61" s="157">
        <v>1077371029.9260001</v>
      </c>
      <c r="AA61" s="157">
        <v>1164384466.3599999</v>
      </c>
      <c r="AB61" s="157">
        <v>1215464978.717</v>
      </c>
      <c r="AC61" s="157">
        <v>1223292845.523</v>
      </c>
      <c r="AD61" s="157">
        <v>1245374601.6229999</v>
      </c>
      <c r="AE61" s="157">
        <v>1447513261.7049999</v>
      </c>
    </row>
    <row r="62" spans="4:32" x14ac:dyDescent="0.25">
      <c r="D62" s="49" t="s">
        <v>17</v>
      </c>
      <c r="E62" s="158">
        <v>57583339.619999997</v>
      </c>
      <c r="F62" s="158">
        <v>61898303.57</v>
      </c>
      <c r="G62" s="158">
        <v>61598655.119999997</v>
      </c>
      <c r="H62" s="158">
        <v>60437989.140000001</v>
      </c>
      <c r="I62" s="158">
        <v>59497580.380000003</v>
      </c>
      <c r="J62" s="158">
        <v>56333614.210000001</v>
      </c>
      <c r="K62" s="158">
        <v>57229127.960000001</v>
      </c>
      <c r="L62" s="158">
        <v>61098835.740000002</v>
      </c>
      <c r="M62" s="158">
        <v>69283733.719999999</v>
      </c>
      <c r="N62" s="158">
        <v>78085821.859999999</v>
      </c>
      <c r="O62" s="158">
        <v>83737919.560000002</v>
      </c>
      <c r="P62" s="158">
        <v>92504349.450000003</v>
      </c>
      <c r="Q62" s="158">
        <v>109098240.09999999</v>
      </c>
      <c r="R62" s="158">
        <v>121922259.3</v>
      </c>
      <c r="S62" s="158">
        <v>113792572.2</v>
      </c>
      <c r="T62" s="158">
        <v>120118724.59999999</v>
      </c>
      <c r="U62" s="158">
        <v>139222866</v>
      </c>
      <c r="V62" s="158">
        <v>142457463.40000001</v>
      </c>
      <c r="W62" s="158">
        <v>147563522.19999999</v>
      </c>
      <c r="X62" s="158">
        <v>147211929.40000001</v>
      </c>
      <c r="Y62" s="158">
        <v>136370208.90000001</v>
      </c>
      <c r="Z62" s="158">
        <v>139444702.81600001</v>
      </c>
      <c r="AA62" s="158">
        <v>147142043.579</v>
      </c>
      <c r="AB62" s="158">
        <v>161660648.086</v>
      </c>
      <c r="AC62" s="158">
        <v>161199829.266</v>
      </c>
      <c r="AD62" s="158">
        <v>150599437.54300001</v>
      </c>
      <c r="AE62" s="158">
        <v>171889483.88999999</v>
      </c>
    </row>
    <row r="63" spans="4:32" x14ac:dyDescent="0.25">
      <c r="D63" s="49" t="s">
        <v>18</v>
      </c>
      <c r="E63" s="158">
        <v>213519736.69999999</v>
      </c>
      <c r="F63" s="158">
        <v>204919342.19999999</v>
      </c>
      <c r="G63" s="158">
        <v>207579615.80000001</v>
      </c>
      <c r="H63" s="158">
        <v>185774034</v>
      </c>
      <c r="I63" s="158">
        <v>178845078.40000001</v>
      </c>
      <c r="J63" s="158">
        <v>197203158.59999999</v>
      </c>
      <c r="K63" s="158">
        <v>186656389.90000001</v>
      </c>
      <c r="L63" s="158">
        <v>194937915.90000001</v>
      </c>
      <c r="M63" s="158">
        <v>230547420.5</v>
      </c>
      <c r="N63" s="158">
        <v>293968927.10000002</v>
      </c>
      <c r="O63" s="158">
        <v>340191126.10000002</v>
      </c>
      <c r="P63" s="158">
        <v>414953142.39999998</v>
      </c>
      <c r="Q63" s="158">
        <v>504497712.5</v>
      </c>
      <c r="R63" s="158">
        <v>583434932.20000005</v>
      </c>
      <c r="S63" s="158">
        <v>439558794.89999998</v>
      </c>
      <c r="T63" s="158">
        <v>629643998.10000002</v>
      </c>
      <c r="U63" s="158">
        <v>798855867</v>
      </c>
      <c r="V63" s="158">
        <v>746289576</v>
      </c>
      <c r="W63" s="158">
        <v>750351847.89999998</v>
      </c>
      <c r="X63" s="158">
        <v>717781261</v>
      </c>
      <c r="Y63" s="158">
        <v>580483263.20000005</v>
      </c>
      <c r="Z63" s="158">
        <v>567519319.57099998</v>
      </c>
      <c r="AA63" s="158">
        <v>667565574.42999995</v>
      </c>
      <c r="AB63" s="158">
        <v>714710878.07200003</v>
      </c>
      <c r="AC63" s="158">
        <v>701358186.56299996</v>
      </c>
      <c r="AD63" s="158">
        <v>710020060.90100002</v>
      </c>
      <c r="AE63" s="158">
        <v>1014762826.229</v>
      </c>
    </row>
    <row r="64" spans="4:32" x14ac:dyDescent="0.25">
      <c r="D64" s="49" t="s">
        <v>19</v>
      </c>
      <c r="E64" s="158">
        <v>374985886.69999999</v>
      </c>
      <c r="F64" s="158">
        <v>458914428.39999998</v>
      </c>
      <c r="G64" s="158">
        <v>462092355.19999999</v>
      </c>
      <c r="H64" s="158">
        <v>338024519.10000002</v>
      </c>
      <c r="I64" s="158">
        <v>422220821.19999999</v>
      </c>
      <c r="J64" s="158">
        <v>662910232</v>
      </c>
      <c r="K64" s="158">
        <v>599473900.60000002</v>
      </c>
      <c r="L64" s="158">
        <v>608796049.79999995</v>
      </c>
      <c r="M64" s="158">
        <v>755271566.20000005</v>
      </c>
      <c r="N64" s="158">
        <v>1023253108</v>
      </c>
      <c r="O64" s="158">
        <v>1445510705</v>
      </c>
      <c r="P64" s="158">
        <v>1782493184</v>
      </c>
      <c r="Q64" s="158">
        <v>2025223527</v>
      </c>
      <c r="R64" s="158">
        <v>2863876207</v>
      </c>
      <c r="S64" s="158">
        <v>1802221972</v>
      </c>
      <c r="T64" s="158">
        <v>2348371257</v>
      </c>
      <c r="U64" s="158">
        <v>3257194869</v>
      </c>
      <c r="V64" s="158">
        <v>3391539273</v>
      </c>
      <c r="W64" s="158">
        <v>3307101893</v>
      </c>
      <c r="X64" s="158">
        <v>3080548224</v>
      </c>
      <c r="Y64" s="158">
        <v>1874589099</v>
      </c>
      <c r="Z64" s="158">
        <v>1522128179.0450001</v>
      </c>
      <c r="AA64" s="158">
        <v>1960082838.243</v>
      </c>
      <c r="AB64" s="158">
        <v>2486776065.1300001</v>
      </c>
      <c r="AC64" s="158">
        <v>2258355306.3330002</v>
      </c>
      <c r="AD64" s="158">
        <v>1485032154.2179999</v>
      </c>
      <c r="AE64" s="158">
        <v>2558349212.592</v>
      </c>
    </row>
    <row r="65" spans="4:31" x14ac:dyDescent="0.25">
      <c r="D65" s="49" t="s">
        <v>20</v>
      </c>
      <c r="E65" s="158">
        <v>27181893.030000001</v>
      </c>
      <c r="F65" s="158">
        <v>25375689.030000001</v>
      </c>
      <c r="G65" s="158">
        <v>27518094.43</v>
      </c>
      <c r="H65" s="158">
        <v>28573596.940000001</v>
      </c>
      <c r="I65" s="158">
        <v>24960156.02</v>
      </c>
      <c r="J65" s="158">
        <v>19707811.379999999</v>
      </c>
      <c r="K65" s="158">
        <v>19265110.219999999</v>
      </c>
      <c r="L65" s="158">
        <v>24848368.16</v>
      </c>
      <c r="M65" s="158">
        <v>31370150.09</v>
      </c>
      <c r="N65" s="158">
        <v>37553694.219999999</v>
      </c>
      <c r="O65" s="158">
        <v>39055723.890000001</v>
      </c>
      <c r="P65" s="158">
        <v>45468647.390000001</v>
      </c>
      <c r="Q65" s="158">
        <v>62099408.25</v>
      </c>
      <c r="R65" s="158">
        <v>90995971.680000007</v>
      </c>
      <c r="S65" s="158">
        <v>66065071.289999999</v>
      </c>
      <c r="T65" s="158">
        <v>82308867.780000001</v>
      </c>
      <c r="U65" s="158">
        <v>112382734.8</v>
      </c>
      <c r="V65" s="158">
        <v>108900442.59999999</v>
      </c>
      <c r="W65" s="158">
        <v>101394598.8</v>
      </c>
      <c r="X65" s="158">
        <v>98981528.689999998</v>
      </c>
      <c r="Y65" s="158">
        <v>87861654.670000002</v>
      </c>
      <c r="Z65" s="158">
        <v>90188125.454999998</v>
      </c>
      <c r="AA65" s="158">
        <v>105657702.92900001</v>
      </c>
      <c r="AB65" s="158">
        <v>98605447.922999993</v>
      </c>
      <c r="AC65" s="158">
        <v>93174793.994000003</v>
      </c>
      <c r="AD65" s="158">
        <v>105972485.95900001</v>
      </c>
      <c r="AE65" s="158">
        <v>155474375.60100001</v>
      </c>
    </row>
    <row r="66" spans="4:31" x14ac:dyDescent="0.25">
      <c r="D66" s="49" t="s">
        <v>21</v>
      </c>
      <c r="E66" s="158">
        <v>475360226.30000001</v>
      </c>
      <c r="F66" s="158">
        <v>492549019.10000002</v>
      </c>
      <c r="G66" s="158">
        <v>512596866</v>
      </c>
      <c r="H66" s="158">
        <v>518323690.19999999</v>
      </c>
      <c r="I66" s="158">
        <v>539063507.39999998</v>
      </c>
      <c r="J66" s="158">
        <v>575410511.79999995</v>
      </c>
      <c r="K66" s="158">
        <v>597204465.89999998</v>
      </c>
      <c r="L66" s="158">
        <v>668830511.79999995</v>
      </c>
      <c r="M66" s="158">
        <v>804724588.79999995</v>
      </c>
      <c r="N66" s="158">
        <v>983079440.60000002</v>
      </c>
      <c r="O66" s="158">
        <v>1114018997</v>
      </c>
      <c r="P66" s="158">
        <v>1252260580</v>
      </c>
      <c r="Q66" s="158">
        <v>1479661298</v>
      </c>
      <c r="R66" s="158">
        <v>1681000823</v>
      </c>
      <c r="S66" s="158">
        <v>1448104370</v>
      </c>
      <c r="T66" s="158">
        <v>1646746385</v>
      </c>
      <c r="U66" s="158">
        <v>1937239439</v>
      </c>
      <c r="V66" s="158">
        <v>1910635042</v>
      </c>
      <c r="W66" s="158">
        <v>1952213352</v>
      </c>
      <c r="X66" s="158">
        <v>1995879502</v>
      </c>
      <c r="Y66" s="158">
        <v>1806466226</v>
      </c>
      <c r="Z66" s="158">
        <v>1789689594.977</v>
      </c>
      <c r="AA66" s="158">
        <v>1974132877.562</v>
      </c>
      <c r="AB66" s="158">
        <v>2217955053.244</v>
      </c>
      <c r="AC66" s="158">
        <v>2167171204.0539999</v>
      </c>
      <c r="AD66" s="158">
        <v>2182991803.3559999</v>
      </c>
      <c r="AE66" s="158">
        <v>2741032359.3109999</v>
      </c>
    </row>
    <row r="67" spans="4:31" x14ac:dyDescent="0.25">
      <c r="D67" s="49" t="s">
        <v>22</v>
      </c>
      <c r="E67" s="158">
        <v>821351445.20000005</v>
      </c>
      <c r="F67" s="158">
        <v>822390719</v>
      </c>
      <c r="G67" s="158">
        <v>844441335.70000005</v>
      </c>
      <c r="H67" s="158">
        <v>825859483.70000005</v>
      </c>
      <c r="I67" s="158">
        <v>813002772.10000002</v>
      </c>
      <c r="J67" s="158">
        <v>870400253.70000005</v>
      </c>
      <c r="K67" s="158">
        <v>838076195.20000005</v>
      </c>
      <c r="L67" s="158">
        <v>888123585.89999998</v>
      </c>
      <c r="M67" s="158">
        <v>1024573866</v>
      </c>
      <c r="N67" s="158">
        <v>1288432649</v>
      </c>
      <c r="O67" s="158">
        <v>1442957176</v>
      </c>
      <c r="P67" s="158">
        <v>1704301285</v>
      </c>
      <c r="Q67" s="158">
        <v>2004308152</v>
      </c>
      <c r="R67" s="158">
        <v>2205054826</v>
      </c>
      <c r="S67" s="158">
        <v>1583573162</v>
      </c>
      <c r="T67" s="158">
        <v>1962497256</v>
      </c>
      <c r="U67" s="158">
        <v>2359087314</v>
      </c>
      <c r="V67" s="158">
        <v>2241274358</v>
      </c>
      <c r="W67" s="158">
        <v>2289358795</v>
      </c>
      <c r="X67" s="158">
        <v>2334673318</v>
      </c>
      <c r="Y67" s="158">
        <v>2082254015</v>
      </c>
      <c r="Z67" s="158">
        <v>1984865497.8050001</v>
      </c>
      <c r="AA67" s="158">
        <v>2181986229.8540001</v>
      </c>
      <c r="AB67" s="158">
        <v>2374102994.0640001</v>
      </c>
      <c r="AC67" s="158">
        <v>2237634421.3070002</v>
      </c>
      <c r="AD67" s="158">
        <v>2126175503.424</v>
      </c>
      <c r="AE67" s="158">
        <v>2819424809</v>
      </c>
    </row>
    <row r="68" spans="4:31" x14ac:dyDescent="0.25">
      <c r="D68" s="49" t="s">
        <v>23</v>
      </c>
      <c r="E68" s="158">
        <v>1938326805</v>
      </c>
      <c r="F68" s="158">
        <v>2054405375</v>
      </c>
      <c r="G68" s="158">
        <v>2179262125</v>
      </c>
      <c r="H68" s="158">
        <v>2244139373</v>
      </c>
      <c r="I68" s="158">
        <v>2353604173</v>
      </c>
      <c r="J68" s="158">
        <v>2612152674</v>
      </c>
      <c r="K68" s="158">
        <v>2473366916</v>
      </c>
      <c r="L68" s="158">
        <v>2577863742</v>
      </c>
      <c r="M68" s="158">
        <v>2947565130</v>
      </c>
      <c r="N68" s="158">
        <v>3499302689</v>
      </c>
      <c r="O68" s="158">
        <v>3817021352</v>
      </c>
      <c r="P68" s="158">
        <v>4436570105</v>
      </c>
      <c r="Q68" s="158">
        <v>5053996287</v>
      </c>
      <c r="R68" s="158">
        <v>5443760352</v>
      </c>
      <c r="S68" s="158">
        <v>4225586905</v>
      </c>
      <c r="T68" s="158">
        <v>5129486452</v>
      </c>
      <c r="U68" s="158">
        <v>5802584828</v>
      </c>
      <c r="V68" s="158">
        <v>5848903279</v>
      </c>
      <c r="W68" s="158">
        <v>6020699755</v>
      </c>
      <c r="X68" s="158">
        <v>6219781481</v>
      </c>
      <c r="Y68" s="158">
        <v>5896892751</v>
      </c>
      <c r="Z68" s="158">
        <v>5845557983.8809996</v>
      </c>
      <c r="AA68" s="158">
        <v>6403995789.533</v>
      </c>
      <c r="AB68" s="158">
        <v>6911462552.0790014</v>
      </c>
      <c r="AC68" s="158">
        <v>6755960939.0249996</v>
      </c>
      <c r="AD68" s="158">
        <v>6443521644.1949997</v>
      </c>
      <c r="AE68" s="158">
        <v>7652632018.8769999</v>
      </c>
    </row>
    <row r="69" spans="4:31" x14ac:dyDescent="0.25">
      <c r="D69" s="49" t="s">
        <v>24</v>
      </c>
      <c r="E69" s="158">
        <v>636792584</v>
      </c>
      <c r="F69" s="158">
        <v>674217648.89999998</v>
      </c>
      <c r="G69" s="158">
        <v>711012122.79999995</v>
      </c>
      <c r="H69" s="158">
        <v>714227200</v>
      </c>
      <c r="I69" s="158">
        <v>737894189</v>
      </c>
      <c r="J69" s="158">
        <v>784269351.60000002</v>
      </c>
      <c r="K69" s="158">
        <v>773943876.60000002</v>
      </c>
      <c r="L69" s="158">
        <v>808341172.60000002</v>
      </c>
      <c r="M69" s="158">
        <v>924272119.20000005</v>
      </c>
      <c r="N69" s="158">
        <v>1079451819</v>
      </c>
      <c r="O69" s="158">
        <v>1187215004</v>
      </c>
      <c r="P69" s="158">
        <v>1325206478</v>
      </c>
      <c r="Q69" s="158">
        <v>1510661778</v>
      </c>
      <c r="R69" s="158">
        <v>1650522379</v>
      </c>
      <c r="S69" s="158">
        <v>1438505671</v>
      </c>
      <c r="T69" s="158">
        <v>1632535922</v>
      </c>
      <c r="U69" s="158">
        <v>1890853813</v>
      </c>
      <c r="V69" s="158">
        <v>1973711653</v>
      </c>
      <c r="W69" s="158">
        <v>2062861939</v>
      </c>
      <c r="X69" s="158">
        <v>2170130527</v>
      </c>
      <c r="Y69" s="158">
        <v>2047452433</v>
      </c>
      <c r="Z69" s="158">
        <v>2003772867.9649999</v>
      </c>
      <c r="AA69" s="158">
        <v>2099105484.832</v>
      </c>
      <c r="AB69" s="158">
        <v>2232397985.21</v>
      </c>
      <c r="AC69" s="158">
        <v>2258808487.1059999</v>
      </c>
      <c r="AD69" s="158">
        <v>2094832011.0139999</v>
      </c>
      <c r="AE69" s="158">
        <v>2561556451.0869999</v>
      </c>
    </row>
    <row r="70" spans="4:31" ht="15.75" thickBot="1" x14ac:dyDescent="0.3">
      <c r="D70" s="50" t="s">
        <v>25</v>
      </c>
      <c r="E70" s="159">
        <v>144425539.80000001</v>
      </c>
      <c r="F70" s="159">
        <v>143984970</v>
      </c>
      <c r="G70" s="159">
        <v>157983627.19999999</v>
      </c>
      <c r="H70" s="159">
        <v>158550853.59999999</v>
      </c>
      <c r="I70" s="159">
        <v>153849497.19999999</v>
      </c>
      <c r="J70" s="159">
        <v>278784410.10000002</v>
      </c>
      <c r="K70" s="159">
        <v>247594604.30000001</v>
      </c>
      <c r="L70" s="159">
        <v>239200411.90000001</v>
      </c>
      <c r="M70" s="159">
        <v>301084162.69999999</v>
      </c>
      <c r="N70" s="159">
        <v>412802724.60000002</v>
      </c>
      <c r="O70" s="159">
        <v>460271376.69999999</v>
      </c>
      <c r="P70" s="159">
        <v>484812399.80000001</v>
      </c>
      <c r="Q70" s="159">
        <v>567688225.60000002</v>
      </c>
      <c r="R70" s="159">
        <v>663475566.79999995</v>
      </c>
      <c r="S70" s="159">
        <v>644363123</v>
      </c>
      <c r="T70" s="159">
        <v>688114904.5</v>
      </c>
      <c r="U70" s="159">
        <v>845684445.5</v>
      </c>
      <c r="V70" s="159">
        <v>913438274.10000002</v>
      </c>
      <c r="W70" s="159">
        <v>1039166302</v>
      </c>
      <c r="X70" s="159">
        <v>860531697.10000002</v>
      </c>
      <c r="Y70" s="159">
        <v>808097873.20000005</v>
      </c>
      <c r="Z70" s="159">
        <v>864861051.19200003</v>
      </c>
      <c r="AA70" s="159">
        <v>871423622.74399996</v>
      </c>
      <c r="AB70" s="159">
        <v>962693633.01900005</v>
      </c>
      <c r="AC70" s="159">
        <v>961623406.09200001</v>
      </c>
      <c r="AD70" s="159">
        <v>959022514.29400003</v>
      </c>
      <c r="AE70" s="159">
        <v>1004104604.745</v>
      </c>
    </row>
    <row r="71" spans="4:31" x14ac:dyDescent="0.25">
      <c r="D71" t="s">
        <v>51</v>
      </c>
    </row>
    <row r="72" spans="4:31" ht="15.75" thickBot="1" x14ac:dyDescent="0.3"/>
    <row r="73" spans="4:31" ht="15.75" thickBot="1" x14ac:dyDescent="0.3">
      <c r="D73" s="46" t="s">
        <v>14</v>
      </c>
      <c r="E73" s="11">
        <v>1995</v>
      </c>
      <c r="F73" s="7">
        <v>1996</v>
      </c>
      <c r="G73" s="11">
        <v>1997</v>
      </c>
      <c r="H73" s="7">
        <v>1998</v>
      </c>
      <c r="I73" s="11">
        <v>1999</v>
      </c>
      <c r="J73" s="7">
        <v>2000</v>
      </c>
      <c r="K73" s="11">
        <v>2001</v>
      </c>
      <c r="L73" s="7">
        <v>2002</v>
      </c>
      <c r="M73" s="11">
        <v>2003</v>
      </c>
      <c r="N73" s="7">
        <v>2004</v>
      </c>
      <c r="O73" s="11">
        <v>2005</v>
      </c>
      <c r="P73" s="7">
        <v>2006</v>
      </c>
      <c r="Q73" s="11">
        <v>2007</v>
      </c>
      <c r="R73" s="7">
        <v>2008</v>
      </c>
      <c r="S73" s="11">
        <v>2009</v>
      </c>
      <c r="T73" s="7">
        <v>2010</v>
      </c>
      <c r="U73" s="11">
        <v>2011</v>
      </c>
      <c r="V73" s="7">
        <v>2012</v>
      </c>
      <c r="W73" s="11">
        <v>2013</v>
      </c>
      <c r="X73" s="7">
        <v>2014</v>
      </c>
      <c r="Y73" s="11">
        <v>2015</v>
      </c>
      <c r="Z73" s="8">
        <v>2016</v>
      </c>
      <c r="AA73" s="8">
        <v>2017</v>
      </c>
      <c r="AB73" s="8">
        <v>2018</v>
      </c>
      <c r="AC73" s="8">
        <v>2019</v>
      </c>
      <c r="AD73" s="8">
        <v>2020</v>
      </c>
      <c r="AE73" s="8">
        <v>2021</v>
      </c>
    </row>
    <row r="74" spans="4:31" ht="15.75" thickBot="1" x14ac:dyDescent="0.3">
      <c r="D74" s="47" t="s">
        <v>15</v>
      </c>
      <c r="E74" s="40">
        <f>+B!E46/E!E88</f>
        <v>5.1013603897750969E-8</v>
      </c>
      <c r="F74" s="40">
        <f>+B!F46/E!F88</f>
        <v>5.1249061720258036E-8</v>
      </c>
      <c r="G74" s="40">
        <f>+B!G46/E!G88</f>
        <v>2.271396399040188E-7</v>
      </c>
      <c r="H74" s="40">
        <f>+B!H46/E!H88</f>
        <v>2.9922561152119189E-7</v>
      </c>
      <c r="I74" s="40">
        <f>+B!I46/E!I88</f>
        <v>2.5157979748126801E-7</v>
      </c>
      <c r="J74" s="40">
        <f>+B!J46/E!J88</f>
        <v>3.1393324231209873E-7</v>
      </c>
      <c r="K74" s="40">
        <f>+B!K46/E!K88</f>
        <v>2.1133502457639847E-7</v>
      </c>
      <c r="L74" s="40">
        <f>+B!L46/E!L88</f>
        <v>2.1006548447046108E-7</v>
      </c>
      <c r="M74" s="40">
        <f>+B!M46/E!M88</f>
        <v>2.4205034600228245E-7</v>
      </c>
      <c r="N74" s="40">
        <f>+B!N46/E!N88</f>
        <v>2.8757645220269099E-7</v>
      </c>
      <c r="O74" s="40">
        <f>+B!O46/E!O88</f>
        <v>3.2003584615917477E-7</v>
      </c>
      <c r="P74" s="40">
        <f>+B!P46/E!P88</f>
        <v>3.5157167329657313E-7</v>
      </c>
      <c r="Q74" s="40">
        <f>+B!Q46/E!Q88</f>
        <v>3.5638942708887098E-7</v>
      </c>
      <c r="R74" s="40">
        <f>+B!R46/E!R88</f>
        <v>6.7653032478273626E-7</v>
      </c>
      <c r="S74" s="40">
        <f>+B!S46/E!S88</f>
        <v>4.66832213411558E-7</v>
      </c>
      <c r="T74" s="40">
        <f>+B!T46/E!T88</f>
        <v>6.7076190761699499E-7</v>
      </c>
      <c r="U74" s="40">
        <f>+B!U46/E!U88</f>
        <v>4.2920859689204365E-7</v>
      </c>
      <c r="V74" s="40">
        <f>+B!V46/E!V88</f>
        <v>5.7374184467673609E-7</v>
      </c>
      <c r="W74" s="40">
        <f>+B!W46/E!W88</f>
        <v>1.4260586529878942E-6</v>
      </c>
      <c r="X74" s="40">
        <f>+B!X46/E!X88</f>
        <v>5.662393688082371E-7</v>
      </c>
      <c r="Y74" s="40">
        <f>+B!Y46/E!Y88</f>
        <v>6.7175529716396399E-7</v>
      </c>
      <c r="Z74" s="40">
        <f>+B!Z46/E!Z88</f>
        <v>6.1848991101172349E-7</v>
      </c>
      <c r="AA74" s="40">
        <f>+B!AA46/E!AA88</f>
        <v>1.0020308181830886E-6</v>
      </c>
      <c r="AB74" s="40">
        <f>+B!AB46/E!AB88</f>
        <v>5.9719555604965842E-7</v>
      </c>
      <c r="AC74" s="40">
        <f>+B!AC46/E!AC88</f>
        <v>7.0961103953608829E-7</v>
      </c>
      <c r="AD74" s="40">
        <f>+B!AD46/E!AD88</f>
        <v>6.2711452336953247E-7</v>
      </c>
      <c r="AE74" s="40">
        <f>+B!AE46/E!AE88</f>
        <v>9.9756267482138003E-7</v>
      </c>
    </row>
    <row r="75" spans="4:31" x14ac:dyDescent="0.25">
      <c r="D75" s="48" t="s">
        <v>16</v>
      </c>
      <c r="E75" s="41" t="e">
        <f>+B!E47/E!E89</f>
        <v>#VALUE!</v>
      </c>
      <c r="F75" s="41" t="e">
        <f>+B!F47/E!F89</f>
        <v>#VALUE!</v>
      </c>
      <c r="G75" s="41">
        <f>+B!G47/E!G89</f>
        <v>5.5585730930137865E-7</v>
      </c>
      <c r="H75" s="41">
        <f>+B!H47/E!H89</f>
        <v>2.293686091715652E-6</v>
      </c>
      <c r="I75" s="41" t="e">
        <f>+B!I47/E!I89</f>
        <v>#VALUE!</v>
      </c>
      <c r="J75" s="41">
        <f>+B!J47/E!J89</f>
        <v>2.4886946029905216E-9</v>
      </c>
      <c r="K75" s="41" t="e">
        <f>+B!K47/E!K89</f>
        <v>#VALUE!</v>
      </c>
      <c r="L75" s="41">
        <f>+B!L47/E!L89</f>
        <v>9.0211437613270578E-9</v>
      </c>
      <c r="M75" s="41">
        <f>+B!M47/E!M89</f>
        <v>8.1129659956127753E-8</v>
      </c>
      <c r="N75" s="41">
        <f>+B!N47/E!N89</f>
        <v>2.6419468302379701E-8</v>
      </c>
      <c r="O75" s="41">
        <f>+B!O47/E!O89</f>
        <v>1.5820062337847164E-7</v>
      </c>
      <c r="P75" s="41">
        <f>+B!P47/E!P89</f>
        <v>5.2924437965953034E-7</v>
      </c>
      <c r="Q75" s="41">
        <f>+B!Q47/E!Q89</f>
        <v>1.1757413646980893E-4</v>
      </c>
      <c r="R75" s="41">
        <f>+B!R47/E!R89</f>
        <v>3.4348588846536893E-7</v>
      </c>
      <c r="S75" s="41">
        <f>+B!S47/E!S89</f>
        <v>3.090477810164762E-7</v>
      </c>
      <c r="T75" s="41">
        <f>+B!T47/E!T89</f>
        <v>2.2673924913841509E-7</v>
      </c>
      <c r="U75" s="41">
        <f>+B!U47/E!U89</f>
        <v>1.1029357862932207E-7</v>
      </c>
      <c r="V75" s="41">
        <f>+B!V47/E!V89</f>
        <v>9.7836572404859448E-8</v>
      </c>
      <c r="W75" s="41">
        <f>+B!W47/E!W89</f>
        <v>9.2120053611473284E-8</v>
      </c>
      <c r="X75" s="41">
        <f>+B!X47/E!X89</f>
        <v>5.4153743233323547E-8</v>
      </c>
      <c r="Y75" s="41">
        <f>+B!Y47/E!Y89</f>
        <v>3.2230173948050166E-8</v>
      </c>
      <c r="Z75" s="41">
        <f>+B!Z47/E!Z89</f>
        <v>3.9987836947218027E-8</v>
      </c>
      <c r="AA75" s="41">
        <f>+B!AA47/E!AA89</f>
        <v>3.449653564760829E-7</v>
      </c>
      <c r="AB75" s="41">
        <f>+B!AB47/E!AB89</f>
        <v>5.0575771809227908E-7</v>
      </c>
      <c r="AC75" s="41">
        <f>+B!AC47/E!AC89</f>
        <v>4.8729931754845557E-7</v>
      </c>
      <c r="AD75" s="41">
        <f>+B!AD47/E!AD89</f>
        <v>1.1177928248802787E-6</v>
      </c>
      <c r="AE75" s="41">
        <f>+B!AE47/E!AE89</f>
        <v>1.2073152107962942E-6</v>
      </c>
    </row>
    <row r="76" spans="4:31" x14ac:dyDescent="0.25">
      <c r="D76" s="49" t="s">
        <v>17</v>
      </c>
      <c r="E76" s="42" t="e">
        <f>+B!E48/E!E90</f>
        <v>#VALUE!</v>
      </c>
      <c r="F76" s="42" t="e">
        <f>+B!F48/E!F90</f>
        <v>#VALUE!</v>
      </c>
      <c r="G76" s="42" t="e">
        <f>+B!G48/E!G90</f>
        <v>#VALUE!</v>
      </c>
      <c r="H76" s="42" t="e">
        <f>+B!H48/E!H90</f>
        <v>#VALUE!</v>
      </c>
      <c r="I76" s="42" t="e">
        <f>+B!I48/E!I90</f>
        <v>#VALUE!</v>
      </c>
      <c r="J76" s="42" t="e">
        <f>+B!J48/E!J90</f>
        <v>#VALUE!</v>
      </c>
      <c r="K76" s="42" t="e">
        <f>+B!K48/E!K90</f>
        <v>#VALUE!</v>
      </c>
      <c r="L76" s="42" t="e">
        <f>+B!L48/E!L90</f>
        <v>#VALUE!</v>
      </c>
      <c r="M76" s="42" t="e">
        <f>+B!M48/E!M90</f>
        <v>#VALUE!</v>
      </c>
      <c r="N76" s="42">
        <f>+B!N48/E!N90</f>
        <v>1.5042579952615936E-9</v>
      </c>
      <c r="O76" s="42">
        <f>+B!O48/E!O90</f>
        <v>1.377726787743463E-9</v>
      </c>
      <c r="P76" s="42">
        <f>+B!P48/E!P90</f>
        <v>1.5183564905837484E-9</v>
      </c>
      <c r="Q76" s="42">
        <f>+B!Q48/E!Q90</f>
        <v>6.6971412249895844E-10</v>
      </c>
      <c r="R76" s="42">
        <f>+B!R48/E!R90</f>
        <v>1.5862975730313666E-8</v>
      </c>
      <c r="S76" s="42" t="e">
        <f>+B!S48/E!S90</f>
        <v>#VALUE!</v>
      </c>
      <c r="T76" s="42">
        <f>+B!T48/E!T90</f>
        <v>9.0903958454190873E-9</v>
      </c>
      <c r="U76" s="42" t="e">
        <f>+B!U48/E!U90</f>
        <v>#VALUE!</v>
      </c>
      <c r="V76" s="42" t="e">
        <f>+B!V48/E!V90</f>
        <v>#VALUE!</v>
      </c>
      <c r="W76" s="42" t="e">
        <f>+B!W48/E!W90</f>
        <v>#VALUE!</v>
      </c>
      <c r="X76" s="42" t="e">
        <f>+B!X48/E!X90</f>
        <v>#VALUE!</v>
      </c>
      <c r="Y76" s="42" t="e">
        <f>+B!Y48/E!Y90</f>
        <v>#VALUE!</v>
      </c>
      <c r="Z76" s="42" t="e">
        <f>+B!Z48/E!Z90</f>
        <v>#VALUE!</v>
      </c>
      <c r="AA76" s="42" t="e">
        <f>+B!AA48/E!AA90</f>
        <v>#VALUE!</v>
      </c>
      <c r="AB76" s="42">
        <f>+B!AB48/E!AB90</f>
        <v>4.0377387114358999E-9</v>
      </c>
      <c r="AC76" s="42" t="e">
        <f>+B!AC48/E!AC90</f>
        <v>#VALUE!</v>
      </c>
      <c r="AD76" s="42" t="e">
        <f>+B!AD48/E!AD90</f>
        <v>#VALUE!</v>
      </c>
      <c r="AE76" s="42" t="e">
        <f>+B!AE48/E!AE90</f>
        <v>#VALUE!</v>
      </c>
    </row>
    <row r="77" spans="4:31" x14ac:dyDescent="0.25">
      <c r="D77" s="49" t="s">
        <v>18</v>
      </c>
      <c r="E77" s="42">
        <f>+B!E49/E!E91</f>
        <v>2.9760180012757034E-7</v>
      </c>
      <c r="F77" s="42">
        <f>+B!F49/E!F91</f>
        <v>2.3851097318019881E-7</v>
      </c>
      <c r="G77" s="42">
        <f>+B!G49/E!G91</f>
        <v>1.4825687870456908E-7</v>
      </c>
      <c r="H77" s="42">
        <f>+B!H49/E!H91</f>
        <v>1.5283451917276736E-7</v>
      </c>
      <c r="I77" s="42">
        <f>+B!I49/E!I91</f>
        <v>3.2098207934937335E-6</v>
      </c>
      <c r="J77" s="42">
        <f>+B!J49/E!J91</f>
        <v>4.9640978997492902E-6</v>
      </c>
      <c r="K77" s="42">
        <f>+B!K49/E!K91</f>
        <v>3.4767150015546857E-6</v>
      </c>
      <c r="L77" s="42">
        <f>+B!L49/E!L91</f>
        <v>1.4975990354482546E-6</v>
      </c>
      <c r="M77" s="42">
        <f>+B!M49/E!M91</f>
        <v>4.0529887222938175E-6</v>
      </c>
      <c r="N77" s="42">
        <f>+B!N49/E!N91</f>
        <v>2.2303942234018529E-6</v>
      </c>
      <c r="O77" s="42">
        <f>+B!O49/E!O91</f>
        <v>3.5878935854951432E-6</v>
      </c>
      <c r="P77" s="42">
        <f>+B!P49/E!P91</f>
        <v>3.527000431094339E-6</v>
      </c>
      <c r="Q77" s="42">
        <f>+B!Q49/E!Q91</f>
        <v>3.7522391817620006E-6</v>
      </c>
      <c r="R77" s="42">
        <f>+B!R49/E!R91</f>
        <v>4.0298302196504175E-6</v>
      </c>
      <c r="S77" s="42">
        <f>+B!S49/E!S91</f>
        <v>3.8830366166392216E-6</v>
      </c>
      <c r="T77" s="42">
        <f>+B!T49/E!T91</f>
        <v>2.1604009788259868E-6</v>
      </c>
      <c r="U77" s="42">
        <f>+B!U49/E!U91</f>
        <v>1.7495219784112045E-6</v>
      </c>
      <c r="V77" s="42">
        <f>+B!V49/E!V91</f>
        <v>1.9095559106380393E-6</v>
      </c>
      <c r="W77" s="42">
        <f>+B!W49/E!W91</f>
        <v>1.392117502374679E-6</v>
      </c>
      <c r="X77" s="42">
        <f>+B!X49/E!X91</f>
        <v>8.7359046802389271E-7</v>
      </c>
      <c r="Y77" s="42">
        <f>+B!Y49/E!Y91</f>
        <v>1.1658537573509988E-6</v>
      </c>
      <c r="Z77" s="42">
        <f>+B!Z49/E!Z91</f>
        <v>1.0981818682604715E-6</v>
      </c>
      <c r="AA77" s="42">
        <f>+B!AA49/E!AA91</f>
        <v>4.5669998110502096E-7</v>
      </c>
      <c r="AB77" s="42">
        <f>+B!AB49/E!AB91</f>
        <v>1.6817357296981939E-7</v>
      </c>
      <c r="AC77" s="42">
        <f>+B!AC49/E!AC91</f>
        <v>3.3078007538200514E-7</v>
      </c>
      <c r="AD77" s="42">
        <f>+B!AD49/E!AD91</f>
        <v>2.4236634623053277E-7</v>
      </c>
      <c r="AE77" s="42">
        <f>+B!AE49/E!AE91</f>
        <v>3.1124942794060613E-7</v>
      </c>
    </row>
    <row r="78" spans="4:31" x14ac:dyDescent="0.25">
      <c r="D78" s="49" t="s">
        <v>19</v>
      </c>
      <c r="E78" s="42">
        <f>+B!E50/E!E92</f>
        <v>9.9535448407269225E-8</v>
      </c>
      <c r="F78" s="42" t="e">
        <f>+B!F50/E!F92</f>
        <v>#VALUE!</v>
      </c>
      <c r="G78" s="42" t="e">
        <f>+B!G50/E!G92</f>
        <v>#VALUE!</v>
      </c>
      <c r="H78" s="42" t="e">
        <f>+B!H50/E!H92</f>
        <v>#VALUE!</v>
      </c>
      <c r="I78" s="42" t="e">
        <f>+B!I50/E!I92</f>
        <v>#VALUE!</v>
      </c>
      <c r="J78" s="42" t="e">
        <f>+B!J50/E!J92</f>
        <v>#VALUE!</v>
      </c>
      <c r="K78" s="42" t="e">
        <f>+B!K50/E!K92</f>
        <v>#VALUE!</v>
      </c>
      <c r="L78" s="42" t="e">
        <f>+B!L50/E!L92</f>
        <v>#VALUE!</v>
      </c>
      <c r="M78" s="42" t="e">
        <f>+B!M50/E!M92</f>
        <v>#VALUE!</v>
      </c>
      <c r="N78" s="42" t="e">
        <f>+B!N50/E!N92</f>
        <v>#VALUE!</v>
      </c>
      <c r="O78" s="42" t="e">
        <f>+B!O50/E!O92</f>
        <v>#VALUE!</v>
      </c>
      <c r="P78" s="42" t="e">
        <f>+B!P50/E!P92</f>
        <v>#VALUE!</v>
      </c>
      <c r="Q78" s="42" t="e">
        <f>+B!Q50/E!Q92</f>
        <v>#VALUE!</v>
      </c>
      <c r="R78" s="42" t="e">
        <f>+B!R50/E!R92</f>
        <v>#VALUE!</v>
      </c>
      <c r="S78" s="42" t="e">
        <f>+B!S50/E!S92</f>
        <v>#VALUE!</v>
      </c>
      <c r="T78" s="42">
        <f>+B!T50/E!T92</f>
        <v>1.4693139924627947E-10</v>
      </c>
      <c r="U78" s="42" t="e">
        <f>+B!U50/E!U92</f>
        <v>#VALUE!</v>
      </c>
      <c r="V78" s="42" t="e">
        <f>+B!V50/E!V92</f>
        <v>#VALUE!</v>
      </c>
      <c r="W78" s="42" t="e">
        <f>+B!W50/E!W92</f>
        <v>#VALUE!</v>
      </c>
      <c r="X78" s="42">
        <f>+B!X50/E!X92</f>
        <v>2.4476035334698751E-11</v>
      </c>
      <c r="Y78" s="42">
        <f>+B!Y50/E!Y92</f>
        <v>6.9476670386248256E-8</v>
      </c>
      <c r="Z78" s="42">
        <f>+B!Z50/E!Z92</f>
        <v>4.8243830324248861E-8</v>
      </c>
      <c r="AA78" s="42" t="e">
        <f>+B!AA50/E!AA92</f>
        <v>#VALUE!</v>
      </c>
      <c r="AB78" s="42" t="e">
        <f>+B!AB50/E!AB92</f>
        <v>#VALUE!</v>
      </c>
      <c r="AC78" s="42" t="e">
        <f>+B!AC50/E!AC92</f>
        <v>#VALUE!</v>
      </c>
      <c r="AD78" s="42">
        <f>+B!AD50/E!AD92</f>
        <v>2.7172472212344757E-11</v>
      </c>
      <c r="AE78" s="42" t="e">
        <f>+B!AE50/E!AE92</f>
        <v>#VALUE!</v>
      </c>
    </row>
    <row r="79" spans="4:31" x14ac:dyDescent="0.25">
      <c r="D79" s="49" t="s">
        <v>20</v>
      </c>
      <c r="E79" s="42" t="e">
        <f>+B!E51/E!E93</f>
        <v>#VALUE!</v>
      </c>
      <c r="F79" s="42" t="e">
        <f>+B!F51/E!F93</f>
        <v>#VALUE!</v>
      </c>
      <c r="G79" s="42" t="e">
        <f>+B!G51/E!G93</f>
        <v>#VALUE!</v>
      </c>
      <c r="H79" s="42" t="e">
        <f>+B!H51/E!H93</f>
        <v>#VALUE!</v>
      </c>
      <c r="I79" s="42" t="e">
        <f>+B!I51/E!I93</f>
        <v>#VALUE!</v>
      </c>
      <c r="J79" s="42">
        <f>+B!J51/E!J93</f>
        <v>3.4712596449642323E-8</v>
      </c>
      <c r="K79" s="42" t="e">
        <f>+B!K51/E!K93</f>
        <v>#VALUE!</v>
      </c>
      <c r="L79" s="42" t="e">
        <f>+B!L51/E!L93</f>
        <v>#VALUE!</v>
      </c>
      <c r="M79" s="42" t="e">
        <f>+B!M51/E!M93</f>
        <v>#VALUE!</v>
      </c>
      <c r="N79" s="42" t="e">
        <f>+B!N51/E!N93</f>
        <v>#VALUE!</v>
      </c>
      <c r="O79" s="42" t="e">
        <f>+B!O51/E!O93</f>
        <v>#VALUE!</v>
      </c>
      <c r="P79" s="42" t="e">
        <f>+B!P51/E!P93</f>
        <v>#VALUE!</v>
      </c>
      <c r="Q79" s="42" t="e">
        <f>+B!Q51/E!Q93</f>
        <v>#VALUE!</v>
      </c>
      <c r="R79" s="42" t="e">
        <f>+B!R51/E!R93</f>
        <v>#VALUE!</v>
      </c>
      <c r="S79" s="42" t="e">
        <f>+B!S51/E!S93</f>
        <v>#VALUE!</v>
      </c>
      <c r="T79" s="42" t="e">
        <f>+B!T51/E!T93</f>
        <v>#VALUE!</v>
      </c>
      <c r="U79" s="42" t="e">
        <f>+B!U51/E!U93</f>
        <v>#VALUE!</v>
      </c>
      <c r="V79" s="42" t="e">
        <f>+B!V51/E!V93</f>
        <v>#VALUE!</v>
      </c>
      <c r="W79" s="42" t="e">
        <f>+B!W51/E!W93</f>
        <v>#VALUE!</v>
      </c>
      <c r="X79" s="42" t="e">
        <f>+B!X51/E!X93</f>
        <v>#VALUE!</v>
      </c>
      <c r="Y79" s="42" t="e">
        <f>+B!Y51/E!Y93</f>
        <v>#VALUE!</v>
      </c>
      <c r="Z79" s="42">
        <f>+B!Z51/E!Z93</f>
        <v>1.5298676041652103E-10</v>
      </c>
      <c r="AA79" s="42" t="e">
        <f>+B!AA51/E!AA93</f>
        <v>#VALUE!</v>
      </c>
      <c r="AB79" s="42" t="e">
        <f>+B!AB51/E!AB93</f>
        <v>#VALUE!</v>
      </c>
      <c r="AC79" s="42" t="e">
        <f>+B!AC51/E!AC93</f>
        <v>#VALUE!</v>
      </c>
      <c r="AD79" s="42" t="e">
        <f>+B!AD51/E!AD93</f>
        <v>#VALUE!</v>
      </c>
      <c r="AE79" s="42" t="e">
        <f>+B!AE51/E!AE93</f>
        <v>#VALUE!</v>
      </c>
    </row>
    <row r="80" spans="4:31" x14ac:dyDescent="0.25">
      <c r="D80" s="49" t="s">
        <v>21</v>
      </c>
      <c r="E80" s="42">
        <f>+B!E52/E!E94</f>
        <v>1.2447753668877526E-8</v>
      </c>
      <c r="F80" s="42">
        <f>+B!F52/E!F94</f>
        <v>4.1522012495674459E-9</v>
      </c>
      <c r="G80" s="42">
        <f>+B!G52/E!G94</f>
        <v>6.51442698449412E-8</v>
      </c>
      <c r="H80" s="42">
        <f>+B!H52/E!H94</f>
        <v>7.9902452622255726E-9</v>
      </c>
      <c r="I80" s="42">
        <f>+B!I52/E!I94</f>
        <v>4.1628047881484858E-9</v>
      </c>
      <c r="J80" s="42">
        <f>+B!J52/E!J94</f>
        <v>1.2473255829371097E-7</v>
      </c>
      <c r="K80" s="42">
        <f>+B!K52/E!K94</f>
        <v>3.9742930849390185E-8</v>
      </c>
      <c r="L80" s="42">
        <f>+B!L52/E!L94</f>
        <v>6.1536112881107652E-8</v>
      </c>
      <c r="M80" s="42">
        <f>+B!M52/E!M94</f>
        <v>3.3841830426455864E-7</v>
      </c>
      <c r="N80" s="42">
        <f>+B!N52/E!N94</f>
        <v>1.1834558213232476E-6</v>
      </c>
      <c r="O80" s="42">
        <f>+B!O52/E!O94</f>
        <v>1.0745842684353844E-6</v>
      </c>
      <c r="P80" s="42">
        <f>+B!P52/E!P94</f>
        <v>1.0070542732347248E-6</v>
      </c>
      <c r="Q80" s="42">
        <f>+B!Q52/E!Q94</f>
        <v>7.5219814977695731E-7</v>
      </c>
      <c r="R80" s="42">
        <f>+B!R52/E!R94</f>
        <v>1.6215216619151456E-6</v>
      </c>
      <c r="S80" s="42">
        <f>+B!S52/E!S94</f>
        <v>1.276074330962005E-6</v>
      </c>
      <c r="T80" s="42">
        <f>+B!T52/E!T94</f>
        <v>3.0256882094996541E-6</v>
      </c>
      <c r="U80" s="42">
        <f>+B!U52/E!U94</f>
        <v>5.822691813036174E-7</v>
      </c>
      <c r="V80" s="42">
        <f>+B!V52/E!V94</f>
        <v>1.1004634116681983E-6</v>
      </c>
      <c r="W80" s="42">
        <f>+B!W52/E!W94</f>
        <v>9.0028511830999231E-6</v>
      </c>
      <c r="X80" s="42">
        <f>+B!X52/E!X94</f>
        <v>4.0264925814457394E-7</v>
      </c>
      <c r="Y80" s="42">
        <f>+B!Y52/E!Y94</f>
        <v>2.0824390917598667E-7</v>
      </c>
      <c r="Z80" s="42">
        <f>+B!Z52/E!Z94</f>
        <v>7.6409238344826394E-7</v>
      </c>
      <c r="AA80" s="42">
        <f>+B!AA52/E!AA94</f>
        <v>3.3093675362042014E-6</v>
      </c>
      <c r="AB80" s="42">
        <f>+B!AB52/E!AB94</f>
        <v>9.5882025383426257E-7</v>
      </c>
      <c r="AC80" s="42">
        <f>+B!AC52/E!AC94</f>
        <v>2.561734009924575E-6</v>
      </c>
      <c r="AD80" s="42">
        <f>+B!AD52/E!AD94</f>
        <v>2.0910872305582661E-6</v>
      </c>
      <c r="AE80" s="42">
        <f>+B!AE52/E!AE94</f>
        <v>4.2821541199748904E-6</v>
      </c>
    </row>
    <row r="81" spans="4:31" x14ac:dyDescent="0.25">
      <c r="D81" s="49" t="s">
        <v>22</v>
      </c>
      <c r="E81" s="42">
        <f>+B!E53/E!E95</f>
        <v>1.0063888846003472E-7</v>
      </c>
      <c r="F81" s="42">
        <f>+B!F53/E!F95</f>
        <v>2.190213431324014E-7</v>
      </c>
      <c r="G81" s="42">
        <f>+B!G53/E!G95</f>
        <v>7.1588348809456723E-7</v>
      </c>
      <c r="H81" s="42">
        <f>+B!H53/E!H95</f>
        <v>7.5031594187962535E-7</v>
      </c>
      <c r="I81" s="42">
        <f>+B!I53/E!I95</f>
        <v>9.2148639232119189E-7</v>
      </c>
      <c r="J81" s="42">
        <f>+B!J53/E!J95</f>
        <v>9.2160824134116584E-7</v>
      </c>
      <c r="K81" s="42">
        <f>+B!K53/E!K95</f>
        <v>5.5505201932868743E-7</v>
      </c>
      <c r="L81" s="42">
        <f>+B!L53/E!L95</f>
        <v>5.6886130210996413E-7</v>
      </c>
      <c r="M81" s="42">
        <f>+B!M53/E!M95</f>
        <v>4.2704459750132915E-7</v>
      </c>
      <c r="N81" s="42">
        <f>+B!N53/E!N95</f>
        <v>4.6983844936849058E-7</v>
      </c>
      <c r="O81" s="42">
        <f>+B!O53/E!O95</f>
        <v>4.5374608999129044E-7</v>
      </c>
      <c r="P81" s="42">
        <f>+B!P53/E!P95</f>
        <v>5.9686325064216537E-7</v>
      </c>
      <c r="Q81" s="42">
        <f>+B!Q53/E!Q95</f>
        <v>6.8515435371041292E-7</v>
      </c>
      <c r="R81" s="42">
        <f>+B!R53/E!R95</f>
        <v>7.767615444595542E-7</v>
      </c>
      <c r="S81" s="42">
        <f>+B!S53/E!S95</f>
        <v>9.1607049547797362E-7</v>
      </c>
      <c r="T81" s="42">
        <f>+B!T53/E!T95</f>
        <v>1.0857052328082483E-6</v>
      </c>
      <c r="U81" s="42">
        <f>+B!U53/E!U95</f>
        <v>1.4653737375745466E-6</v>
      </c>
      <c r="V81" s="42">
        <f>+B!V53/E!V95</f>
        <v>2.2813263888284453E-6</v>
      </c>
      <c r="W81" s="42">
        <f>+B!W53/E!W95</f>
        <v>2.5317544824921519E-6</v>
      </c>
      <c r="X81" s="42">
        <f>+B!X53/E!X95</f>
        <v>3.1042064481031101E-6</v>
      </c>
      <c r="Y81" s="42">
        <f>+B!Y53/E!Y95</f>
        <v>3.9510512442909295E-6</v>
      </c>
      <c r="Z81" s="42">
        <f>+B!Z53/E!Z95</f>
        <v>3.0313118541066746E-6</v>
      </c>
      <c r="AA81" s="42">
        <f>+B!AA53/E!AA95</f>
        <v>3.6707014045256533E-6</v>
      </c>
      <c r="AB81" s="42">
        <f>+B!AB53/E!AB95</f>
        <v>2.1182554290584517E-6</v>
      </c>
      <c r="AC81" s="42">
        <f>+B!AC53/E!AC95</f>
        <v>2.1630920649300787E-6</v>
      </c>
      <c r="AD81" s="42">
        <f>+B!AD53/E!AD95</f>
        <v>1.4606147446551751E-6</v>
      </c>
      <c r="AE81" s="42">
        <f>+B!AE53/E!AE95</f>
        <v>2.4790627984667288E-6</v>
      </c>
    </row>
    <row r="82" spans="4:31" x14ac:dyDescent="0.25">
      <c r="D82" s="49" t="s">
        <v>23</v>
      </c>
      <c r="E82" s="42">
        <f>+B!E54/E!E96</f>
        <v>2.0286429002448969E-8</v>
      </c>
      <c r="F82" s="42">
        <f>+B!F54/E!F96</f>
        <v>5.4097907353755365E-9</v>
      </c>
      <c r="G82" s="42">
        <f>+B!G54/E!G96</f>
        <v>1.5293901865256133E-7</v>
      </c>
      <c r="H82" s="42">
        <f>+B!H54/E!H96</f>
        <v>3.6547279760864897E-8</v>
      </c>
      <c r="I82" s="42">
        <f>+B!I54/E!I96</f>
        <v>3.8867041024824314E-9</v>
      </c>
      <c r="J82" s="42">
        <f>+B!J54/E!J96</f>
        <v>1.7008984325816129E-11</v>
      </c>
      <c r="K82" s="42">
        <f>+B!K54/E!K96</f>
        <v>2.8748586778918371E-8</v>
      </c>
      <c r="L82" s="42">
        <f>+B!L54/E!L96</f>
        <v>1.8554175333574381E-8</v>
      </c>
      <c r="M82" s="42">
        <f>+B!M54/E!M96</f>
        <v>3.7975580839303466E-9</v>
      </c>
      <c r="N82" s="42">
        <f>+B!N54/E!N96</f>
        <v>2.3622899065514825E-8</v>
      </c>
      <c r="O82" s="42">
        <f>+B!O54/E!O96</f>
        <v>1.3698146498750968E-9</v>
      </c>
      <c r="P82" s="42">
        <f>+B!P54/E!P96</f>
        <v>2.5317995522193381E-9</v>
      </c>
      <c r="Q82" s="42">
        <f>+B!Q54/E!Q96</f>
        <v>3.7717095863214698E-8</v>
      </c>
      <c r="R82" s="42">
        <f>+B!R54/E!R96</f>
        <v>5.838171897165559E-7</v>
      </c>
      <c r="S82" s="42">
        <f>+B!S54/E!S96</f>
        <v>6.1387291537602713E-9</v>
      </c>
      <c r="T82" s="42">
        <f>+B!T54/E!T96</f>
        <v>2.6216357653526169E-8</v>
      </c>
      <c r="U82" s="42">
        <f>+B!U54/E!U96</f>
        <v>3.2421818836790756E-8</v>
      </c>
      <c r="V82" s="42">
        <f>+B!V54/E!V96</f>
        <v>2.2565950313390702E-8</v>
      </c>
      <c r="W82" s="42">
        <f>+B!W54/E!W96</f>
        <v>3.229285057255267E-8</v>
      </c>
      <c r="X82" s="42">
        <f>+B!X54/E!X96</f>
        <v>4.8737166343257999E-8</v>
      </c>
      <c r="Y82" s="42">
        <f>+B!Y54/E!Y96</f>
        <v>1.5813256410902055E-8</v>
      </c>
      <c r="Z82" s="42">
        <f>+B!Z54/E!Z96</f>
        <v>5.409730885745591E-8</v>
      </c>
      <c r="AA82" s="42">
        <f>+B!AA54/E!AA96</f>
        <v>9.4914265908172256E-9</v>
      </c>
      <c r="AB82" s="42">
        <f>+B!AB54/E!AB96</f>
        <v>1.0171389818138568E-7</v>
      </c>
      <c r="AC82" s="42">
        <f>+B!AC54/E!AC96</f>
        <v>1.286930561989383E-8</v>
      </c>
      <c r="AD82" s="42">
        <f>+B!AD54/E!AD96</f>
        <v>1.2814936006081003E-7</v>
      </c>
      <c r="AE82" s="42">
        <f>+B!AE54/E!AE96</f>
        <v>2.8864547398892483E-8</v>
      </c>
    </row>
    <row r="83" spans="4:31" x14ac:dyDescent="0.25">
      <c r="D83" s="49" t="s">
        <v>24</v>
      </c>
      <c r="E83" s="42">
        <f>+B!E55/E!E97</f>
        <v>4.1949829565778182E-8</v>
      </c>
      <c r="F83" s="42">
        <f>+B!F55/E!F97</f>
        <v>4.2883497872770007E-8</v>
      </c>
      <c r="G83" s="42">
        <f>+B!G55/E!G97</f>
        <v>7.8630435114357574E-8</v>
      </c>
      <c r="H83" s="42">
        <f>+B!H55/E!H97</f>
        <v>6.093188649478567E-8</v>
      </c>
      <c r="I83" s="42">
        <f>+B!I55/E!I97</f>
        <v>3.1411675414720919E-8</v>
      </c>
      <c r="J83" s="42">
        <f>+B!J55/E!J97</f>
        <v>4.0507040199677548E-5</v>
      </c>
      <c r="K83" s="42">
        <f>+B!K55/E!K97</f>
        <v>2.3382256515663907E-8</v>
      </c>
      <c r="L83" s="42">
        <f>+B!L55/E!L97</f>
        <v>5.0376941431818884E-7</v>
      </c>
      <c r="M83" s="42">
        <f>+B!M55/E!M97</f>
        <v>4.1486111889639317E-8</v>
      </c>
      <c r="N83" s="42">
        <f>+B!N55/E!N97</f>
        <v>2.7514032332521671E-8</v>
      </c>
      <c r="O83" s="42">
        <f>+B!O55/E!O97</f>
        <v>2.6870434545874116E-8</v>
      </c>
      <c r="P83" s="42">
        <f>+B!P55/E!P97</f>
        <v>4.1125347618990681E-8</v>
      </c>
      <c r="Q83" s="42">
        <f>+B!Q55/E!Q97</f>
        <v>6.972812297593456E-8</v>
      </c>
      <c r="R83" s="42">
        <f>+B!R55/E!R97</f>
        <v>1.7754715805201771E-7</v>
      </c>
      <c r="S83" s="42">
        <f>+B!S55/E!S97</f>
        <v>2.8435659565065627E-7</v>
      </c>
      <c r="T83" s="42">
        <f>+B!T55/E!T97</f>
        <v>6.5588444834965452E-7</v>
      </c>
      <c r="U83" s="42">
        <f>+B!U55/E!U97</f>
        <v>7.3684438021285888E-7</v>
      </c>
      <c r="V83" s="42">
        <f>+B!V55/E!V97</f>
        <v>8.0233507098185368E-7</v>
      </c>
      <c r="W83" s="42">
        <f>+B!W55/E!W97</f>
        <v>7.309404024602329E-7</v>
      </c>
      <c r="X83" s="42">
        <f>+B!X55/E!X97</f>
        <v>7.5345133193788848E-7</v>
      </c>
      <c r="Y83" s="42">
        <f>+B!Y55/E!Y97</f>
        <v>8.0717178903209537E-7</v>
      </c>
      <c r="Z83" s="42">
        <f>+B!Z55/E!Z97</f>
        <v>7.3674622095702095E-7</v>
      </c>
      <c r="AA83" s="42">
        <f>+B!AA55/E!AA97</f>
        <v>1.1254089830815487E-6</v>
      </c>
      <c r="AB83" s="42">
        <f>+B!AB55/E!AB97</f>
        <v>1.3751859412756354E-6</v>
      </c>
      <c r="AC83" s="42">
        <f>+B!AC55/E!AC97</f>
        <v>9.199726612536074E-7</v>
      </c>
      <c r="AD83" s="42">
        <f>+B!AD55/E!AD97</f>
        <v>4.3403569693847136E-7</v>
      </c>
      <c r="AE83" s="42">
        <f>+B!AE55/E!AE97</f>
        <v>4.1413839240485196E-7</v>
      </c>
    </row>
    <row r="84" spans="4:31" ht="15.75" thickBot="1" x14ac:dyDescent="0.3">
      <c r="D84" s="50" t="s">
        <v>25</v>
      </c>
      <c r="E84" s="43" t="e">
        <f>+B!E56/E!E98</f>
        <v>#VALUE!</v>
      </c>
      <c r="F84" s="43" t="e">
        <f>+B!F56/E!F98</f>
        <v>#VALUE!</v>
      </c>
      <c r="G84" s="43" t="e">
        <f>+B!G56/E!G98</f>
        <v>#VALUE!</v>
      </c>
      <c r="H84" s="43" t="e">
        <f>+B!H56/E!H98</f>
        <v>#VALUE!</v>
      </c>
      <c r="I84" s="43" t="e">
        <f>+B!I56/E!I98</f>
        <v>#VALUE!</v>
      </c>
      <c r="J84" s="43" t="e">
        <f>+B!J56/E!J98</f>
        <v>#VALUE!</v>
      </c>
      <c r="K84" s="43" t="e">
        <f>+B!K56/E!K98</f>
        <v>#VALUE!</v>
      </c>
      <c r="L84" s="43">
        <f>+B!L56/E!L98</f>
        <v>8.2000746612327118E-8</v>
      </c>
      <c r="M84" s="43" t="e">
        <f>+B!M56/E!M98</f>
        <v>#VALUE!</v>
      </c>
      <c r="N84" s="43" t="e">
        <f>+B!N56/E!N98</f>
        <v>#VALUE!</v>
      </c>
      <c r="O84" s="43">
        <f>+B!O56/E!O98</f>
        <v>1.9272460147338873E-8</v>
      </c>
      <c r="P84" s="43">
        <f>+B!P56/E!P98</f>
        <v>2.2842769629280848E-8</v>
      </c>
      <c r="Q84" s="43">
        <f>+B!Q56/E!Q98</f>
        <v>8.2140983485545277E-8</v>
      </c>
      <c r="R84" s="43">
        <f>+B!R56/E!R98</f>
        <v>1.6346879247565441E-12</v>
      </c>
      <c r="S84" s="43">
        <f>+B!S56/E!S98</f>
        <v>2.8983385306223076E-8</v>
      </c>
      <c r="T84" s="43">
        <f>+B!T56/E!T98</f>
        <v>6.6911222645944434E-8</v>
      </c>
      <c r="U84" s="43">
        <f>+B!U56/E!U98</f>
        <v>1.5593046665426456E-12</v>
      </c>
      <c r="V84" s="43">
        <f>+B!V56/E!V98</f>
        <v>3.4622562868968954E-8</v>
      </c>
      <c r="W84" s="43">
        <f>+B!W56/E!W98</f>
        <v>1.1750463816876091E-8</v>
      </c>
      <c r="X84" s="43">
        <f>+B!X56/E!X98</f>
        <v>1.7706759710095662E-8</v>
      </c>
      <c r="Y84" s="43">
        <f>+B!Y56/E!Y98</f>
        <v>7.4430017865171328E-9</v>
      </c>
      <c r="Z84" s="43">
        <f>+B!Z56/E!Z98</f>
        <v>3.2849225061778633E-8</v>
      </c>
      <c r="AA84" s="43">
        <f>+B!AA56/E!AA98</f>
        <v>1.1360839731211311E-8</v>
      </c>
      <c r="AB84" s="43">
        <f>+B!AB56/E!AB98</f>
        <v>6.0798676522927255E-8</v>
      </c>
      <c r="AC84" s="43">
        <f>+B!AC56/E!AC98</f>
        <v>6.5457582129605456E-9</v>
      </c>
      <c r="AD84" s="43">
        <f>+B!AD56/E!AD98</f>
        <v>5.6280292377462401E-9</v>
      </c>
      <c r="AE84" s="43">
        <f>+B!AE56/E!AE98</f>
        <v>5.6719860438178357E-9</v>
      </c>
    </row>
    <row r="85" spans="4:31" x14ac:dyDescent="0.25">
      <c r="D85" t="s">
        <v>52</v>
      </c>
      <c r="E85" s="132"/>
      <c r="F85" s="132"/>
      <c r="G85" s="132"/>
      <c r="H85" s="132"/>
      <c r="I85" s="132"/>
      <c r="J85" s="132"/>
      <c r="K85" s="132"/>
      <c r="L85" s="132"/>
      <c r="M85" s="132"/>
      <c r="N85" s="132"/>
      <c r="O85" s="132"/>
      <c r="P85" s="132"/>
      <c r="Q85" s="132"/>
      <c r="R85" s="132"/>
      <c r="S85" s="132"/>
      <c r="T85" s="132"/>
      <c r="U85" s="132"/>
      <c r="V85" s="132"/>
      <c r="W85" s="132"/>
      <c r="X85" s="132"/>
      <c r="Y85" s="132"/>
      <c r="Z85" s="132"/>
    </row>
    <row r="86" spans="4:31" ht="15.75" thickBot="1" x14ac:dyDescent="0.3"/>
    <row r="87" spans="4:31" ht="15.75" thickBot="1" x14ac:dyDescent="0.3">
      <c r="D87" s="46" t="s">
        <v>14</v>
      </c>
      <c r="E87" s="11">
        <v>1995</v>
      </c>
      <c r="F87" s="7">
        <v>1996</v>
      </c>
      <c r="G87" s="11">
        <v>1997</v>
      </c>
      <c r="H87" s="7">
        <v>1998</v>
      </c>
      <c r="I87" s="11">
        <v>1999</v>
      </c>
      <c r="J87" s="7">
        <v>2000</v>
      </c>
      <c r="K87" s="11">
        <v>2001</v>
      </c>
      <c r="L87" s="7">
        <v>2002</v>
      </c>
      <c r="M87" s="11">
        <v>2003</v>
      </c>
      <c r="N87" s="7">
        <v>2004</v>
      </c>
      <c r="O87" s="11">
        <v>2005</v>
      </c>
      <c r="P87" s="7">
        <v>2006</v>
      </c>
      <c r="Q87" s="11">
        <v>2007</v>
      </c>
      <c r="R87" s="7">
        <v>2008</v>
      </c>
      <c r="S87" s="11">
        <v>2009</v>
      </c>
      <c r="T87" s="7">
        <v>2010</v>
      </c>
      <c r="U87" s="11">
        <v>2011</v>
      </c>
      <c r="V87" s="7">
        <v>2012</v>
      </c>
      <c r="W87" s="11">
        <v>2013</v>
      </c>
      <c r="X87" s="7">
        <v>2014</v>
      </c>
      <c r="Y87" s="11">
        <v>2015</v>
      </c>
      <c r="Z87" s="8">
        <v>2016</v>
      </c>
      <c r="AA87" s="8">
        <v>2017</v>
      </c>
      <c r="AB87" s="8">
        <v>2018</v>
      </c>
      <c r="AC87" s="8">
        <v>2019</v>
      </c>
      <c r="AD87" s="8">
        <v>2020</v>
      </c>
      <c r="AE87" s="8">
        <v>2021</v>
      </c>
    </row>
    <row r="88" spans="4:31" ht="15.75" thickBot="1" x14ac:dyDescent="0.3">
      <c r="D88" s="47" t="s">
        <v>15</v>
      </c>
      <c r="E88" s="156">
        <v>5184323000</v>
      </c>
      <c r="F88" s="156">
        <v>5436080011</v>
      </c>
      <c r="G88" s="156">
        <v>5643427103</v>
      </c>
      <c r="H88" s="156">
        <v>5575508699</v>
      </c>
      <c r="I88" s="156">
        <v>5798688983</v>
      </c>
      <c r="J88" s="156">
        <v>6565966015</v>
      </c>
      <c r="K88" s="156">
        <v>6316454183</v>
      </c>
      <c r="L88" s="156">
        <v>6637444526</v>
      </c>
      <c r="M88" s="156">
        <v>7745599339</v>
      </c>
      <c r="N88" s="156">
        <v>9450255677</v>
      </c>
      <c r="O88" s="156">
        <v>10729316860</v>
      </c>
      <c r="P88" s="156">
        <v>12360247796</v>
      </c>
      <c r="Q88" s="156">
        <v>14214226391</v>
      </c>
      <c r="R88" s="156">
        <v>16492395967</v>
      </c>
      <c r="S88" s="156">
        <v>12718818088</v>
      </c>
      <c r="T88" s="156">
        <v>15265500148</v>
      </c>
      <c r="U88" s="156">
        <v>18262772593</v>
      </c>
      <c r="V88" s="156">
        <v>18432838912</v>
      </c>
      <c r="W88" s="156">
        <v>18761292843</v>
      </c>
      <c r="X88" s="156">
        <v>18828152169</v>
      </c>
      <c r="Y88" s="156">
        <v>16524752461</v>
      </c>
      <c r="Z88" s="156">
        <v>16047634445.264</v>
      </c>
      <c r="AA88" s="156">
        <v>17804041229.339001</v>
      </c>
      <c r="AB88" s="156">
        <v>19615713615.634998</v>
      </c>
      <c r="AC88" s="156">
        <v>19114649074.326</v>
      </c>
      <c r="AD88" s="156">
        <v>17701227744.424</v>
      </c>
      <c r="AE88" s="156">
        <v>22348851418.275002</v>
      </c>
    </row>
    <row r="89" spans="4:31" x14ac:dyDescent="0.25">
      <c r="D89" s="48" t="s">
        <v>16</v>
      </c>
      <c r="E89" s="157">
        <v>375561570.5</v>
      </c>
      <c r="F89" s="157">
        <v>401991467.19999999</v>
      </c>
      <c r="G89" s="157">
        <v>389738510.89999998</v>
      </c>
      <c r="H89" s="157">
        <v>380664557</v>
      </c>
      <c r="I89" s="157">
        <v>374061798.39999998</v>
      </c>
      <c r="J89" s="157">
        <v>359224470.10000002</v>
      </c>
      <c r="K89" s="157">
        <v>369725862.60000002</v>
      </c>
      <c r="L89" s="157">
        <v>393076542.60000002</v>
      </c>
      <c r="M89" s="157">
        <v>452941624.80000001</v>
      </c>
      <c r="N89" s="157">
        <v>514885456.60000002</v>
      </c>
      <c r="O89" s="157">
        <v>566047074.20000005</v>
      </c>
      <c r="P89" s="157">
        <v>618287151.60000002</v>
      </c>
      <c r="Q89" s="157">
        <v>734260123.79999995</v>
      </c>
      <c r="R89" s="157">
        <v>891396154.20000005</v>
      </c>
      <c r="S89" s="157">
        <v>799271229.79999995</v>
      </c>
      <c r="T89" s="157">
        <v>885148913.39999998</v>
      </c>
      <c r="U89" s="157">
        <v>1061503321</v>
      </c>
      <c r="V89" s="157">
        <v>1060237470</v>
      </c>
      <c r="W89" s="157">
        <v>1120971992</v>
      </c>
      <c r="X89" s="157">
        <v>1158294815</v>
      </c>
      <c r="Y89" s="157">
        <v>1064189106</v>
      </c>
      <c r="Z89" s="157">
        <v>1067624639.3710001</v>
      </c>
      <c r="AA89" s="157">
        <v>1147190558.619</v>
      </c>
      <c r="AB89" s="157">
        <v>1209743278.477</v>
      </c>
      <c r="AC89" s="157">
        <v>1225844113.645</v>
      </c>
      <c r="AD89" s="157">
        <v>1243218751.336</v>
      </c>
      <c r="AE89" s="157">
        <v>1432764189.941</v>
      </c>
    </row>
    <row r="90" spans="4:31" x14ac:dyDescent="0.25">
      <c r="D90" s="49" t="s">
        <v>17</v>
      </c>
      <c r="E90" s="158">
        <v>51627692.329999998</v>
      </c>
      <c r="F90" s="158">
        <v>56288684.850000001</v>
      </c>
      <c r="G90" s="158">
        <v>57680229.729999997</v>
      </c>
      <c r="H90" s="158">
        <v>57140299.420000002</v>
      </c>
      <c r="I90" s="158">
        <v>58140863.780000001</v>
      </c>
      <c r="J90" s="158">
        <v>57028347.380000003</v>
      </c>
      <c r="K90" s="158">
        <v>59638955.240000002</v>
      </c>
      <c r="L90" s="158">
        <v>64598853.289999999</v>
      </c>
      <c r="M90" s="158">
        <v>72796924.280000001</v>
      </c>
      <c r="N90" s="158">
        <v>82432668.060000002</v>
      </c>
      <c r="O90" s="158">
        <v>89277497.609999999</v>
      </c>
      <c r="P90" s="158">
        <v>96156601.5</v>
      </c>
      <c r="Q90" s="158">
        <v>111988081.90000001</v>
      </c>
      <c r="R90" s="158">
        <v>125575430.09999999</v>
      </c>
      <c r="S90" s="158">
        <v>117328826.3</v>
      </c>
      <c r="T90" s="158">
        <v>122216900</v>
      </c>
      <c r="U90" s="158">
        <v>143582716.09999999</v>
      </c>
      <c r="V90" s="158">
        <v>146482515.40000001</v>
      </c>
      <c r="W90" s="158">
        <v>151035303.69999999</v>
      </c>
      <c r="X90" s="158">
        <v>147118163.09999999</v>
      </c>
      <c r="Y90" s="158">
        <v>140690613.90000001</v>
      </c>
      <c r="Z90" s="158">
        <v>142991312.63499999</v>
      </c>
      <c r="AA90" s="158">
        <v>150496401.59400001</v>
      </c>
      <c r="AB90" s="158">
        <v>163210164.67300001</v>
      </c>
      <c r="AC90" s="158">
        <v>164599622.33399999</v>
      </c>
      <c r="AD90" s="158">
        <v>154746501.87400001</v>
      </c>
      <c r="AE90" s="158">
        <v>176196507.081</v>
      </c>
    </row>
    <row r="91" spans="4:31" x14ac:dyDescent="0.25">
      <c r="D91" s="49" t="s">
        <v>18</v>
      </c>
      <c r="E91" s="158">
        <v>239292907.40000001</v>
      </c>
      <c r="F91" s="158">
        <v>228836431.59999999</v>
      </c>
      <c r="G91" s="158">
        <v>231969000.69999999</v>
      </c>
      <c r="H91" s="158">
        <v>209245922.80000001</v>
      </c>
      <c r="I91" s="158">
        <v>204032262.90000001</v>
      </c>
      <c r="J91" s="158">
        <v>226017097.69999999</v>
      </c>
      <c r="K91" s="158">
        <v>213677278.59999999</v>
      </c>
      <c r="L91" s="158">
        <v>217910797.40000001</v>
      </c>
      <c r="M91" s="158">
        <v>258967165.19999999</v>
      </c>
      <c r="N91" s="158">
        <v>338753119.10000002</v>
      </c>
      <c r="O91" s="158">
        <v>383630664.39999998</v>
      </c>
      <c r="P91" s="158">
        <v>454994840.89999998</v>
      </c>
      <c r="Q91" s="158">
        <v>561446884.89999998</v>
      </c>
      <c r="R91" s="158">
        <v>678681197.70000005</v>
      </c>
      <c r="S91" s="158">
        <v>478800017.5</v>
      </c>
      <c r="T91" s="158">
        <v>684790932.10000002</v>
      </c>
      <c r="U91" s="158">
        <v>878766325.29999995</v>
      </c>
      <c r="V91" s="158">
        <v>815073280.29999995</v>
      </c>
      <c r="W91" s="158">
        <v>813792656.20000005</v>
      </c>
      <c r="X91" s="158">
        <v>792834887</v>
      </c>
      <c r="Y91" s="158">
        <v>640955175.79999995</v>
      </c>
      <c r="Z91" s="158">
        <v>607794591.48899996</v>
      </c>
      <c r="AA91" s="158">
        <v>732095497.773</v>
      </c>
      <c r="AB91" s="158">
        <v>796361744.80299997</v>
      </c>
      <c r="AC91" s="158">
        <v>779070503.87600005</v>
      </c>
      <c r="AD91" s="158">
        <v>775124116.53600001</v>
      </c>
      <c r="AE91" s="158">
        <v>1102042186.132</v>
      </c>
    </row>
    <row r="92" spans="4:31" x14ac:dyDescent="0.25">
      <c r="D92" s="49" t="s">
        <v>19</v>
      </c>
      <c r="E92" s="158">
        <v>377664446.19999999</v>
      </c>
      <c r="F92" s="158">
        <v>456352227.39999998</v>
      </c>
      <c r="G92" s="158">
        <v>470321351.39999998</v>
      </c>
      <c r="H92" s="158">
        <v>353241464.10000002</v>
      </c>
      <c r="I92" s="158">
        <v>416358067.89999998</v>
      </c>
      <c r="J92" s="158">
        <v>658760166.89999998</v>
      </c>
      <c r="K92" s="158">
        <v>608031482.60000002</v>
      </c>
      <c r="L92" s="158">
        <v>612159106.20000005</v>
      </c>
      <c r="M92" s="158">
        <v>765553255.10000002</v>
      </c>
      <c r="N92" s="158">
        <v>1031558682</v>
      </c>
      <c r="O92" s="158">
        <v>1429655046</v>
      </c>
      <c r="P92" s="158">
        <v>1785336981</v>
      </c>
      <c r="Q92" s="158">
        <v>1993519707</v>
      </c>
      <c r="R92" s="158">
        <v>2861058829</v>
      </c>
      <c r="S92" s="158">
        <v>1800872166</v>
      </c>
      <c r="T92" s="158">
        <v>2348034537</v>
      </c>
      <c r="U92" s="158">
        <v>3207013664</v>
      </c>
      <c r="V92" s="158">
        <v>3344176120</v>
      </c>
      <c r="W92" s="158">
        <v>3218429628</v>
      </c>
      <c r="X92" s="158">
        <v>3023365467</v>
      </c>
      <c r="Y92" s="158">
        <v>1836501365</v>
      </c>
      <c r="Z92" s="158">
        <v>1520007833.2739999</v>
      </c>
      <c r="AA92" s="158">
        <v>1983549106.6960001</v>
      </c>
      <c r="AB92" s="158">
        <v>2536884007.7649999</v>
      </c>
      <c r="AC92" s="158">
        <v>2307791672.8210001</v>
      </c>
      <c r="AD92" s="158">
        <v>1545681956.0539999</v>
      </c>
      <c r="AE92" s="158">
        <v>2554518674.54</v>
      </c>
    </row>
    <row r="93" spans="4:31" x14ac:dyDescent="0.25">
      <c r="D93" s="49" t="s">
        <v>20</v>
      </c>
      <c r="E93" s="158">
        <v>27495544.670000002</v>
      </c>
      <c r="F93" s="158">
        <v>26082011.57</v>
      </c>
      <c r="G93" s="158">
        <v>27244740.920000002</v>
      </c>
      <c r="H93" s="158">
        <v>29239064.530000001</v>
      </c>
      <c r="I93" s="158">
        <v>26890038.510000002</v>
      </c>
      <c r="J93" s="158">
        <v>21461949.73</v>
      </c>
      <c r="K93" s="158">
        <v>20729178.800000001</v>
      </c>
      <c r="L93" s="158">
        <v>26184588.300000001</v>
      </c>
      <c r="M93" s="158">
        <v>33621904.57</v>
      </c>
      <c r="N93" s="158">
        <v>40144187.420000002</v>
      </c>
      <c r="O93" s="158">
        <v>41811687.520000003</v>
      </c>
      <c r="P93" s="158">
        <v>47345093.25</v>
      </c>
      <c r="Q93" s="158">
        <v>61744172.439999998</v>
      </c>
      <c r="R93" s="158">
        <v>92058538.129999995</v>
      </c>
      <c r="S93" s="158">
        <v>68929481.459999993</v>
      </c>
      <c r="T93" s="158">
        <v>82469554.349999994</v>
      </c>
      <c r="U93" s="158">
        <v>114871451.90000001</v>
      </c>
      <c r="V93" s="158">
        <v>110852387.8</v>
      </c>
      <c r="W93" s="158">
        <v>103868348.40000001</v>
      </c>
      <c r="X93" s="158">
        <v>101865098.3</v>
      </c>
      <c r="Y93" s="158">
        <v>90304005.400000006</v>
      </c>
      <c r="Z93" s="158">
        <v>91511186.731999993</v>
      </c>
      <c r="AA93" s="158">
        <v>108379737.875</v>
      </c>
      <c r="AB93" s="158">
        <v>102723311.94400001</v>
      </c>
      <c r="AC93" s="158">
        <v>98219111.194000006</v>
      </c>
      <c r="AD93" s="158">
        <v>110349090.382</v>
      </c>
      <c r="AE93" s="158">
        <v>161225289.73800001</v>
      </c>
    </row>
    <row r="94" spans="4:31" x14ac:dyDescent="0.25">
      <c r="D94" s="49" t="s">
        <v>21</v>
      </c>
      <c r="E94" s="158">
        <v>506035078.10000002</v>
      </c>
      <c r="F94" s="158">
        <v>519724327</v>
      </c>
      <c r="G94" s="158">
        <v>540692221.79999995</v>
      </c>
      <c r="H94" s="158">
        <v>548794167.89999998</v>
      </c>
      <c r="I94" s="158">
        <v>572450576.29999995</v>
      </c>
      <c r="J94" s="158">
        <v>613191944.79999995</v>
      </c>
      <c r="K94" s="158">
        <v>636691845.79999995</v>
      </c>
      <c r="L94" s="158">
        <v>710200855.29999995</v>
      </c>
      <c r="M94" s="158">
        <v>850113591.29999995</v>
      </c>
      <c r="N94" s="158">
        <v>1026971162</v>
      </c>
      <c r="O94" s="158">
        <v>1166398985</v>
      </c>
      <c r="P94" s="158">
        <v>1304022072</v>
      </c>
      <c r="Q94" s="158">
        <v>1525006410</v>
      </c>
      <c r="R94" s="158">
        <v>1757637944</v>
      </c>
      <c r="S94" s="158">
        <v>1498204261</v>
      </c>
      <c r="T94" s="158">
        <v>1707017922</v>
      </c>
      <c r="U94" s="158">
        <v>2014607741</v>
      </c>
      <c r="V94" s="158">
        <v>1976754499</v>
      </c>
      <c r="W94" s="158">
        <v>2023134186</v>
      </c>
      <c r="X94" s="158">
        <v>2075712256</v>
      </c>
      <c r="Y94" s="158">
        <v>1889923223</v>
      </c>
      <c r="Z94" s="158">
        <v>1873194957.8410001</v>
      </c>
      <c r="AA94" s="158">
        <v>2060071275.075</v>
      </c>
      <c r="AB94" s="158">
        <v>2302134306.3759999</v>
      </c>
      <c r="AC94" s="158">
        <v>2258755193.7800002</v>
      </c>
      <c r="AD94" s="158">
        <v>2256940758.3920002</v>
      </c>
      <c r="AE94" s="158">
        <v>2832701640.3769999</v>
      </c>
    </row>
    <row r="95" spans="4:31" x14ac:dyDescent="0.25">
      <c r="D95" s="49" t="s">
        <v>22</v>
      </c>
      <c r="E95" s="158">
        <v>826439970.39999998</v>
      </c>
      <c r="F95" s="158">
        <v>825851021.70000005</v>
      </c>
      <c r="G95" s="158">
        <v>847197917.10000002</v>
      </c>
      <c r="H95" s="158">
        <v>842391804.20000005</v>
      </c>
      <c r="I95" s="158">
        <v>833554360</v>
      </c>
      <c r="J95" s="158">
        <v>898511930.39999998</v>
      </c>
      <c r="K95" s="158">
        <v>856553950.70000005</v>
      </c>
      <c r="L95" s="158">
        <v>911160590.60000002</v>
      </c>
      <c r="M95" s="158">
        <v>1049770920</v>
      </c>
      <c r="N95" s="158">
        <v>1310846315</v>
      </c>
      <c r="O95" s="158">
        <v>1472446848</v>
      </c>
      <c r="P95" s="158">
        <v>1711144050</v>
      </c>
      <c r="Q95" s="158">
        <v>2014400102</v>
      </c>
      <c r="R95" s="158">
        <v>2240556336</v>
      </c>
      <c r="S95" s="158">
        <v>1591149379</v>
      </c>
      <c r="T95" s="158">
        <v>1958733306</v>
      </c>
      <c r="U95" s="158">
        <v>2339624979</v>
      </c>
      <c r="V95" s="158">
        <v>2215446253</v>
      </c>
      <c r="W95" s="158">
        <v>2236069113</v>
      </c>
      <c r="X95" s="158">
        <v>2319923665</v>
      </c>
      <c r="Y95" s="158">
        <v>2052686867</v>
      </c>
      <c r="Z95" s="158">
        <v>1953419933.346</v>
      </c>
      <c r="AA95" s="158">
        <v>2161184233.1329999</v>
      </c>
      <c r="AB95" s="158">
        <v>2357625020.803</v>
      </c>
      <c r="AC95" s="158">
        <v>2224528524.7049999</v>
      </c>
      <c r="AD95" s="158">
        <v>2093710207.425</v>
      </c>
      <c r="AE95" s="158">
        <v>2764136916.6760001</v>
      </c>
    </row>
    <row r="96" spans="4:31" x14ac:dyDescent="0.25">
      <c r="D96" s="49" t="s">
        <v>23</v>
      </c>
      <c r="E96" s="158">
        <v>1917390192</v>
      </c>
      <c r="F96" s="158">
        <v>2054053575</v>
      </c>
      <c r="G96" s="158">
        <v>2169380992</v>
      </c>
      <c r="H96" s="158">
        <v>2236828583</v>
      </c>
      <c r="I96" s="158">
        <v>2375791868</v>
      </c>
      <c r="J96" s="158">
        <v>2645660619</v>
      </c>
      <c r="K96" s="158">
        <v>2512262622</v>
      </c>
      <c r="L96" s="158">
        <v>2615799362</v>
      </c>
      <c r="M96" s="158">
        <v>2996925853</v>
      </c>
      <c r="N96" s="158">
        <v>3618480516</v>
      </c>
      <c r="O96" s="158">
        <v>3963309927</v>
      </c>
      <c r="P96" s="158">
        <v>4504701010</v>
      </c>
      <c r="Q96" s="158">
        <v>5116327108</v>
      </c>
      <c r="R96" s="158">
        <v>5514637213</v>
      </c>
      <c r="S96" s="158">
        <v>4333633124</v>
      </c>
      <c r="T96" s="158">
        <v>5292802373</v>
      </c>
      <c r="U96" s="158">
        <v>5973724083</v>
      </c>
      <c r="V96" s="158">
        <v>6046011717</v>
      </c>
      <c r="W96" s="158">
        <v>6225991092</v>
      </c>
      <c r="X96" s="158">
        <v>6424378426</v>
      </c>
      <c r="Y96" s="158">
        <v>6142884013</v>
      </c>
      <c r="Z96" s="158">
        <v>6119176849.8549995</v>
      </c>
      <c r="AA96" s="158">
        <v>6681924934.3780003</v>
      </c>
      <c r="AB96" s="158">
        <v>7202673509.7060003</v>
      </c>
      <c r="AC96" s="158">
        <v>7075206906.21</v>
      </c>
      <c r="AD96" s="158">
        <v>6676326745.5570002</v>
      </c>
      <c r="AE96" s="158">
        <v>7950999432.9169998</v>
      </c>
    </row>
    <row r="97" spans="4:31" x14ac:dyDescent="0.25">
      <c r="D97" s="49" t="s">
        <v>24</v>
      </c>
      <c r="E97" s="158">
        <v>650729699.79999995</v>
      </c>
      <c r="F97" s="158">
        <v>696421735.20000005</v>
      </c>
      <c r="G97" s="158">
        <v>728890790.39999998</v>
      </c>
      <c r="H97" s="158">
        <v>739103983</v>
      </c>
      <c r="I97" s="158">
        <v>770414175</v>
      </c>
      <c r="J97" s="158">
        <v>816129735.39999998</v>
      </c>
      <c r="K97" s="158">
        <v>813993293.89999998</v>
      </c>
      <c r="L97" s="158">
        <v>864859968.89999998</v>
      </c>
      <c r="M97" s="158">
        <v>991006342.29999995</v>
      </c>
      <c r="N97" s="158">
        <v>1150358465</v>
      </c>
      <c r="O97" s="158">
        <v>1262279549</v>
      </c>
      <c r="P97" s="158">
        <v>1392717711</v>
      </c>
      <c r="Q97" s="158">
        <v>1578631337</v>
      </c>
      <c r="R97" s="158">
        <v>1714980985</v>
      </c>
      <c r="S97" s="158">
        <v>1474553453</v>
      </c>
      <c r="T97" s="158">
        <v>1666801222</v>
      </c>
      <c r="U97" s="158">
        <v>1884923109</v>
      </c>
      <c r="V97" s="158">
        <v>1896165399</v>
      </c>
      <c r="W97" s="158">
        <v>1958684997</v>
      </c>
      <c r="X97" s="158">
        <v>2047147486</v>
      </c>
      <c r="Y97" s="158">
        <v>1963979690</v>
      </c>
      <c r="Z97" s="158">
        <v>1946962141.369</v>
      </c>
      <c r="AA97" s="158">
        <v>2032798773.0610001</v>
      </c>
      <c r="AB97" s="158">
        <v>2172613106.5799999</v>
      </c>
      <c r="AC97" s="158">
        <v>2189799854.7639999</v>
      </c>
      <c r="AD97" s="158">
        <v>2040196247.0969999</v>
      </c>
      <c r="AE97" s="158">
        <v>2424952669.006</v>
      </c>
    </row>
    <row r="98" spans="4:31" ht="15.75" thickBot="1" x14ac:dyDescent="0.3">
      <c r="D98" s="50" t="s">
        <v>25</v>
      </c>
      <c r="E98" s="159">
        <v>168782304.80000001</v>
      </c>
      <c r="F98" s="159">
        <v>151344560.19999999</v>
      </c>
      <c r="G98" s="159">
        <v>169967795</v>
      </c>
      <c r="H98" s="159">
        <v>168751636.19999999</v>
      </c>
      <c r="I98" s="159">
        <v>165688146.40000001</v>
      </c>
      <c r="J98" s="159">
        <v>269976280.5</v>
      </c>
      <c r="K98" s="159">
        <v>225149069.30000001</v>
      </c>
      <c r="L98" s="159">
        <v>221437008.19999999</v>
      </c>
      <c r="M98" s="159">
        <v>273831949.89999998</v>
      </c>
      <c r="N98" s="159">
        <v>334955237.80000001</v>
      </c>
      <c r="O98" s="159">
        <v>353405841.69999999</v>
      </c>
      <c r="P98" s="159">
        <v>444560802.60000002</v>
      </c>
      <c r="Q98" s="159">
        <v>515930029.10000002</v>
      </c>
      <c r="R98" s="159">
        <v>611737558.5</v>
      </c>
      <c r="S98" s="159">
        <v>552592453.60000002</v>
      </c>
      <c r="T98" s="159">
        <v>514741752.39999998</v>
      </c>
      <c r="U98" s="159">
        <v>641311490.60000002</v>
      </c>
      <c r="V98" s="159">
        <v>815624195.89999998</v>
      </c>
      <c r="W98" s="159">
        <v>906432304.79999995</v>
      </c>
      <c r="X98" s="159">
        <v>733618133</v>
      </c>
      <c r="Y98" s="159">
        <v>698508498.20000005</v>
      </c>
      <c r="Z98" s="159">
        <v>719255932.38699996</v>
      </c>
      <c r="AA98" s="159">
        <v>736125163.09200001</v>
      </c>
      <c r="AB98" s="159">
        <v>760690900.60800004</v>
      </c>
      <c r="AC98" s="159">
        <v>781116538.93299997</v>
      </c>
      <c r="AD98" s="159">
        <v>796371129.33599997</v>
      </c>
      <c r="AE98" s="159">
        <v>929127815.07000005</v>
      </c>
    </row>
    <row r="99" spans="4:31" x14ac:dyDescent="0.25">
      <c r="D99" t="s">
        <v>51</v>
      </c>
      <c r="F99" t="s">
        <v>58</v>
      </c>
    </row>
    <row r="100" spans="4:31" ht="15.75" thickBot="1" x14ac:dyDescent="0.3"/>
    <row r="101" spans="4:31" ht="15.75" thickBot="1" x14ac:dyDescent="0.3">
      <c r="D101" s="46" t="s">
        <v>14</v>
      </c>
      <c r="E101" s="11">
        <v>1995</v>
      </c>
      <c r="F101" s="7">
        <v>1996</v>
      </c>
      <c r="G101" s="11">
        <v>1997</v>
      </c>
      <c r="H101" s="7">
        <v>1998</v>
      </c>
      <c r="I101" s="11">
        <v>1999</v>
      </c>
      <c r="J101" s="7">
        <v>2000</v>
      </c>
      <c r="K101" s="11">
        <v>2001</v>
      </c>
      <c r="L101" s="7">
        <v>2002</v>
      </c>
      <c r="M101" s="11">
        <v>2003</v>
      </c>
      <c r="N101" s="7">
        <v>2004</v>
      </c>
      <c r="O101" s="11">
        <v>2005</v>
      </c>
      <c r="P101" s="7">
        <v>2006</v>
      </c>
      <c r="Q101" s="11">
        <v>2007</v>
      </c>
      <c r="R101" s="7">
        <v>2008</v>
      </c>
      <c r="S101" s="11">
        <v>2009</v>
      </c>
      <c r="T101" s="7">
        <v>2010</v>
      </c>
      <c r="U101" s="11">
        <v>2011</v>
      </c>
      <c r="V101" s="7">
        <v>2012</v>
      </c>
      <c r="W101" s="11">
        <v>2013</v>
      </c>
      <c r="X101" s="7">
        <v>2014</v>
      </c>
      <c r="Y101" s="11">
        <v>2015</v>
      </c>
      <c r="Z101" s="8">
        <v>2016</v>
      </c>
      <c r="AA101" s="8">
        <v>2017</v>
      </c>
      <c r="AB101" s="8">
        <v>2018</v>
      </c>
      <c r="AC101" s="8">
        <v>2019</v>
      </c>
      <c r="AD101" s="8">
        <v>2020</v>
      </c>
      <c r="AE101" s="8">
        <v>2021</v>
      </c>
    </row>
    <row r="102" spans="4:31" ht="15.75" thickBot="1" x14ac:dyDescent="0.3">
      <c r="D102" s="47" t="s">
        <v>15</v>
      </c>
      <c r="E102" s="40">
        <f>+(A!D46+B!E46)/(E!E60+E!E88)</f>
        <v>3.89003808536105E-5</v>
      </c>
      <c r="F102" s="40">
        <f>+(A!E46+B!F46)/(E!F60+E!F88)</f>
        <v>1.6285207731741072E-7</v>
      </c>
      <c r="G102" s="40">
        <f>+(A!F46+B!G46)/(E!G60+E!G88)</f>
        <v>5.9380832329362254E-7</v>
      </c>
      <c r="H102" s="40">
        <f>+(A!G46+B!H46)/(E!H60+E!H88)</f>
        <v>1.9918600907569489E-7</v>
      </c>
      <c r="I102" s="40">
        <f>+(A!H46+B!I46)/(E!I60+E!I88)</f>
        <v>1.5912117461472639E-7</v>
      </c>
      <c r="J102" s="40">
        <f>+(A!I46+B!J46)/(E!J60+E!J88)</f>
        <v>1.7974856141983273E-7</v>
      </c>
      <c r="K102" s="40">
        <f>+(A!J46+B!K46)/(E!K60+E!K88)</f>
        <v>1.5926317807848282E-7</v>
      </c>
      <c r="L102" s="40">
        <f>+(A!K46+B!L46)/(E!L60+E!L88)</f>
        <v>1.4497442269369463E-7</v>
      </c>
      <c r="M102" s="40">
        <f>+(A!L46+B!M46)/(E!M60+E!M88)</f>
        <v>9.1351220764248099E-7</v>
      </c>
      <c r="N102" s="40">
        <f>+(A!M46+B!N46)/(E!N60+E!N88)</f>
        <v>2.1016520804252771E-7</v>
      </c>
      <c r="O102" s="40">
        <f>+(A!N46+B!O46)/(E!O60+E!O88)</f>
        <v>2.196201655210427E-7</v>
      </c>
      <c r="P102" s="40">
        <f>+(A!O46+B!P46)/(E!P60+E!P88)</f>
        <v>2.4028929244585508E-7</v>
      </c>
      <c r="Q102" s="40">
        <f>+(A!P46+B!Q46)/(E!Q60+E!Q88)</f>
        <v>2.0127575547588746E-7</v>
      </c>
      <c r="R102" s="40">
        <f>+(A!Q46+B!R46)/(E!R60+E!R88)</f>
        <v>3.9106740019047009E-7</v>
      </c>
      <c r="S102" s="40">
        <f>+(A!R46+B!S46)/(E!S60+E!S88)</f>
        <v>3.587491474312432E-7</v>
      </c>
      <c r="T102" s="40">
        <f>+(A!S46+B!T46)/(E!T60+E!T88)</f>
        <v>4.485047924989132E-7</v>
      </c>
      <c r="U102" s="40">
        <f>+(A!T46+B!U46)/(E!U60+E!U88)</f>
        <v>5.8128760783490861E-7</v>
      </c>
      <c r="V102" s="40">
        <f>+(A!U46+B!V46)/(E!V60+E!V88)</f>
        <v>3.7224670853883158E-7</v>
      </c>
      <c r="W102" s="40">
        <f>+(A!V46+B!W46)/(E!W60+E!W88)</f>
        <v>7.9866813310167751E-7</v>
      </c>
      <c r="X102" s="40">
        <f>+(A!W46+B!X46)/(E!X60+E!X88)</f>
        <v>3.6166198408555691E-7</v>
      </c>
      <c r="Y102" s="40">
        <f>+(A!X46+B!Y46)/(E!Y60+E!Y88)</f>
        <v>5.3768861726011678E-7</v>
      </c>
      <c r="Z102" s="40">
        <f>+(A!Y46+B!Z46)/(E!Z60+E!Z88)</f>
        <v>4.9421356564349775E-7</v>
      </c>
      <c r="AA102" s="40">
        <f>+(A!Z46+B!AA46)/(E!AA60+E!AA88)</f>
        <v>8.1565494592344349E-7</v>
      </c>
      <c r="AB102" s="40">
        <f>+(A!AA46+B!AB46)/(E!AB60+E!AB88)</f>
        <v>4.9736608124828016E-7</v>
      </c>
      <c r="AC102" s="40">
        <f>+(A!AB46+B!AC46)/(E!AC60+E!AC88)</f>
        <v>7.7223356834981E-7</v>
      </c>
      <c r="AD102" s="40">
        <f>+(A!AC46+B!AD46)/(E!AD60+E!AD88)</f>
        <v>1.6239617158786141E-6</v>
      </c>
      <c r="AE102" s="40" t="e">
        <f>+(A!#REF!+B!AE46)/(E!AE60+E!AE88)</f>
        <v>#REF!</v>
      </c>
    </row>
    <row r="103" spans="4:31" x14ac:dyDescent="0.25">
      <c r="D103" s="48" t="s">
        <v>16</v>
      </c>
      <c r="E103" s="41" t="e">
        <f>+(A!D47+B!E47)/(E!E61+E!E89)</f>
        <v>#VALUE!</v>
      </c>
      <c r="F103" s="41" t="e">
        <f>+(A!E47+B!F47)/(E!F61+E!F89)</f>
        <v>#VALUE!</v>
      </c>
      <c r="G103" s="41">
        <f>+(A!F47+B!G47)/(E!G61+E!G89)</f>
        <v>5.4428708432853978E-6</v>
      </c>
      <c r="H103" s="41">
        <f>+(A!G47+B!H47)/(E!H61+E!H89)</f>
        <v>1.390760686963064E-6</v>
      </c>
      <c r="I103" s="41" t="e">
        <f>+(A!H47+B!I47)/(E!I61+E!I89)</f>
        <v>#VALUE!</v>
      </c>
      <c r="J103" s="41">
        <f>+(A!I47+B!J47)/(E!J61+E!J89)</f>
        <v>1.0217131586242745E-7</v>
      </c>
      <c r="K103" s="41" t="e">
        <f>+(A!#REF!+B!K47)/(E!K61+E!K89)</f>
        <v>#REF!</v>
      </c>
      <c r="L103" s="41">
        <f>+(A!K47+B!L47)/(E!L61+E!L89)</f>
        <v>2.3679762015369643E-7</v>
      </c>
      <c r="M103" s="41">
        <f>+(A!L47+B!M47)/(E!M61+E!M89)</f>
        <v>1.2771011512347867E-5</v>
      </c>
      <c r="N103" s="41">
        <f>+(A!M47+B!N47)/(E!N61+E!N89)</f>
        <v>2.9561729941119897E-7</v>
      </c>
      <c r="O103" s="41">
        <f>+(A!N47+B!O47)/(E!O61+E!O89)</f>
        <v>4.743945583642442E-7</v>
      </c>
      <c r="P103" s="41">
        <f>+(A!O47+B!P47)/(E!P61+E!P89)</f>
        <v>7.306026545189767E-7</v>
      </c>
      <c r="Q103" s="41">
        <f>+(A!P47+B!Q47)/(E!Q61+E!Q89)</f>
        <v>5.9819553187322438E-5</v>
      </c>
      <c r="R103" s="41">
        <f>+(A!Q47+B!R47)/(E!R61+E!R89)</f>
        <v>4.7553428850216101E-7</v>
      </c>
      <c r="S103" s="41">
        <f>+(A!R47+B!S47)/(E!S61+E!S89)</f>
        <v>1.0763497878074054E-6</v>
      </c>
      <c r="T103" s="41">
        <f>+(A!S47+B!T47)/(E!T61+E!T89)</f>
        <v>1.0412559869557565E-6</v>
      </c>
      <c r="U103" s="41">
        <f>+(A!T47+B!U47)/(E!U61+E!U89)</f>
        <v>5.8399131408458755E-6</v>
      </c>
      <c r="V103" s="41">
        <f>+(A!U47+B!V47)/(E!V61+E!V89)</f>
        <v>9.2945140932542104E-7</v>
      </c>
      <c r="W103" s="41">
        <f>+(A!V47+B!W47)/(E!W61+E!W89)</f>
        <v>7.9722938980156523E-7</v>
      </c>
      <c r="X103" s="41">
        <f>+(A!W47+B!X47)/(E!X61+E!X89)</f>
        <v>3.6528830626115069E-7</v>
      </c>
      <c r="Y103" s="41">
        <f>+(A!X47+B!Y47)/(E!Y61+E!Y89)</f>
        <v>8.4856770865662595E-7</v>
      </c>
      <c r="Z103" s="41">
        <f>+(A!Y47+B!Z47)/(E!Z61+E!Z89)</f>
        <v>6.5492206819252463E-7</v>
      </c>
      <c r="AA103" s="41">
        <f>+(A!Z47+B!AA47)/(E!AA61+E!AA89)</f>
        <v>2.6950797325112111E-6</v>
      </c>
      <c r="AB103" s="41">
        <f>+(A!AA47+B!AB47)/(E!AB61+E!AB89)</f>
        <v>2.9698348497020857E-6</v>
      </c>
      <c r="AC103" s="41">
        <f>+(A!AB47+B!AC47)/(E!AC61+E!AC89)</f>
        <v>5.1525721959979476E-6</v>
      </c>
      <c r="AD103" s="41">
        <f>+(A!AC47+B!AD47)/(E!AD61+E!AD89)</f>
        <v>2.3622224149277681E-6</v>
      </c>
      <c r="AE103" s="41" t="e">
        <f>+(A!#REF!+B!AE47)/(E!AE61+E!AE89)</f>
        <v>#REF!</v>
      </c>
    </row>
    <row r="104" spans="4:31" x14ac:dyDescent="0.25">
      <c r="D104" s="49" t="s">
        <v>17</v>
      </c>
      <c r="E104" s="42" t="e">
        <f>+(A!D48+B!E48)/(E!E62+E!E90)</f>
        <v>#VALUE!</v>
      </c>
      <c r="F104" s="42" t="e">
        <f>+(A!E48+B!F48)/(E!F62+E!F90)</f>
        <v>#VALUE!</v>
      </c>
      <c r="G104" s="42" t="e">
        <f>+(A!F48+B!G48)/(E!G62+E!G90)</f>
        <v>#VALUE!</v>
      </c>
      <c r="H104" s="42" t="e">
        <f>+(A!G48+B!H48)/(E!H62+E!H90)</f>
        <v>#VALUE!</v>
      </c>
      <c r="I104" s="42" t="e">
        <f>+(A!H48+B!I48)/(E!I62+E!I90)</f>
        <v>#VALUE!</v>
      </c>
      <c r="J104" s="42" t="e">
        <f>+(A!I48+B!J48)/(E!J62+E!J90)</f>
        <v>#VALUE!</v>
      </c>
      <c r="K104" s="42" t="e">
        <f>+(A!J47+B!K48)/(E!K62+E!K90)</f>
        <v>#VALUE!</v>
      </c>
      <c r="L104" s="42" t="e">
        <f>+(A!K48+B!L48)/(E!L62+E!L90)</f>
        <v>#VALUE!</v>
      </c>
      <c r="M104" s="42" t="e">
        <f>+(A!L48+B!M48)/(E!M62+E!M90)</f>
        <v>#VALUE!</v>
      </c>
      <c r="N104" s="42" t="e">
        <f>+(A!M48+B!N48)/(E!N62+E!N90)</f>
        <v>#VALUE!</v>
      </c>
      <c r="O104" s="42" t="e">
        <f>+(A!N48+B!O48)/(E!O62+E!O90)</f>
        <v>#VALUE!</v>
      </c>
      <c r="P104" s="42" t="e">
        <f>+(A!O48+B!P48)/(E!P62+E!P90)</f>
        <v>#VALUE!</v>
      </c>
      <c r="Q104" s="42" t="e">
        <f>+(A!P48+B!Q48)/(E!Q62+E!Q90)</f>
        <v>#VALUE!</v>
      </c>
      <c r="R104" s="42" t="e">
        <f>+(A!Q48+B!R48)/(E!R62+E!R90)</f>
        <v>#VALUE!</v>
      </c>
      <c r="S104" s="42" t="e">
        <f>+(A!R48+B!S48)/(E!S62+E!S90)</f>
        <v>#VALUE!</v>
      </c>
      <c r="T104" s="42" t="e">
        <f>+(A!S48+B!T48)/(E!T62+E!T90)</f>
        <v>#VALUE!</v>
      </c>
      <c r="U104" s="42" t="e">
        <f>+(A!T48+B!U48)/(E!U62+E!U90)</f>
        <v>#VALUE!</v>
      </c>
      <c r="V104" s="42" t="e">
        <f>+(A!U48+B!V48)/(E!V62+E!V90)</f>
        <v>#VALUE!</v>
      </c>
      <c r="W104" s="42" t="e">
        <f>+(A!V48+B!W48)/(E!W62+E!W90)</f>
        <v>#VALUE!</v>
      </c>
      <c r="X104" s="42" t="e">
        <f>+(A!W48+B!X48)/(E!X62+E!X90)</f>
        <v>#VALUE!</v>
      </c>
      <c r="Y104" s="42" t="e">
        <f>+(A!X48+B!Y48)/(E!Y62+E!Y90)</f>
        <v>#VALUE!</v>
      </c>
      <c r="Z104" s="42" t="e">
        <f>+(A!Y48+B!Z48)/(E!Z62+E!Z90)</f>
        <v>#VALUE!</v>
      </c>
      <c r="AA104" s="42" t="e">
        <f>+(A!Z48+B!AA48)/(E!AA62+E!AA90)</f>
        <v>#VALUE!</v>
      </c>
      <c r="AB104" s="42" t="e">
        <f>+(A!AA48+B!AB48)/(E!AB62+E!AB90)</f>
        <v>#VALUE!</v>
      </c>
      <c r="AC104" s="42" t="e">
        <f>+(A!AB48+B!AC48)/(E!AC62+E!AC90)</f>
        <v>#VALUE!</v>
      </c>
      <c r="AD104" s="42" t="e">
        <f>+(A!AC48+B!AD48)/(E!AD62+E!AD90)</f>
        <v>#VALUE!</v>
      </c>
      <c r="AE104" s="42" t="e">
        <f>+(A!#REF!+B!AE48)/(E!AE62+E!AE90)</f>
        <v>#REF!</v>
      </c>
    </row>
    <row r="105" spans="4:31" x14ac:dyDescent="0.25">
      <c r="D105" s="49" t="s">
        <v>18</v>
      </c>
      <c r="E105" s="42">
        <f>+(A!D49+B!E49)/(E!E63+E!E91)</f>
        <v>1.6231216366778128E-7</v>
      </c>
      <c r="F105" s="42" t="e">
        <f>+(A!E49+B!F49)/(E!F63+E!F91)</f>
        <v>#VALUE!</v>
      </c>
      <c r="G105" s="42">
        <f>+(A!F49+B!G49)/(E!G63+E!G91)</f>
        <v>1.1122774174401252E-7</v>
      </c>
      <c r="H105" s="42">
        <f>+(A!G49+B!H49)/(E!H63+E!H91)</f>
        <v>1.2088503170025155E-7</v>
      </c>
      <c r="I105" s="42" t="e">
        <f>+(A!H49+B!I49)/(E!I63+E!I91)</f>
        <v>#VALUE!</v>
      </c>
      <c r="J105" s="42" t="e">
        <f>+(A!I49+B!J49)/(E!J63+E!J91)</f>
        <v>#VALUE!</v>
      </c>
      <c r="K105" s="42" t="e">
        <f>+(A!J48+B!K49)/(E!K63+E!K91)</f>
        <v>#VALUE!</v>
      </c>
      <c r="L105" s="42">
        <f>+(A!K49+B!L49)/(E!L63+E!L91)</f>
        <v>9.1853017287822075E-7</v>
      </c>
      <c r="M105" s="42">
        <f>+(A!L49+B!M49)/(E!M63+E!M91)</f>
        <v>2.146107655807078E-6</v>
      </c>
      <c r="N105" s="42">
        <f>+(A!M49+B!N49)/(E!N63+E!N91)</f>
        <v>1.1957082964687125E-6</v>
      </c>
      <c r="O105" s="42">
        <f>+(A!N49+B!O49)/(E!O63+E!O91)</f>
        <v>2.0740229428061132E-6</v>
      </c>
      <c r="P105" s="42" t="e">
        <f>+(A!O49+B!P49)/(E!P63+E!P91)</f>
        <v>#VALUE!</v>
      </c>
      <c r="Q105" s="42" t="e">
        <f>+(A!P49+B!Q49)/(E!Q63+E!Q91)</f>
        <v>#VALUE!</v>
      </c>
      <c r="R105" s="42">
        <f>+(A!Q49+B!R49)/(E!R63+E!R91)</f>
        <v>2.2225474610028592E-6</v>
      </c>
      <c r="S105" s="42">
        <f>+(A!R49+B!S49)/(E!S63+E!S91)</f>
        <v>2.0314205894367045E-6</v>
      </c>
      <c r="T105" s="42">
        <f>+(A!S49+B!T49)/(E!T63+E!T91)</f>
        <v>1.1351744888375457E-6</v>
      </c>
      <c r="U105" s="42" t="e">
        <f>+(A!T49+B!U49)/(E!U63+E!U91)</f>
        <v>#VALUE!</v>
      </c>
      <c r="V105" s="42">
        <f>+(A!U49+B!V49)/(E!V63+E!V91)</f>
        <v>9.9696108032744939E-7</v>
      </c>
      <c r="W105" s="42">
        <f>+(A!V49+B!W49)/(E!W63+E!W91)</f>
        <v>7.4323695601827616E-7</v>
      </c>
      <c r="X105" s="42" t="e">
        <f>+(A!W49+B!X49)/(E!X63+E!X91)</f>
        <v>#VALUE!</v>
      </c>
      <c r="Y105" s="42" t="e">
        <f>+(A!X49+B!Y49)/(E!Y63+E!Y91)</f>
        <v>#VALUE!</v>
      </c>
      <c r="Z105" s="42" t="e">
        <f>+(A!Y49+B!Z49)/(E!Z63+E!Z91)</f>
        <v>#VALUE!</v>
      </c>
      <c r="AA105" s="42">
        <f>+(A!Z49+B!AA49)/(E!AA63+E!AA91)</f>
        <v>2.4264588531097112E-7</v>
      </c>
      <c r="AB105" s="42">
        <f>+(A!AA49+B!AB49)/(E!AB63+E!AB91)</f>
        <v>8.9828905603320303E-8</v>
      </c>
      <c r="AC105" s="42" t="e">
        <f>+(A!AB49+B!AC49)/(E!AC63+E!AC91)</f>
        <v>#VALUE!</v>
      </c>
      <c r="AD105" s="42">
        <f>+(A!AC49+B!AD49)/(E!AD63+E!AD91)</f>
        <v>1.7112749311558409E-7</v>
      </c>
      <c r="AE105" s="42" t="e">
        <f>+(A!#REF!+B!AE49)/(E!AE63+E!AE91)</f>
        <v>#REF!</v>
      </c>
    </row>
    <row r="106" spans="4:31" x14ac:dyDescent="0.25">
      <c r="D106" s="49" t="s">
        <v>19</v>
      </c>
      <c r="E106" s="42" t="e">
        <f>+(A!D50+B!E50)/(E!E64+E!E92)</f>
        <v>#VALUE!</v>
      </c>
      <c r="F106" s="42" t="e">
        <f>+(A!E50+B!F50)/(E!F64+E!F92)</f>
        <v>#VALUE!</v>
      </c>
      <c r="G106" s="42" t="e">
        <f>+(A!F50+B!G50)/(E!G64+E!G92)</f>
        <v>#VALUE!</v>
      </c>
      <c r="H106" s="42" t="e">
        <f>+(A!G50+B!H50)/(E!H64+E!H92)</f>
        <v>#VALUE!</v>
      </c>
      <c r="I106" s="42" t="e">
        <f>+(A!H50+B!I50)/(E!I64+E!I92)</f>
        <v>#VALUE!</v>
      </c>
      <c r="J106" s="42" t="e">
        <f>+(A!I50+B!J50)/(E!J64+E!J92)</f>
        <v>#VALUE!</v>
      </c>
      <c r="K106" s="42" t="e">
        <f>+(A!J49+B!K50)/(E!K64+E!K92)</f>
        <v>#VALUE!</v>
      </c>
      <c r="L106" s="42" t="e">
        <f>+(A!K50+B!L50)/(E!L64+E!L92)</f>
        <v>#VALUE!</v>
      </c>
      <c r="M106" s="42" t="e">
        <f>+(A!L50+B!M50)/(E!M64+E!M92)</f>
        <v>#VALUE!</v>
      </c>
      <c r="N106" s="42" t="e">
        <f>+(A!M50+B!N50)/(E!N64+E!N92)</f>
        <v>#VALUE!</v>
      </c>
      <c r="O106" s="42" t="e">
        <f>+(A!N50+B!O50)/(E!O64+E!O92)</f>
        <v>#VALUE!</v>
      </c>
      <c r="P106" s="42" t="e">
        <f>+(A!O50+B!P50)/(E!P64+E!P92)</f>
        <v>#VALUE!</v>
      </c>
      <c r="Q106" s="42" t="e">
        <f>+(A!P50+B!Q50)/(E!Q64+E!Q92)</f>
        <v>#VALUE!</v>
      </c>
      <c r="R106" s="42" t="e">
        <f>+(A!Q50+B!R50)/(E!R64+E!R92)</f>
        <v>#VALUE!</v>
      </c>
      <c r="S106" s="42" t="e">
        <f>+(A!R50+B!S50)/(E!S64+E!S92)</f>
        <v>#VALUE!</v>
      </c>
      <c r="T106" s="42" t="e">
        <f>+(A!S50+B!T50)/(E!T64+E!T92)</f>
        <v>#VALUE!</v>
      </c>
      <c r="U106" s="42" t="e">
        <f>+(A!T50+B!U50)/(E!U64+E!U92)</f>
        <v>#VALUE!</v>
      </c>
      <c r="V106" s="42" t="e">
        <f>+(A!U50+B!V50)/(E!V64+E!V92)</f>
        <v>#VALUE!</v>
      </c>
      <c r="W106" s="42" t="e">
        <f>+(A!V50+B!W50)/(E!W64+E!W92)</f>
        <v>#VALUE!</v>
      </c>
      <c r="X106" s="42">
        <f>+(A!W50+B!X50)/(E!X64+E!X92)</f>
        <v>1.400740644908965E-9</v>
      </c>
      <c r="Y106" s="42">
        <f>+(A!X50+B!Y50)/(E!Y64+E!Y92)</f>
        <v>8.2404620142399204E-7</v>
      </c>
      <c r="Z106" s="42">
        <f>+(A!Y50+B!Z50)/(E!Z64+E!Z92)</f>
        <v>8.0388384677639495E-7</v>
      </c>
      <c r="AA106" s="42" t="e">
        <f>+(A!Z50+B!AA50)/(E!AA64+E!AA92)</f>
        <v>#VALUE!</v>
      </c>
      <c r="AB106" s="42" t="e">
        <f>+(A!AA50+B!AB50)/(E!AB64+E!AB92)</f>
        <v>#VALUE!</v>
      </c>
      <c r="AC106" s="42" t="e">
        <f>+(A!AB50+B!AC50)/(E!AC64+E!AC92)</f>
        <v>#VALUE!</v>
      </c>
      <c r="AD106" s="42">
        <f>+(A!AC50+B!AD50)/(E!AD64+E!AD92)</f>
        <v>6.6231915217494708E-9</v>
      </c>
      <c r="AE106" s="42" t="e">
        <f>+(A!#REF!+B!AE50)/(E!AE64+E!AE92)</f>
        <v>#REF!</v>
      </c>
    </row>
    <row r="107" spans="4:31" x14ac:dyDescent="0.25">
      <c r="D107" s="49" t="s">
        <v>20</v>
      </c>
      <c r="E107" s="42" t="e">
        <f>+(A!D51+B!E51)/(E!E65+E!E93)</f>
        <v>#VALUE!</v>
      </c>
      <c r="F107" s="42" t="e">
        <f>+(A!E51+B!F51)/(E!F65+E!F93)</f>
        <v>#VALUE!</v>
      </c>
      <c r="G107" s="42" t="e">
        <f>+(A!F51+B!G51)/(E!G65+E!G93)</f>
        <v>#VALUE!</v>
      </c>
      <c r="H107" s="42" t="e">
        <f>+(A!G51+B!H51)/(E!H65+E!H93)</f>
        <v>#VALUE!</v>
      </c>
      <c r="I107" s="42" t="e">
        <f>+(A!H51+B!I51)/(E!I65+E!I93)</f>
        <v>#VALUE!</v>
      </c>
      <c r="J107" s="42" t="e">
        <f>+(A!I51+B!J51)/(E!J65+E!J93)</f>
        <v>#VALUE!</v>
      </c>
      <c r="K107" s="42" t="e">
        <f>+(A!J50+B!K51)/(E!K65+E!K93)</f>
        <v>#VALUE!</v>
      </c>
      <c r="L107" s="42" t="e">
        <f>+(A!K51+B!L51)/(E!L65+E!L93)</f>
        <v>#VALUE!</v>
      </c>
      <c r="M107" s="42" t="e">
        <f>+(A!L51+B!M51)/(E!M65+E!M93)</f>
        <v>#VALUE!</v>
      </c>
      <c r="N107" s="42" t="e">
        <f>+(A!M51+B!N51)/(E!N65+E!N93)</f>
        <v>#VALUE!</v>
      </c>
      <c r="O107" s="42" t="e">
        <f>+(A!N51+B!O51)/(E!O65+E!O93)</f>
        <v>#VALUE!</v>
      </c>
      <c r="P107" s="42" t="e">
        <f>+(A!O51+B!P51)/(E!P65+E!P93)</f>
        <v>#VALUE!</v>
      </c>
      <c r="Q107" s="42" t="e">
        <f>+(A!P51+B!Q51)/(E!Q65+E!Q93)</f>
        <v>#VALUE!</v>
      </c>
      <c r="R107" s="42" t="e">
        <f>+(A!Q51+B!R51)/(E!R65+E!R93)</f>
        <v>#VALUE!</v>
      </c>
      <c r="S107" s="42" t="e">
        <f>+(A!R51+B!S51)/(E!S65+E!S93)</f>
        <v>#VALUE!</v>
      </c>
      <c r="T107" s="42" t="e">
        <f>+(A!S51+B!T51)/(E!T65+E!T93)</f>
        <v>#VALUE!</v>
      </c>
      <c r="U107" s="42" t="e">
        <f>+(A!T51+B!U51)/(E!U65+E!U93)</f>
        <v>#VALUE!</v>
      </c>
      <c r="V107" s="42" t="e">
        <f>+(A!U51+B!V51)/(E!V65+E!V93)</f>
        <v>#VALUE!</v>
      </c>
      <c r="W107" s="42" t="e">
        <f>+(A!V51+B!W51)/(E!W65+E!W93)</f>
        <v>#VALUE!</v>
      </c>
      <c r="X107" s="42" t="e">
        <f>+(A!W51+B!X51)/(E!X65+E!X93)</f>
        <v>#VALUE!</v>
      </c>
      <c r="Y107" s="42" t="e">
        <f>+(A!X51+B!Y51)/(E!Y65+E!Y93)</f>
        <v>#VALUE!</v>
      </c>
      <c r="Z107" s="42" t="e">
        <f>+(A!Y51+B!Z51)/(E!Z65+E!Z93)</f>
        <v>#VALUE!</v>
      </c>
      <c r="AA107" s="42" t="e">
        <f>+(A!Z51+B!AA51)/(E!AA65+E!AA93)</f>
        <v>#VALUE!</v>
      </c>
      <c r="AB107" s="42" t="e">
        <f>+(A!AA51+B!AB51)/(E!AB65+E!AB93)</f>
        <v>#VALUE!</v>
      </c>
      <c r="AC107" s="42" t="e">
        <f>+(A!AB51+B!AC51)/(E!AC65+E!AC93)</f>
        <v>#VALUE!</v>
      </c>
      <c r="AD107" s="42" t="e">
        <f>+(A!AC51+B!AD51)/(E!AD65+E!AD93)</f>
        <v>#VALUE!</v>
      </c>
      <c r="AE107" s="42" t="e">
        <f>+(A!#REF!+B!AE51)/(E!AE65+E!AE93)</f>
        <v>#REF!</v>
      </c>
    </row>
    <row r="108" spans="4:31" x14ac:dyDescent="0.25">
      <c r="D108" s="49" t="s">
        <v>21</v>
      </c>
      <c r="E108" s="42">
        <f>+(A!D52+B!E52)/(E!E66+E!E94)</f>
        <v>1.8003244891009483E-7</v>
      </c>
      <c r="F108" s="42">
        <f>+(A!E52+B!F52)/(E!F66+E!F94)</f>
        <v>9.8526648344791376E-7</v>
      </c>
      <c r="G108" s="42">
        <f>+(A!F52+B!G52)/(E!G66+E!G94)</f>
        <v>1.1145534626699851E-6</v>
      </c>
      <c r="H108" s="42">
        <f>+(A!G52+B!H52)/(E!H66+E!H94)</f>
        <v>1.4083823905598644E-7</v>
      </c>
      <c r="I108" s="42">
        <f>+(A!H52+B!I52)/(E!I66+E!I94)</f>
        <v>1.5857648821980468E-7</v>
      </c>
      <c r="J108" s="42">
        <f>+(A!I52+B!J52)/(E!J66+E!J94)</f>
        <v>1.7433919882073383E-7</v>
      </c>
      <c r="K108" s="42" t="e">
        <f>+(A!J51+B!K52)/(E!K66+E!K94)</f>
        <v>#VALUE!</v>
      </c>
      <c r="L108" s="42">
        <f>+(A!K52+B!L52)/(E!L66+E!L94)</f>
        <v>4.9678347885637458E-8</v>
      </c>
      <c r="M108" s="42">
        <f>+(A!L52+B!M52)/(E!M66+E!M94)</f>
        <v>2.7787490373965906E-7</v>
      </c>
      <c r="N108" s="42">
        <f>+(A!M52+B!N52)/(E!N66+E!N94)</f>
        <v>6.7900827881376641E-7</v>
      </c>
      <c r="O108" s="42">
        <f>+(A!N52+B!O52)/(E!O66+E!O94)</f>
        <v>5.6921100002096023E-7</v>
      </c>
      <c r="P108" s="42">
        <f>+(A!O52+B!P52)/(E!P66+E!P94)</f>
        <v>5.1376204386963074E-7</v>
      </c>
      <c r="Q108" s="42" t="e">
        <f>+(A!P52+B!Q52)/(E!Q66+E!Q94)</f>
        <v>#VALUE!</v>
      </c>
      <c r="R108" s="42">
        <f>+(A!Q52+B!R52)/(E!R66+E!R94)</f>
        <v>8.6468722115701077E-7</v>
      </c>
      <c r="S108" s="42">
        <f>+(A!R52+B!S52)/(E!S66+E!S94)</f>
        <v>7.818003096363329E-7</v>
      </c>
      <c r="T108" s="42">
        <f>+(A!S52+B!T52)/(E!T66+E!T94)</f>
        <v>1.6981047201537889E-6</v>
      </c>
      <c r="U108" s="42">
        <f>+(A!T52+B!U52)/(E!U66+E!U94)</f>
        <v>4.1163357941386797E-7</v>
      </c>
      <c r="V108" s="42">
        <f>+(A!U52+B!V52)/(E!V66+E!V94)</f>
        <v>7.6105287849258022E-7</v>
      </c>
      <c r="W108" s="42">
        <f>+(A!V52+B!W52)/(E!W66+E!W94)</f>
        <v>4.6688743116376049E-6</v>
      </c>
      <c r="X108" s="42">
        <f>+(A!W52+B!X52)/(E!X66+E!X94)</f>
        <v>4.0139756074238523E-7</v>
      </c>
      <c r="Y108" s="42">
        <f>+(A!X52+B!Y52)/(E!Y66+E!Y94)</f>
        <v>2.2830197186833276E-7</v>
      </c>
      <c r="Z108" s="42">
        <f>+(A!Y52+B!Z52)/(E!Z66+E!Z94)</f>
        <v>5.6049213956812622E-7</v>
      </c>
      <c r="AA108" s="42">
        <f>+(A!Z52+B!AA52)/(E!AA66+E!AA94)</f>
        <v>1.8074843820766145E-6</v>
      </c>
      <c r="AB108" s="42">
        <f>+(A!AA52+B!AB52)/(E!AB66+E!AB94)</f>
        <v>6.2753670875180748E-7</v>
      </c>
      <c r="AC108" s="42">
        <f>+(A!AB52+B!AC52)/(E!AC66+E!AC94)</f>
        <v>1.5055349775497824E-6</v>
      </c>
      <c r="AD108" s="42">
        <f>+(A!AC52+B!AD52)/(E!AD66+E!AD94)</f>
        <v>1.0959143933673491E-6</v>
      </c>
      <c r="AE108" s="42" t="e">
        <f>+(A!#REF!+B!AE52)/(E!AE66+E!AE94)</f>
        <v>#REF!</v>
      </c>
    </row>
    <row r="109" spans="4:31" x14ac:dyDescent="0.25">
      <c r="D109" s="49" t="s">
        <v>22</v>
      </c>
      <c r="E109" s="42">
        <f>+(A!D53+B!E53)/(E!E67+E!E95)</f>
        <v>5.1437335573894591E-8</v>
      </c>
      <c r="F109" s="42">
        <f>+(A!E53+B!F53)/(E!F67+E!F95)</f>
        <v>1.9825368568886163E-7</v>
      </c>
      <c r="G109" s="42">
        <f>+(A!F53+B!G53)/(E!G67+E!G95)</f>
        <v>4.612514155772254E-7</v>
      </c>
      <c r="H109" s="42">
        <f>+(A!G53+B!H53)/(E!H67+E!H95)</f>
        <v>4.517802596446597E-7</v>
      </c>
      <c r="I109" s="42">
        <f>+(A!H53+B!I53)/(E!I67+E!I95)</f>
        <v>4.9255989008144787E-7</v>
      </c>
      <c r="J109" s="42">
        <f>+(A!I53+B!J53)/(E!J67+E!J95)</f>
        <v>4.8599586103105297E-7</v>
      </c>
      <c r="K109" s="42">
        <f>+(A!J52+B!K53)/(E!K67+E!K95)</f>
        <v>4.0853221080421712E-7</v>
      </c>
      <c r="L109" s="42">
        <f>+(A!K53+B!L53)/(E!L67+E!L95)</f>
        <v>3.4319981694120117E-7</v>
      </c>
      <c r="M109" s="42">
        <f>+(A!L53+B!M53)/(E!M67+E!M95)</f>
        <v>3.1185220719618595E-7</v>
      </c>
      <c r="N109" s="42">
        <f>+(A!M53+B!N53)/(E!N67+E!N95)</f>
        <v>3.728414738942195E-7</v>
      </c>
      <c r="O109" s="42">
        <f>+(A!N53+B!O53)/(E!O67+E!O95)</f>
        <v>4.0262378398912436E-7</v>
      </c>
      <c r="P109" s="42">
        <f>+(A!O53+B!P53)/(E!P67+E!P95)</f>
        <v>5.6744196141555291E-7</v>
      </c>
      <c r="Q109" s="42">
        <f>+(A!P53+B!Q53)/(E!Q67+E!Q95)</f>
        <v>4.1388274412417693E-7</v>
      </c>
      <c r="R109" s="42">
        <f>+(A!Q53+B!R53)/(E!R67+E!R95)</f>
        <v>5.2560984639708802E-7</v>
      </c>
      <c r="S109" s="42">
        <f>+(A!R53+B!S53)/(E!S67+E!S95)</f>
        <v>8.5288146130310926E-7</v>
      </c>
      <c r="T109" s="42">
        <f>+(A!S53+B!T53)/(E!T67+E!T95)</f>
        <v>7.7423373912793652E-7</v>
      </c>
      <c r="U109" s="42">
        <f>+(A!T53+B!U53)/(E!U67+E!U95)</f>
        <v>8.399182060751895E-7</v>
      </c>
      <c r="V109" s="42">
        <f>+(A!U53+B!V53)/(E!V67+E!V95)</f>
        <v>1.1917177367796188E-6</v>
      </c>
      <c r="W109" s="42">
        <f>+(A!V53+B!W53)/(E!W67+E!W95)</f>
        <v>1.3125026231221093E-6</v>
      </c>
      <c r="X109" s="42">
        <f>+(A!W53+B!X53)/(E!X67+E!X95)</f>
        <v>1.7061958380081732E-6</v>
      </c>
      <c r="Y109" s="42">
        <f>+(A!X53+B!Y53)/(E!Y67+E!Y95)</f>
        <v>2.0651939758494474E-6</v>
      </c>
      <c r="Z109" s="42">
        <f>+(A!Y53+B!Z53)/(E!Z67+E!Z95)</f>
        <v>1.6117902348547728E-6</v>
      </c>
      <c r="AA109" s="42">
        <f>+(A!Z53+B!AA53)/(E!AA67+E!AA95)</f>
        <v>1.8438643079397759E-6</v>
      </c>
      <c r="AB109" s="42">
        <f>+(A!AA53+B!AB53)/(E!AB67+E!AB95)</f>
        <v>1.0664562680156157E-6</v>
      </c>
      <c r="AC109" s="42">
        <f>+(A!AB53+B!AC53)/(E!AC67+E!AC95)</f>
        <v>1.1252914922095486E-6</v>
      </c>
      <c r="AD109" s="42">
        <f>+(A!AC53+B!AD53)/(E!AD67+E!AD95)</f>
        <v>7.8822466481699973E-7</v>
      </c>
      <c r="AE109" s="42" t="e">
        <f>+(A!#REF!+B!AE53)/(E!AE67+E!AE95)</f>
        <v>#REF!</v>
      </c>
    </row>
    <row r="110" spans="4:31" x14ac:dyDescent="0.25">
      <c r="D110" s="49" t="s">
        <v>23</v>
      </c>
      <c r="E110" s="42">
        <f>+(A!D54+B!E54)/(E!E68+E!E96)</f>
        <v>5.0154355247146788E-8</v>
      </c>
      <c r="F110" s="42">
        <f>+(A!E54+B!F54)/(E!F68+E!F96)</f>
        <v>4.5264660609545581E-8</v>
      </c>
      <c r="G110" s="42" t="e">
        <f>+(A!F54+B!G54)/(E!G68+E!G96)</f>
        <v>#VALUE!</v>
      </c>
      <c r="H110" s="42" t="e">
        <f>+(A!G54+B!H54)/(E!H68+E!H96)</f>
        <v>#VALUE!</v>
      </c>
      <c r="I110" s="42" t="e">
        <f>+(A!H54+B!I54)/(E!I68+E!I96)</f>
        <v>#VALUE!</v>
      </c>
      <c r="J110" s="42" t="e">
        <f>+(A!I54+B!J54)/(E!J68+E!J96)</f>
        <v>#VALUE!</v>
      </c>
      <c r="K110" s="42">
        <f>+(A!J53+B!K54)/(E!K68+E!K96)</f>
        <v>3.0803933350733451E-8</v>
      </c>
      <c r="L110" s="42">
        <f>+(A!K54+B!L54)/(E!L68+E!L96)</f>
        <v>9.365066433080676E-9</v>
      </c>
      <c r="M110" s="42">
        <f>+(A!L54+B!M54)/(E!M68+E!M96)</f>
        <v>7.6340598597557001E-8</v>
      </c>
      <c r="N110" s="42">
        <f>+(A!M54+B!N54)/(E!N68+E!N96)</f>
        <v>4.3913812910237413E-8</v>
      </c>
      <c r="O110" s="42">
        <f>+(A!N54+B!O54)/(E!O68+E!O96)</f>
        <v>5.8863817436172699E-9</v>
      </c>
      <c r="P110" s="42">
        <f>+(A!O54+B!P54)/(E!P68+E!P96)</f>
        <v>5.2259907343163035E-9</v>
      </c>
      <c r="Q110" s="42">
        <f>+(A!P54+B!Q54)/(E!Q68+E!Q96)</f>
        <v>1.9252583462219394E-8</v>
      </c>
      <c r="R110" s="42">
        <f>+(A!Q54+B!R54)/(E!R68+E!R96)</f>
        <v>3.2015228314086083E-7</v>
      </c>
      <c r="S110" s="42">
        <f>+(A!R54+B!S54)/(E!S68+E!S96)</f>
        <v>4.2936155251863081E-9</v>
      </c>
      <c r="T110" s="42">
        <f>+(A!S54+B!T54)/(E!T68+E!T96)</f>
        <v>2.0737383470084368E-8</v>
      </c>
      <c r="U110" s="42">
        <f>+(A!T54+B!U54)/(E!U68+E!U96)</f>
        <v>2.3504818198293612E-8</v>
      </c>
      <c r="V110" s="42">
        <f>+(A!U54+B!V54)/(E!V68+E!V96)</f>
        <v>2.2194862265832033E-8</v>
      </c>
      <c r="W110" s="42">
        <f>+(A!V54+B!W54)/(E!W68+E!W96)</f>
        <v>7.7008802768220973E-8</v>
      </c>
      <c r="X110" s="42">
        <f>+(A!W54+B!X54)/(E!X68+E!X96)</f>
        <v>6.5353412648832931E-8</v>
      </c>
      <c r="Y110" s="42">
        <f>+(A!X54+B!Y54)/(E!Y68+E!Y96)</f>
        <v>5.6274465322802394E-8</v>
      </c>
      <c r="Z110" s="42">
        <f>+(A!Y54+B!Z54)/(E!Z68+E!Z96)</f>
        <v>1.0885966284246522E-7</v>
      </c>
      <c r="AA110" s="42">
        <f>+(A!Z54+B!AA54)/(E!AA68+E!AA96)</f>
        <v>3.0015312509291293E-8</v>
      </c>
      <c r="AB110" s="42">
        <f>+(A!AA54+B!AB54)/(E!AB68+E!AB96)</f>
        <v>6.7086925891534142E-8</v>
      </c>
      <c r="AC110" s="42">
        <f>+(A!AB54+B!AC54)/(E!AC68+E!AC96)</f>
        <v>2.5978066640539358E-8</v>
      </c>
      <c r="AD110" s="42">
        <f>+(A!AC54+B!AD54)/(E!AD68+E!AD96)</f>
        <v>1.1500338686676859E-7</v>
      </c>
      <c r="AE110" s="42" t="e">
        <f>+(A!#REF!+B!AE54)/(E!AE68+E!AE96)</f>
        <v>#REF!</v>
      </c>
    </row>
    <row r="111" spans="4:31" x14ac:dyDescent="0.25">
      <c r="D111" s="49" t="s">
        <v>24</v>
      </c>
      <c r="E111" s="42">
        <f>+(A!D55+B!E55)/(E!E69+E!E97)</f>
        <v>6.0973701960559411E-8</v>
      </c>
      <c r="F111" s="42">
        <f>+(A!E55+B!F55)/(E!F69+E!F97)</f>
        <v>7.2277216858940241E-8</v>
      </c>
      <c r="G111" s="42">
        <f>+(A!F55+B!G55)/(E!G69+E!G97)</f>
        <v>1.1388962304100993E-7</v>
      </c>
      <c r="H111" s="42">
        <f>+(A!G55+B!H55)/(E!H69+E!H97)</f>
        <v>9.252192588507888E-8</v>
      </c>
      <c r="I111" s="42">
        <f>+(A!H55+B!I55)/(E!I69+E!I97)</f>
        <v>4.9898284592420388E-8</v>
      </c>
      <c r="J111" s="42">
        <f>+(A!I55+B!J55)/(E!J69+E!J97)</f>
        <v>2.0678977055677363E-5</v>
      </c>
      <c r="K111" s="42" t="e">
        <f>+(A!J54+B!K55)/(E!K69+E!K97)</f>
        <v>#VALUE!</v>
      </c>
      <c r="L111" s="42">
        <f>+(A!K55+B!L55)/(E!L69+E!L97)</f>
        <v>3.4870463898736231E-7</v>
      </c>
      <c r="M111" s="42">
        <f>+(A!L55+B!M55)/(E!M69+E!M97)</f>
        <v>4.9895616705863527E-8</v>
      </c>
      <c r="N111" s="42">
        <f>+(A!M55+B!N55)/(E!N69+E!N97)</f>
        <v>9.7253565272371851E-8</v>
      </c>
      <c r="O111" s="42">
        <f>+(A!N55+B!O55)/(E!O69+E!O97)</f>
        <v>4.1824955223731823E-8</v>
      </c>
      <c r="P111" s="42">
        <f>+(A!O55+B!P55)/(E!P69+E!P97)</f>
        <v>3.0815061118689649E-8</v>
      </c>
      <c r="Q111" s="42">
        <f>+(A!P55+B!Q55)/(E!Q69+E!Q97)</f>
        <v>5.3316404066760108E-8</v>
      </c>
      <c r="R111" s="42">
        <f>+(A!Q55+B!R55)/(E!R69+E!R97)</f>
        <v>9.2215031878957886E-8</v>
      </c>
      <c r="S111" s="42">
        <f>+(A!R55+B!S55)/(E!S69+E!S97)</f>
        <v>1.4472723760618049E-7</v>
      </c>
      <c r="T111" s="42">
        <f>+(A!S55+B!T55)/(E!T69+E!T97)</f>
        <v>3.9539760353754256E-7</v>
      </c>
      <c r="U111" s="42">
        <f>+(A!T55+B!U55)/(E!U69+E!U97)</f>
        <v>3.8081884330135752E-7</v>
      </c>
      <c r="V111" s="42">
        <f>+(A!U55+B!V55)/(E!V69+E!V97)</f>
        <v>3.9519627612190089E-7</v>
      </c>
      <c r="W111" s="42">
        <f>+(A!V55+B!W55)/(E!W69+E!W97)</f>
        <v>3.5607118921861567E-7</v>
      </c>
      <c r="X111" s="42">
        <f>+(A!W55+B!X55)/(E!X69+E!X97)</f>
        <v>3.8498600163308699E-7</v>
      </c>
      <c r="Y111" s="42">
        <f>+(A!X55+B!Y55)/(E!Y69+E!Y97)</f>
        <v>4.988078917071583E-7</v>
      </c>
      <c r="Z111" s="42">
        <f>+(A!Y55+B!Z55)/(E!Z69+E!Z97)</f>
        <v>3.8955890394163546E-7</v>
      </c>
      <c r="AA111" s="42">
        <f>+(A!Z55+B!AA55)/(E!AA69+E!AA97)</f>
        <v>7.0543406092530075E-7</v>
      </c>
      <c r="AB111" s="42">
        <f>+(A!AA55+B!AB55)/(E!AB69+E!AB97)</f>
        <v>7.2199386873907523E-7</v>
      </c>
      <c r="AC111" s="42">
        <f>+(A!AB55+B!AC55)/(E!AC69+E!AC97)</f>
        <v>4.6470712661816347E-7</v>
      </c>
      <c r="AD111" s="42">
        <f>+(A!AC55+B!AD55)/(E!AD69+E!AD97)</f>
        <v>2.3902859625233252E-7</v>
      </c>
      <c r="AE111" s="42" t="e">
        <f>+(A!#REF!+B!AE55)/(E!AE69+E!AE97)</f>
        <v>#REF!</v>
      </c>
    </row>
    <row r="112" spans="4:31" ht="15.75" thickBot="1" x14ac:dyDescent="0.3">
      <c r="D112" s="50" t="s">
        <v>25</v>
      </c>
      <c r="E112" s="43" t="e">
        <f>+(A!D56+B!E56)/(E!E70+E!E98)</f>
        <v>#VALUE!</v>
      </c>
      <c r="F112" s="43" t="e">
        <f>+(A!E56+B!F56)/(E!F70+E!F98)</f>
        <v>#VALUE!</v>
      </c>
      <c r="G112" s="43" t="e">
        <f>+(A!F56+B!G56)/(E!G70+E!G98)</f>
        <v>#VALUE!</v>
      </c>
      <c r="H112" s="43" t="e">
        <f>+(A!G56+B!H56)/(E!H70+E!H98)</f>
        <v>#VALUE!</v>
      </c>
      <c r="I112" s="43" t="e">
        <f>+(A!H56+B!I56)/(E!I70+E!I98)</f>
        <v>#VALUE!</v>
      </c>
      <c r="J112" s="43" t="e">
        <f>+(A!I56+B!J56)/(E!J70+E!J98)</f>
        <v>#VALUE!</v>
      </c>
      <c r="K112" s="43" t="e">
        <f>+(A!J55+B!K56)/(E!K70+E!K98)</f>
        <v>#VALUE!</v>
      </c>
      <c r="L112" s="43" t="e">
        <f>+(A!K56+B!L56)/(E!L70+E!L98)</f>
        <v>#VALUE!</v>
      </c>
      <c r="M112" s="43" t="e">
        <f>+(A!L56+B!M56)/(E!M70+E!M98)</f>
        <v>#VALUE!</v>
      </c>
      <c r="N112" s="43" t="e">
        <f>+(A!M56+B!N56)/(E!N70+E!N98)</f>
        <v>#VALUE!</v>
      </c>
      <c r="O112" s="43">
        <f>+(A!N56+B!O56)/(E!O70+E!O98)</f>
        <v>1.1933479001776119E-8</v>
      </c>
      <c r="P112" s="43">
        <f>+(A!O56+B!P56)/(E!P70+E!P98)</f>
        <v>1.3078707206761611E-8</v>
      </c>
      <c r="Q112" s="43">
        <f>+(A!P56+B!Q56)/(E!Q70+E!Q98)</f>
        <v>5.8970029088049099E-8</v>
      </c>
      <c r="R112" s="43">
        <f>+(A!Q56+B!R56)/(E!R70+E!R98)</f>
        <v>2.5485935923341613E-9</v>
      </c>
      <c r="S112" s="43">
        <f>+(A!R56+B!S56)/(E!S70+E!S98)</f>
        <v>2.1568051901584666E-8</v>
      </c>
      <c r="T112" s="43">
        <f>+(A!S56+B!T56)/(E!T70+E!T98)</f>
        <v>4.1103817081099116E-8</v>
      </c>
      <c r="U112" s="43">
        <f>+(A!T56+B!U56)/(E!U70+E!U98)</f>
        <v>1.3450608380583323E-8</v>
      </c>
      <c r="V112" s="43">
        <f>+(A!U56+B!V56)/(E!V70+E!V98)</f>
        <v>5.9129731732596107E-8</v>
      </c>
      <c r="W112" s="43">
        <f>+(A!V56+B!W56)/(E!W70+E!W98)</f>
        <v>7.5303302278248731E-9</v>
      </c>
      <c r="X112" s="43">
        <f>+(A!W56+B!X56)/(E!X70+E!X98)</f>
        <v>1.9291160353522659E-8</v>
      </c>
      <c r="Y112" s="43">
        <f>+(A!X56+B!Y56)/(E!Y70+E!Y98)</f>
        <v>1.6725669344265458E-8</v>
      </c>
      <c r="Z112" s="43" t="e">
        <f>+(A!Y56+B!Z56)/(E!Z70+E!Z98)</f>
        <v>#VALUE!</v>
      </c>
      <c r="AA112" s="43">
        <f>+(A!Z56+B!AA56)/(E!AA70+E!AA98)</f>
        <v>2.1655952408247209E-8</v>
      </c>
      <c r="AB112" s="43" t="e">
        <f>+(A!AA56+B!AB56)/(E!AB70+E!AB98)</f>
        <v>#VALUE!</v>
      </c>
      <c r="AC112" s="43">
        <f>+(A!AB56+B!AC56)/(E!AC70+E!AC98)</f>
        <v>1.383625828330577E-8</v>
      </c>
      <c r="AD112" s="43">
        <f>+(A!AC56+B!AD56)/(E!AD70+E!AD98)</f>
        <v>1.1098365355654891E-8</v>
      </c>
      <c r="AE112" s="43" t="e">
        <f>+(A!#REF!+B!AE56)/(E!AE70+E!AE98)</f>
        <v>#REF!</v>
      </c>
    </row>
    <row r="113" spans="4:4" x14ac:dyDescent="0.25">
      <c r="D113" t="s">
        <v>52</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7:AE72"/>
  <sheetViews>
    <sheetView showGridLines="0" workbookViewId="0">
      <selection activeCell="AC57" sqref="AC57"/>
    </sheetView>
  </sheetViews>
  <sheetFormatPr baseColWidth="10" defaultRowHeight="15" x14ac:dyDescent="0.25"/>
  <cols>
    <col min="2" max="2" width="13.42578125" customWidth="1"/>
    <col min="4" max="4" width="31.7109375" customWidth="1"/>
  </cols>
  <sheetData>
    <row r="7" spans="2:16" x14ac:dyDescent="0.25">
      <c r="B7" s="201" t="s">
        <v>50</v>
      </c>
      <c r="C7" s="187"/>
      <c r="D7" s="187"/>
      <c r="E7" s="187"/>
    </row>
    <row r="8" spans="2:16" x14ac:dyDescent="0.25">
      <c r="B8" s="187"/>
      <c r="C8" s="187"/>
      <c r="D8" s="187"/>
      <c r="E8" s="187"/>
      <c r="M8" s="187" t="s">
        <v>11</v>
      </c>
      <c r="N8" s="203"/>
      <c r="O8" s="203"/>
      <c r="P8" s="203"/>
    </row>
    <row r="9" spans="2:16" x14ac:dyDescent="0.25">
      <c r="B9" s="187"/>
      <c r="C9" s="187"/>
      <c r="D9" s="187"/>
      <c r="E9" s="187"/>
      <c r="G9" s="187" t="s">
        <v>2</v>
      </c>
      <c r="H9" s="187"/>
      <c r="I9" s="187"/>
      <c r="J9" s="187"/>
      <c r="M9" s="203"/>
      <c r="N9" s="203"/>
      <c r="O9" s="203"/>
      <c r="P9" s="203"/>
    </row>
    <row r="10" spans="2:16" x14ac:dyDescent="0.25">
      <c r="B10" s="187"/>
      <c r="C10" s="187"/>
      <c r="D10" s="187"/>
      <c r="E10" s="187"/>
      <c r="G10" s="187"/>
      <c r="H10" s="187"/>
      <c r="I10" s="187"/>
      <c r="J10" s="187"/>
      <c r="M10" s="203"/>
      <c r="N10" s="203"/>
      <c r="O10" s="203"/>
      <c r="P10" s="203"/>
    </row>
    <row r="11" spans="2:16" x14ac:dyDescent="0.25">
      <c r="B11" s="187"/>
      <c r="C11" s="187"/>
      <c r="D11" s="187"/>
      <c r="E11" s="187"/>
      <c r="G11" s="187"/>
      <c r="H11" s="187"/>
      <c r="I11" s="187"/>
      <c r="J11" s="187"/>
      <c r="M11" s="203"/>
      <c r="N11" s="203"/>
      <c r="O11" s="203"/>
      <c r="P11" s="203"/>
    </row>
    <row r="12" spans="2:16" x14ac:dyDescent="0.25">
      <c r="B12" s="187"/>
      <c r="C12" s="187"/>
      <c r="D12" s="187"/>
      <c r="E12" s="187"/>
      <c r="G12" s="187"/>
      <c r="H12" s="187"/>
      <c r="I12" s="187"/>
      <c r="J12" s="187"/>
      <c r="M12" s="203"/>
      <c r="N12" s="203"/>
      <c r="O12" s="203"/>
      <c r="P12" s="203"/>
    </row>
    <row r="13" spans="2:16" x14ac:dyDescent="0.25">
      <c r="B13" s="187"/>
      <c r="C13" s="187"/>
      <c r="D13" s="187"/>
      <c r="E13" s="187"/>
      <c r="G13" s="187"/>
      <c r="H13" s="187"/>
      <c r="I13" s="187"/>
      <c r="J13" s="187"/>
      <c r="M13" s="203"/>
      <c r="N13" s="203"/>
      <c r="O13" s="203"/>
      <c r="P13" s="203"/>
    </row>
    <row r="14" spans="2:16" x14ac:dyDescent="0.25">
      <c r="B14" s="187"/>
      <c r="C14" s="187"/>
      <c r="D14" s="187"/>
      <c r="E14" s="187"/>
      <c r="G14" s="187"/>
      <c r="H14" s="187"/>
      <c r="I14" s="187"/>
      <c r="J14" s="187"/>
      <c r="M14" s="203"/>
      <c r="N14" s="203"/>
      <c r="O14" s="203"/>
      <c r="P14" s="203"/>
    </row>
    <row r="15" spans="2:16" x14ac:dyDescent="0.25">
      <c r="B15" s="187"/>
      <c r="C15" s="187"/>
      <c r="D15" s="187"/>
      <c r="E15" s="187"/>
      <c r="G15" s="187"/>
      <c r="H15" s="187"/>
      <c r="I15" s="187"/>
      <c r="J15" s="187"/>
      <c r="M15" s="203"/>
      <c r="N15" s="203"/>
      <c r="O15" s="203"/>
      <c r="P15" s="203"/>
    </row>
    <row r="16" spans="2:16" x14ac:dyDescent="0.25">
      <c r="B16" s="187"/>
      <c r="C16" s="187"/>
      <c r="D16" s="187"/>
      <c r="E16" s="187"/>
      <c r="G16" s="187"/>
      <c r="H16" s="187"/>
      <c r="I16" s="187"/>
      <c r="J16" s="187"/>
      <c r="M16" s="203"/>
      <c r="N16" s="203"/>
      <c r="O16" s="203"/>
      <c r="P16" s="203"/>
    </row>
    <row r="17" spans="3:16" x14ac:dyDescent="0.25">
      <c r="C17" s="188" t="s">
        <v>3</v>
      </c>
      <c r="D17" s="188"/>
      <c r="E17" s="188"/>
      <c r="H17" s="188" t="s">
        <v>3</v>
      </c>
      <c r="I17" s="188"/>
      <c r="J17" s="188"/>
      <c r="N17" s="188" t="s">
        <v>3</v>
      </c>
      <c r="O17" s="188"/>
      <c r="P17" s="188"/>
    </row>
    <row r="45" spans="3:31" ht="15.75" thickBot="1" x14ac:dyDescent="0.3"/>
    <row r="46" spans="3:31" ht="15.75" thickBot="1" x14ac:dyDescent="0.3">
      <c r="C46" s="5" t="s">
        <v>14</v>
      </c>
      <c r="D46" s="6"/>
      <c r="E46" s="11">
        <v>1995</v>
      </c>
      <c r="F46" s="7">
        <v>1996</v>
      </c>
      <c r="G46" s="11">
        <v>1997</v>
      </c>
      <c r="H46" s="7">
        <v>1998</v>
      </c>
      <c r="I46" s="11">
        <v>1999</v>
      </c>
      <c r="J46" s="7">
        <v>2000</v>
      </c>
      <c r="K46" s="11">
        <v>2001</v>
      </c>
      <c r="L46" s="7">
        <v>2002</v>
      </c>
      <c r="M46" s="11">
        <v>2003</v>
      </c>
      <c r="N46" s="7">
        <v>2004</v>
      </c>
      <c r="O46" s="11">
        <v>2005</v>
      </c>
      <c r="P46" s="7">
        <v>2006</v>
      </c>
      <c r="Q46" s="11">
        <v>2007</v>
      </c>
      <c r="R46" s="7">
        <v>2008</v>
      </c>
      <c r="S46" s="11">
        <v>2009</v>
      </c>
      <c r="T46" s="7">
        <v>2010</v>
      </c>
      <c r="U46" s="11">
        <v>2011</v>
      </c>
      <c r="V46" s="7">
        <v>2012</v>
      </c>
      <c r="W46" s="11">
        <v>2013</v>
      </c>
      <c r="X46" s="7">
        <v>2014</v>
      </c>
      <c r="Y46" s="11">
        <v>2015</v>
      </c>
      <c r="Z46" s="8">
        <v>2016</v>
      </c>
      <c r="AA46" s="8">
        <v>2017</v>
      </c>
      <c r="AB46" s="8">
        <v>2018</v>
      </c>
      <c r="AC46" s="8">
        <v>2019</v>
      </c>
      <c r="AD46" s="8">
        <v>2020</v>
      </c>
      <c r="AE46" s="8">
        <v>2021</v>
      </c>
    </row>
    <row r="47" spans="3:31" ht="15.75" thickBot="1" x14ac:dyDescent="0.3">
      <c r="C47" s="190" t="s">
        <v>26</v>
      </c>
      <c r="D47" s="199"/>
      <c r="E47" s="38">
        <f>+A!D46/A!D$46</f>
        <v>1</v>
      </c>
      <c r="F47" s="52">
        <f>+A!E46/A!E$46</f>
        <v>1</v>
      </c>
      <c r="G47" s="38">
        <f>+A!F46/A!F$46</f>
        <v>1</v>
      </c>
      <c r="H47" s="52">
        <f>+A!G46/A!G$46</f>
        <v>1</v>
      </c>
      <c r="I47" s="38">
        <f>+A!H46/A!H$46</f>
        <v>1</v>
      </c>
      <c r="J47" s="52">
        <f>+A!I46/A!I$46</f>
        <v>1</v>
      </c>
      <c r="K47" s="38">
        <f>+A!J46/A!J$46</f>
        <v>1</v>
      </c>
      <c r="L47" s="52">
        <f>+A!K46/A!K$46</f>
        <v>1</v>
      </c>
      <c r="M47" s="38">
        <f>+A!L46/A!L$46</f>
        <v>1</v>
      </c>
      <c r="N47" s="52">
        <f>+A!M46/A!M$46</f>
        <v>1</v>
      </c>
      <c r="O47" s="38">
        <f>+A!N46/A!N$46</f>
        <v>1</v>
      </c>
      <c r="P47" s="52">
        <f>+A!O46/A!O$46</f>
        <v>1</v>
      </c>
      <c r="Q47" s="38">
        <f>+A!P46/A!P$46</f>
        <v>1</v>
      </c>
      <c r="R47" s="52">
        <f>+A!Q46/A!Q$46</f>
        <v>1</v>
      </c>
      <c r="S47" s="38">
        <f>+A!R46/A!R$46</f>
        <v>1</v>
      </c>
      <c r="T47" s="52">
        <f>+A!S46/A!S$46</f>
        <v>1</v>
      </c>
      <c r="U47" s="38">
        <f>+A!T46/A!T$46</f>
        <v>1</v>
      </c>
      <c r="V47" s="52">
        <f>+A!U46/A!U$46</f>
        <v>1</v>
      </c>
      <c r="W47" s="38">
        <f>+A!V46/A!V$46</f>
        <v>1</v>
      </c>
      <c r="X47" s="52">
        <f>+A!W46/A!W$46</f>
        <v>1</v>
      </c>
      <c r="Y47" s="38">
        <f>+A!X46/A!X$46</f>
        <v>1</v>
      </c>
      <c r="Z47" s="53">
        <f>+A!Y46/A!Y$46</f>
        <v>1</v>
      </c>
      <c r="AA47" s="53">
        <f>+A!Z46/A!Z$46</f>
        <v>1</v>
      </c>
      <c r="AB47" s="53">
        <f>+A!AA46/A!AA$46</f>
        <v>1</v>
      </c>
      <c r="AC47" s="53">
        <f>+A!AB46/A!AB$46</f>
        <v>1</v>
      </c>
      <c r="AD47" s="53">
        <f>+A!AC46/A!AC$46</f>
        <v>1</v>
      </c>
      <c r="AE47" s="53" t="e">
        <f>+A!#REF!/A!#REF!</f>
        <v>#REF!</v>
      </c>
    </row>
    <row r="48" spans="3:31" x14ac:dyDescent="0.25">
      <c r="C48" s="183" t="s">
        <v>16</v>
      </c>
      <c r="D48" s="198"/>
      <c r="E48" s="39">
        <f>+A!D47/A!D$46</f>
        <v>5.1574493578462575E-2</v>
      </c>
      <c r="F48" s="54">
        <f>+A!E47/A!E$46</f>
        <v>6.3378453124598513E-2</v>
      </c>
      <c r="G48" s="39">
        <f>+A!F47/A!F$46</f>
        <v>0.73332529780289635</v>
      </c>
      <c r="H48" s="54">
        <f>+A!G47/A!G$46</f>
        <v>0.29724710447277181</v>
      </c>
      <c r="I48" s="39">
        <f>+A!H47/A!H$46</f>
        <v>0.262568448177606</v>
      </c>
      <c r="J48" s="54">
        <f>+A!I47/A!I$46</f>
        <v>0.26156193346712525</v>
      </c>
      <c r="K48" s="39" t="e">
        <f>+A!#REF!/A!J$46</f>
        <v>#REF!</v>
      </c>
      <c r="L48" s="54">
        <f>+A!K47/A!K$46</f>
        <v>0.35316075469292796</v>
      </c>
      <c r="M48" s="39">
        <f>+A!L47/A!L$46</f>
        <v>0.92801971297055652</v>
      </c>
      <c r="N48" s="54">
        <f>+A!M47/A!M$46</f>
        <v>0.23599826847192645</v>
      </c>
      <c r="O48" s="39">
        <f>+A!N47/A!N$46</f>
        <v>0.35632637069524681</v>
      </c>
      <c r="P48" s="54">
        <f>+A!O47/A!O$46</f>
        <v>0.36353511555910356</v>
      </c>
      <c r="Q48" s="39">
        <f>+A!P47/A!P$46</f>
        <v>0.41553622159090908</v>
      </c>
      <c r="R48" s="54">
        <f>+A!Q47/A!Q$46</f>
        <v>0.32682467916283703</v>
      </c>
      <c r="S48" s="39">
        <f>+A!R47/A!R$46</f>
        <v>0.46580208026511344</v>
      </c>
      <c r="T48" s="54">
        <f>+A!S47/A!S$46</f>
        <v>0.48143246689078617</v>
      </c>
      <c r="U48" s="39">
        <f>+A!T47/A!T$46</f>
        <v>0.91581787462998132</v>
      </c>
      <c r="V48" s="54">
        <f>+A!U47/A!U$46</f>
        <v>0.59807998713774668</v>
      </c>
      <c r="W48" s="39">
        <f>+A!V47/A!V$46</f>
        <v>0.52059469026985061</v>
      </c>
      <c r="X48" s="54">
        <f>+A!W47/A!W$46</f>
        <v>0.26713060336093897</v>
      </c>
      <c r="Y48" s="39">
        <f>+A!X47/A!X$46</f>
        <v>0.26813868357995424</v>
      </c>
      <c r="Z48" s="55">
        <f>+A!Y47/A!Y$46</f>
        <v>0.23250740309069223</v>
      </c>
      <c r="AA48" s="55">
        <f>+A!Z47/A!Z$46</f>
        <v>0.52925147432147823</v>
      </c>
      <c r="AB48" s="55">
        <f>+A!AA47/A!AA$46</f>
        <v>0.85790239905902721</v>
      </c>
      <c r="AC48" s="55">
        <f>+A!AB47/A!AB$46</f>
        <v>0.76404402550338113</v>
      </c>
      <c r="AD48" s="55">
        <f>+A!AC47/A!AC$46</f>
        <v>9.7414675978447357E-2</v>
      </c>
      <c r="AE48" s="55" t="e">
        <f>+A!#REF!/A!#REF!</f>
        <v>#REF!</v>
      </c>
    </row>
    <row r="49" spans="3:31" x14ac:dyDescent="0.25">
      <c r="C49" s="181" t="s">
        <v>17</v>
      </c>
      <c r="D49" s="197"/>
      <c r="E49" s="56" t="e">
        <f>+A!D48/A!D$46</f>
        <v>#VALUE!</v>
      </c>
      <c r="F49" s="57" t="e">
        <f>+A!E48/A!E$46</f>
        <v>#VALUE!</v>
      </c>
      <c r="G49" s="56" t="e">
        <f>+A!F48/A!F$46</f>
        <v>#VALUE!</v>
      </c>
      <c r="H49" s="57" t="e">
        <f>+A!G48/A!G$46</f>
        <v>#VALUE!</v>
      </c>
      <c r="I49" s="56" t="e">
        <f>+A!H48/A!H$46</f>
        <v>#VALUE!</v>
      </c>
      <c r="J49" s="57" t="e">
        <f>+A!I48/A!I$46</f>
        <v>#VALUE!</v>
      </c>
      <c r="K49" s="56">
        <f>+A!J47/A!J$46</f>
        <v>0.3152339042218662</v>
      </c>
      <c r="L49" s="57" t="e">
        <f>+A!K48/A!K$46</f>
        <v>#VALUE!</v>
      </c>
      <c r="M49" s="56" t="e">
        <f>+A!L48/A!L$46</f>
        <v>#VALUE!</v>
      </c>
      <c r="N49" s="57" t="e">
        <f>+A!M48/A!M$46</f>
        <v>#VALUE!</v>
      </c>
      <c r="O49" s="56" t="e">
        <f>+A!N48/A!N$46</f>
        <v>#VALUE!</v>
      </c>
      <c r="P49" s="57" t="e">
        <f>+A!O48/A!O$46</f>
        <v>#VALUE!</v>
      </c>
      <c r="Q49" s="56" t="e">
        <f>+A!P48/A!P$46</f>
        <v>#VALUE!</v>
      </c>
      <c r="R49" s="57" t="e">
        <f>+A!Q48/A!Q$46</f>
        <v>#VALUE!</v>
      </c>
      <c r="S49" s="56" t="e">
        <f>+A!R48/A!R$46</f>
        <v>#VALUE!</v>
      </c>
      <c r="T49" s="57" t="e">
        <f>+A!S48/A!S$46</f>
        <v>#VALUE!</v>
      </c>
      <c r="U49" s="56" t="e">
        <f>+A!T48/A!T$46</f>
        <v>#VALUE!</v>
      </c>
      <c r="V49" s="57" t="e">
        <f>+A!U48/A!U$46</f>
        <v>#VALUE!</v>
      </c>
      <c r="W49" s="56" t="e">
        <f>+A!V48/A!V$46</f>
        <v>#VALUE!</v>
      </c>
      <c r="X49" s="57" t="e">
        <f>+A!W48/A!W$46</f>
        <v>#VALUE!</v>
      </c>
      <c r="Y49" s="56" t="e">
        <f>+A!X48/A!X$46</f>
        <v>#VALUE!</v>
      </c>
      <c r="Z49" s="58" t="e">
        <f>+A!Y48/A!Y$46</f>
        <v>#VALUE!</v>
      </c>
      <c r="AA49" s="58" t="e">
        <f>+A!Z48/A!Z$46</f>
        <v>#VALUE!</v>
      </c>
      <c r="AB49" s="58" t="e">
        <f>+A!AA48/A!AA$46</f>
        <v>#VALUE!</v>
      </c>
      <c r="AC49" s="58" t="e">
        <f>+A!AB48/A!AB$46</f>
        <v>#VALUE!</v>
      </c>
      <c r="AD49" s="58" t="e">
        <f>+A!AC48/A!AC$46</f>
        <v>#VALUE!</v>
      </c>
      <c r="AE49" s="58" t="e">
        <f>+A!#REF!/A!#REF!</f>
        <v>#REF!</v>
      </c>
    </row>
    <row r="50" spans="3:31" x14ac:dyDescent="0.25">
      <c r="C50" s="183" t="s">
        <v>18</v>
      </c>
      <c r="D50" s="198"/>
      <c r="E50" s="39">
        <f>+A!D49/A!D$46</f>
        <v>5.6988804433294637E-6</v>
      </c>
      <c r="F50" s="54" t="e">
        <f>+A!E49/A!E$46</f>
        <v>#VALUE!</v>
      </c>
      <c r="G50" s="39">
        <f>+A!F49/A!F$46</f>
        <v>2.6969249029458594E-3</v>
      </c>
      <c r="H50" s="54">
        <f>+A!G49/A!G$46</f>
        <v>2.9736777108036211E-2</v>
      </c>
      <c r="I50" s="39" t="e">
        <f>+A!H49/A!H$46</f>
        <v>#VALUE!</v>
      </c>
      <c r="J50" s="54" t="e">
        <f>+A!I49/A!I$46</f>
        <v>#VALUE!</v>
      </c>
      <c r="K50" s="39" t="e">
        <f>+A!J48/A!J$46</f>
        <v>#VALUE!</v>
      </c>
      <c r="L50" s="54">
        <f>+A!K49/A!K$46</f>
        <v>0.10531400388819837</v>
      </c>
      <c r="M50" s="39">
        <f>+A!L49/A!L$46</f>
        <v>7.9557290199138521E-5</v>
      </c>
      <c r="N50" s="54">
        <f>+A!M49/A!M$46</f>
        <v>8.3240126077930437E-4</v>
      </c>
      <c r="O50" s="39">
        <f>+A!N49/A!N$46</f>
        <v>0.10207734016700842</v>
      </c>
      <c r="P50" s="54" t="e">
        <f>+A!O49/A!O$46</f>
        <v>#VALUE!</v>
      </c>
      <c r="Q50" s="39" t="e">
        <f>+A!P49/A!P$46</f>
        <v>#VALUE!</v>
      </c>
      <c r="R50" s="54">
        <f>+A!Q49/A!Q$46</f>
        <v>4.3413515545941535E-2</v>
      </c>
      <c r="S50" s="39">
        <f>+A!R49/A!R$46</f>
        <v>2.038817159836549E-3</v>
      </c>
      <c r="T50" s="54">
        <f>+A!S49/A!S$46</f>
        <v>3.7477949586989449E-3</v>
      </c>
      <c r="U50" s="39" t="e">
        <f>+A!T49/A!T$46</f>
        <v>#VALUE!</v>
      </c>
      <c r="V50" s="54">
        <f>+A!U49/A!U$46</f>
        <v>6.1095703203504971E-5</v>
      </c>
      <c r="W50" s="39">
        <f>+A!V49/A!V$46</f>
        <v>9.1335051239780484E-3</v>
      </c>
      <c r="X50" s="54" t="e">
        <f>+A!W49/A!W$46</f>
        <v>#VALUE!</v>
      </c>
      <c r="Y50" s="39" t="e">
        <f>+A!X49/A!X$46</f>
        <v>#VALUE!</v>
      </c>
      <c r="Z50" s="55" t="e">
        <f>+A!Y49/A!Y$46</f>
        <v>#VALUE!</v>
      </c>
      <c r="AA50" s="55">
        <f>+A!Z49/A!Z$46</f>
        <v>4.7843782158932073E-4</v>
      </c>
      <c r="AB50" s="55">
        <f>+A!AA49/A!AA$46</f>
        <v>2.3573785950023574E-4</v>
      </c>
      <c r="AC50" s="55" t="e">
        <f>+A!AB49/A!AB$46</f>
        <v>#VALUE!</v>
      </c>
      <c r="AD50" s="55">
        <f>+A!AC49/A!AC$46</f>
        <v>1.4384503719647986E-3</v>
      </c>
      <c r="AE50" s="55" t="e">
        <f>+A!#REF!/A!#REF!</f>
        <v>#REF!</v>
      </c>
    </row>
    <row r="51" spans="3:31" x14ac:dyDescent="0.25">
      <c r="C51" s="181" t="s">
        <v>19</v>
      </c>
      <c r="D51" s="197"/>
      <c r="E51" s="56" t="e">
        <f>+A!D50/A!D$46</f>
        <v>#VALUE!</v>
      </c>
      <c r="F51" s="57" t="e">
        <f>+A!E50/A!E$46</f>
        <v>#VALUE!</v>
      </c>
      <c r="G51" s="56" t="e">
        <f>+A!F50/A!F$46</f>
        <v>#VALUE!</v>
      </c>
      <c r="H51" s="57" t="e">
        <f>+A!G50/A!G$46</f>
        <v>#VALUE!</v>
      </c>
      <c r="I51" s="56" t="e">
        <f>+A!H50/A!H$46</f>
        <v>#VALUE!</v>
      </c>
      <c r="J51" s="57" t="e">
        <f>+A!I50/A!I$46</f>
        <v>#VALUE!</v>
      </c>
      <c r="K51" s="56">
        <f>+A!J49/A!J$46</f>
        <v>3.0277563572724795E-2</v>
      </c>
      <c r="L51" s="57" t="e">
        <f>+A!K50/A!K$46</f>
        <v>#VALUE!</v>
      </c>
      <c r="M51" s="56" t="e">
        <f>+A!L50/A!L$46</f>
        <v>#VALUE!</v>
      </c>
      <c r="N51" s="57" t="e">
        <f>+A!M50/A!M$46</f>
        <v>#VALUE!</v>
      </c>
      <c r="O51" s="56" t="e">
        <f>+A!N50/A!N$46</f>
        <v>#VALUE!</v>
      </c>
      <c r="P51" s="57" t="e">
        <f>+A!O50/A!O$46</f>
        <v>#VALUE!</v>
      </c>
      <c r="Q51" s="56" t="e">
        <f>+A!P50/A!P$46</f>
        <v>#VALUE!</v>
      </c>
      <c r="R51" s="57" t="e">
        <f>+A!Q50/A!Q$46</f>
        <v>#VALUE!</v>
      </c>
      <c r="S51" s="56">
        <f>+A!R50/A!R$46</f>
        <v>1.5990722822247445E-5</v>
      </c>
      <c r="T51" s="57" t="e">
        <f>+A!S50/A!S$46</f>
        <v>#VALUE!</v>
      </c>
      <c r="U51" s="56">
        <f>+A!T50/A!T$46</f>
        <v>3.1896386161910094E-5</v>
      </c>
      <c r="V51" s="57" t="e">
        <f>+A!U50/A!U$46</f>
        <v>#VALUE!</v>
      </c>
      <c r="W51" s="56">
        <f>+A!V50/A!V$46</f>
        <v>4.766805140898224E-2</v>
      </c>
      <c r="X51" s="57">
        <f>+A!W50/A!W$46</f>
        <v>2.8767514294664744E-3</v>
      </c>
      <c r="Y51" s="56">
        <f>+A!X50/A!X$46</f>
        <v>0.44440387045527302</v>
      </c>
      <c r="Z51" s="58">
        <f>+A!Y50/A!Y$46</f>
        <v>0.40492413923067949</v>
      </c>
      <c r="AA51" s="58">
        <f>+A!Z50/A!Z$46</f>
        <v>0.3312704746712804</v>
      </c>
      <c r="AB51" s="58">
        <f>+A!AA50/A!AA$46</f>
        <v>2.0749097075835218E-4</v>
      </c>
      <c r="AC51" s="58">
        <f>+A!AB50/A!AB$46</f>
        <v>0.1453010410495327</v>
      </c>
      <c r="AD51" s="58">
        <f>+A!AC50/A!AC$46</f>
        <v>4.3469260618279973E-4</v>
      </c>
      <c r="AE51" s="58" t="e">
        <f>+A!#REF!/A!#REF!</f>
        <v>#REF!</v>
      </c>
    </row>
    <row r="52" spans="3:31" x14ac:dyDescent="0.25">
      <c r="C52" s="183" t="s">
        <v>20</v>
      </c>
      <c r="D52" s="198"/>
      <c r="E52" s="39" t="e">
        <f>+A!D51/A!D$46</f>
        <v>#VALUE!</v>
      </c>
      <c r="F52" s="54" t="e">
        <f>+A!E51/A!E$46</f>
        <v>#VALUE!</v>
      </c>
      <c r="G52" s="39" t="e">
        <f>+A!F51/A!F$46</f>
        <v>#VALUE!</v>
      </c>
      <c r="H52" s="54" t="e">
        <f>+A!G51/A!G$46</f>
        <v>#VALUE!</v>
      </c>
      <c r="I52" s="39" t="e">
        <f>+A!H51/A!H$46</f>
        <v>#VALUE!</v>
      </c>
      <c r="J52" s="54" t="e">
        <f>+A!I51/A!I$46</f>
        <v>#VALUE!</v>
      </c>
      <c r="K52" s="39" t="e">
        <f>+A!J50/A!J$46</f>
        <v>#VALUE!</v>
      </c>
      <c r="L52" s="54" t="e">
        <f>+A!K51/A!K$46</f>
        <v>#VALUE!</v>
      </c>
      <c r="M52" s="39" t="e">
        <f>+A!L51/A!L$46</f>
        <v>#VALUE!</v>
      </c>
      <c r="N52" s="54" t="e">
        <f>+A!M51/A!M$46</f>
        <v>#VALUE!</v>
      </c>
      <c r="O52" s="39" t="e">
        <f>+A!N51/A!N$46</f>
        <v>#VALUE!</v>
      </c>
      <c r="P52" s="54" t="e">
        <f>+A!O51/A!O$46</f>
        <v>#VALUE!</v>
      </c>
      <c r="Q52" s="39" t="e">
        <f>+A!P51/A!P$46</f>
        <v>#VALUE!</v>
      </c>
      <c r="R52" s="54" t="e">
        <f>+A!Q51/A!Q$46</f>
        <v>#VALUE!</v>
      </c>
      <c r="S52" s="39" t="e">
        <f>+A!R51/A!R$46</f>
        <v>#VALUE!</v>
      </c>
      <c r="T52" s="54" t="e">
        <f>+A!S51/A!S$46</f>
        <v>#VALUE!</v>
      </c>
      <c r="U52" s="39" t="e">
        <f>+A!T51/A!T$46</f>
        <v>#VALUE!</v>
      </c>
      <c r="V52" s="54" t="e">
        <f>+A!U51/A!U$46</f>
        <v>#VALUE!</v>
      </c>
      <c r="W52" s="39" t="e">
        <f>+A!V51/A!V$46</f>
        <v>#VALUE!</v>
      </c>
      <c r="X52" s="54" t="e">
        <f>+A!W51/A!W$46</f>
        <v>#VALUE!</v>
      </c>
      <c r="Y52" s="39" t="e">
        <f>+A!X51/A!X$46</f>
        <v>#VALUE!</v>
      </c>
      <c r="Z52" s="55" t="e">
        <f>+A!Y51/A!Y$46</f>
        <v>#VALUE!</v>
      </c>
      <c r="AA52" s="55" t="e">
        <f>+A!Z51/A!Z$46</f>
        <v>#VALUE!</v>
      </c>
      <c r="AB52" s="55" t="e">
        <f>+A!AA51/A!AA$46</f>
        <v>#VALUE!</v>
      </c>
      <c r="AC52" s="55" t="e">
        <f>+A!AB51/A!AB$46</f>
        <v>#VALUE!</v>
      </c>
      <c r="AD52" s="55" t="e">
        <f>+A!AC51/A!AC$46</f>
        <v>#VALUE!</v>
      </c>
      <c r="AE52" s="55" t="e">
        <f>+A!#REF!/A!#REF!</f>
        <v>#REF!</v>
      </c>
    </row>
    <row r="53" spans="3:31" x14ac:dyDescent="0.25">
      <c r="C53" s="181" t="s">
        <v>21</v>
      </c>
      <c r="D53" s="197"/>
      <c r="E53" s="56">
        <f>+A!D52/A!D$46</f>
        <v>4.2531670847842633E-4</v>
      </c>
      <c r="F53" s="57">
        <f>+A!E52/A!E$46</f>
        <v>0.6729432718588011</v>
      </c>
      <c r="G53" s="56">
        <f>+A!F52/A!F$46</f>
        <v>0.21181137410732603</v>
      </c>
      <c r="H53" s="57">
        <f>+A!G52/A!G$46</f>
        <v>0.27509346948548896</v>
      </c>
      <c r="I53" s="56">
        <f>+A!H52/A!H$46</f>
        <v>0.47869537567002818</v>
      </c>
      <c r="J53" s="57">
        <f>+A!I52/A!I$46</f>
        <v>0.48767522885130454</v>
      </c>
      <c r="K53" s="56" t="e">
        <f>+A!J51/A!J$46</f>
        <v>#VALUE!</v>
      </c>
      <c r="L53" s="57">
        <f>+A!K52/A!K$46</f>
        <v>4.940920100710712E-2</v>
      </c>
      <c r="M53" s="56">
        <f>+A!L52/A!L$46</f>
        <v>1.4265948087542191E-2</v>
      </c>
      <c r="N53" s="57">
        <f>+A!M52/A!M$46</f>
        <v>0.1246650168773943</v>
      </c>
      <c r="O53" s="56">
        <f>+A!N52/A!N$46</f>
        <v>3.65172468228891E-2</v>
      </c>
      <c r="P53" s="57">
        <f>+A!O52/A!O$46</f>
        <v>6.4902613628250815E-5</v>
      </c>
      <c r="Q53" s="56" t="e">
        <f>+A!P52/A!P$46</f>
        <v>#VALUE!</v>
      </c>
      <c r="R53" s="57">
        <f>+A!Q52/A!Q$46</f>
        <v>7.6313289327503031E-2</v>
      </c>
      <c r="S53" s="56">
        <f>+A!R52/A!R$46</f>
        <v>0.12524094021612422</v>
      </c>
      <c r="T53" s="57">
        <f>+A!S52/A!S$46</f>
        <v>0.15656834291644603</v>
      </c>
      <c r="U53" s="56">
        <f>+A!T52/A!T$46</f>
        <v>3.3968078905369931E-2</v>
      </c>
      <c r="V53" s="57">
        <f>+A!U52/A!U$46</f>
        <v>0.25183102214719244</v>
      </c>
      <c r="W53" s="56">
        <f>+A!V52/A!V$46</f>
        <v>0.10676723847000923</v>
      </c>
      <c r="X53" s="57">
        <f>+A!W52/A!W$46</f>
        <v>0.27102521433936366</v>
      </c>
      <c r="Y53" s="56">
        <f>+A!X52/A!X$46</f>
        <v>6.8290876478539E-2</v>
      </c>
      <c r="Z53" s="58">
        <f>+A!Y52/A!Y$46</f>
        <v>0.10612587404947868</v>
      </c>
      <c r="AA53" s="58">
        <f>+A!Z52/A!Z$46</f>
        <v>4.3020214496901854E-2</v>
      </c>
      <c r="AB53" s="58">
        <f>+A!AA52/A!AA$46</f>
        <v>8.1901528482105926E-2</v>
      </c>
      <c r="AC53" s="58">
        <f>+A!AB52/A!AB$46</f>
        <v>5.574031354144833E-2</v>
      </c>
      <c r="AD53" s="58">
        <f>+A!AC52/A!AC$46</f>
        <v>3.1754196142131873E-3</v>
      </c>
      <c r="AE53" s="58" t="e">
        <f>+A!#REF!/A!#REF!</f>
        <v>#REF!</v>
      </c>
    </row>
    <row r="54" spans="3:31" x14ac:dyDescent="0.25">
      <c r="C54" s="183" t="s">
        <v>22</v>
      </c>
      <c r="D54" s="198"/>
      <c r="E54" s="39">
        <f>+A!D53/A!D$46</f>
        <v>3.9590119943585328E-6</v>
      </c>
      <c r="F54" s="54">
        <f>+A!E53/A!E$46</f>
        <v>9.8649787203542144E-2</v>
      </c>
      <c r="G54" s="39">
        <f>+A!F53/A!F$46</f>
        <v>3.2323665213760927E-2</v>
      </c>
      <c r="H54" s="54">
        <f>+A!G53/A!G$46</f>
        <v>0.22930991898368552</v>
      </c>
      <c r="I54" s="39">
        <f>+A!H53/A!H$46</f>
        <v>0.11815896770925388</v>
      </c>
      <c r="J54" s="54">
        <f>+A!I53/A!I$46</f>
        <v>0.11790598258715748</v>
      </c>
      <c r="K54" s="39">
        <f>+A!J52/A!J$46</f>
        <v>0.33381971989675058</v>
      </c>
      <c r="L54" s="54">
        <f>+A!K53/A!K$46</f>
        <v>0.19757704688147371</v>
      </c>
      <c r="M54" s="39">
        <f>+A!L53/A!L$46</f>
        <v>1.6457585688173876E-2</v>
      </c>
      <c r="N54" s="54">
        <f>+A!M53/A!M$46</f>
        <v>0.29462083622129864</v>
      </c>
      <c r="O54" s="39">
        <f>+A!N53/A!N$46</f>
        <v>0.41363092428836556</v>
      </c>
      <c r="P54" s="54">
        <f>+A!O53/A!O$46</f>
        <v>0.59499341238471681</v>
      </c>
      <c r="Q54" s="39">
        <f>+A!P53/A!P$46</f>
        <v>0.45696506973140494</v>
      </c>
      <c r="R54" s="54">
        <f>+A!Q53/A!Q$46</f>
        <v>0.36905418411271929</v>
      </c>
      <c r="S54" s="39">
        <f>+A!R53/A!R$46</f>
        <v>0.39978629998020349</v>
      </c>
      <c r="T54" s="54">
        <f>+A!S53/A!S$46</f>
        <v>0.26856007591278297</v>
      </c>
      <c r="U54" s="39">
        <f>+A!T53/A!T$46</f>
        <v>3.8792968868453237E-2</v>
      </c>
      <c r="V54" s="54">
        <f>+A!U53/A!U$46</f>
        <v>8.2639012822058766E-2</v>
      </c>
      <c r="W54" s="39">
        <f>+A!V53/A!V$46</f>
        <v>8.582073797242043E-2</v>
      </c>
      <c r="X54" s="54">
        <f>+A!W53/A!W$46</f>
        <v>0.25120054141032094</v>
      </c>
      <c r="Y54" s="39">
        <f>+A!X53/A!X$46</f>
        <v>6.5084452955546365E-2</v>
      </c>
      <c r="Z54" s="55">
        <f>+A!Y53/A!Y$46</f>
        <v>7.2761781275455059E-2</v>
      </c>
      <c r="AA54" s="55">
        <f>+A!Z53/A!Z$46</f>
        <v>6.8177843158030715E-3</v>
      </c>
      <c r="AB54" s="55">
        <f>+A!AA53/A!AA$46</f>
        <v>6.7856316277679673E-3</v>
      </c>
      <c r="AC54" s="55">
        <f>+A!AB53/A!AB$46</f>
        <v>1.3306515320471991E-2</v>
      </c>
      <c r="AD54" s="55">
        <f>+A!AC53/A!AC$46</f>
        <v>5.8183402433276002E-3</v>
      </c>
      <c r="AE54" s="55" t="e">
        <f>+A!#REF!/A!#REF!</f>
        <v>#REF!</v>
      </c>
    </row>
    <row r="55" spans="3:31" x14ac:dyDescent="0.25">
      <c r="C55" s="181" t="s">
        <v>23</v>
      </c>
      <c r="D55" s="197"/>
      <c r="E55" s="56">
        <f>+A!D54/A!D$46</f>
        <v>3.8562673955642096E-4</v>
      </c>
      <c r="F55" s="57">
        <f>+A!E54/A!E$46</f>
        <v>0.11823558129879544</v>
      </c>
      <c r="G55" s="56" t="e">
        <f>+A!F54/A!F$46</f>
        <v>#VALUE!</v>
      </c>
      <c r="H55" s="57" t="e">
        <f>+A!G54/A!G$46</f>
        <v>#VALUE!</v>
      </c>
      <c r="I55" s="56" t="e">
        <f>+A!H54/A!H$46</f>
        <v>#VALUE!</v>
      </c>
      <c r="J55" s="57" t="e">
        <f>+A!I54/A!I$46</f>
        <v>#VALUE!</v>
      </c>
      <c r="K55" s="56">
        <f>+A!J53/A!J$46</f>
        <v>0.12521837371419248</v>
      </c>
      <c r="L55" s="57">
        <f>+A!K54/A!K$46</f>
        <v>2.0915001434171528E-4</v>
      </c>
      <c r="M55" s="56">
        <f>+A!L54/A!L$46</f>
        <v>3.6664723037868607E-2</v>
      </c>
      <c r="N55" s="57">
        <f>+A!M54/A!M$46</f>
        <v>0.18940881995027278</v>
      </c>
      <c r="O55" s="56">
        <f>+A!N54/A!N$46</f>
        <v>3.3019705162800089E-2</v>
      </c>
      <c r="P55" s="57">
        <f>+A!O54/A!O$46</f>
        <v>2.2924901185770754E-2</v>
      </c>
      <c r="Q55" s="56">
        <f>+A!P54/A!P$46</f>
        <v>4.5712809917355371E-3</v>
      </c>
      <c r="R55" s="57">
        <f>+A!Q54/A!Q$46</f>
        <v>0.17875651035622439</v>
      </c>
      <c r="S55" s="56">
        <f>+A!R54/A!R$46</f>
        <v>3.2451572895468963E-3</v>
      </c>
      <c r="T55" s="57">
        <f>+A!S54/A!S$46</f>
        <v>2.2850917205627541E-2</v>
      </c>
      <c r="U55" s="56">
        <f>+A!T54/A!T$46</f>
        <v>6.2236138830143875E-3</v>
      </c>
      <c r="V55" s="57">
        <f>+A!U54/A!U$46</f>
        <v>4.1021584468829135E-2</v>
      </c>
      <c r="W55" s="56">
        <f>+A!V54/A!V$46</f>
        <v>0.22869914662519528</v>
      </c>
      <c r="X55" s="57">
        <f>+A!W54/A!W$46</f>
        <v>0.1741911003302698</v>
      </c>
      <c r="Y55" s="56">
        <f>+A!X54/A!X$46</f>
        <v>8.8014839565846867E-2</v>
      </c>
      <c r="Z55" s="58">
        <f>+A!Y54/A!Y$46</f>
        <v>0.16582206226857876</v>
      </c>
      <c r="AA55" s="58">
        <f>+A!Z54/A!Z$46</f>
        <v>2.9878051878117921E-2</v>
      </c>
      <c r="AB55" s="58">
        <f>+A!AA54/A!AA$46</f>
        <v>2.7890483297757875E-2</v>
      </c>
      <c r="AC55" s="58">
        <f>+A!AB54/A!AB$46</f>
        <v>1.704856362670577E-2</v>
      </c>
      <c r="AD55" s="58">
        <f>+A!AC54/A!AC$46</f>
        <v>1.417639118940521E-2</v>
      </c>
      <c r="AE55" s="58" t="e">
        <f>+A!#REF!/A!#REF!</f>
        <v>#REF!</v>
      </c>
    </row>
    <row r="56" spans="3:31" x14ac:dyDescent="0.25">
      <c r="C56" s="183" t="s">
        <v>24</v>
      </c>
      <c r="D56" s="198"/>
      <c r="E56" s="39">
        <f>+A!D55/A!D$46</f>
        <v>1.2782416594900214E-4</v>
      </c>
      <c r="F56" s="54">
        <f>+A!E55/A!E$46</f>
        <v>4.6792906514262836E-2</v>
      </c>
      <c r="G56" s="39">
        <f>+A!F55/A!F$46</f>
        <v>1.9842737973070932E-2</v>
      </c>
      <c r="H56" s="54">
        <f>+A!G55/A!G$46</f>
        <v>0.16861272995001766</v>
      </c>
      <c r="I56" s="39">
        <f>+A!H55/A!H$46</f>
        <v>0.14057720844311195</v>
      </c>
      <c r="J56" s="54">
        <f>+A!I55/A!I$46</f>
        <v>0.13285685509441283</v>
      </c>
      <c r="K56" s="39" t="e">
        <f>+A!J54/A!J$46</f>
        <v>#VALUE!</v>
      </c>
      <c r="L56" s="54">
        <f>+A!K55/A!K$46</f>
        <v>0.29432984351595121</v>
      </c>
      <c r="M56" s="39">
        <f>+A!L55/A!L$46</f>
        <v>4.5124729256596791E-3</v>
      </c>
      <c r="N56" s="54">
        <f>+A!M55/A!M$46</f>
        <v>0.15447465721832848</v>
      </c>
      <c r="O56" s="39">
        <f>+A!N55/A!N$46</f>
        <v>5.6055548421239464E-2</v>
      </c>
      <c r="P56" s="54">
        <f>+A!O55/A!O$46</f>
        <v>1.7184265010351966E-2</v>
      </c>
      <c r="Q56" s="39">
        <f>+A!P55/A!P$46</f>
        <v>8.8189243285123967E-2</v>
      </c>
      <c r="R56" s="54">
        <f>+A!Q55/A!Q$46</f>
        <v>3.6269221604325079E-3</v>
      </c>
      <c r="S56" s="39">
        <f>+A!R55/A!R$46</f>
        <v>7.3557324982338236E-4</v>
      </c>
      <c r="T56" s="54">
        <f>+A!S55/A!S$46</f>
        <v>6.2410384433981073E-2</v>
      </c>
      <c r="U56" s="39">
        <f>+A!T55/A!T$46</f>
        <v>3.668234156911501E-3</v>
      </c>
      <c r="V56" s="54">
        <f>+A!U55/A!U$46</f>
        <v>2.572772217532859E-3</v>
      </c>
      <c r="W56" s="39">
        <f>+A!V55/A!V$46</f>
        <v>8.4754982591326591E-5</v>
      </c>
      <c r="X56" s="54">
        <f>+A!W55/A!W$46</f>
        <v>2.7548051353882174E-2</v>
      </c>
      <c r="Y56" s="39">
        <f>+A!X55/A!X$46</f>
        <v>6.3034337574949625E-2</v>
      </c>
      <c r="Z56" s="55">
        <f>+A!Y55/A!Y$46</f>
        <v>1.7859422869592946E-2</v>
      </c>
      <c r="AA56" s="55">
        <f>+A!Z55/A!Z$46</f>
        <v>5.6884206798352883E-2</v>
      </c>
      <c r="AB56" s="55">
        <f>+A!AA55/A!AA$46</f>
        <v>2.5076468363094101E-2</v>
      </c>
      <c r="AC56" s="55">
        <f>+A!AB55/A!AB$46</f>
        <v>3.352082130842295E-3</v>
      </c>
      <c r="AD56" s="55">
        <f>+A!AC55/A!AC$46</f>
        <v>2.232424630983824E-3</v>
      </c>
      <c r="AE56" s="55" t="e">
        <f>+A!#REF!/A!#REF!</f>
        <v>#REF!</v>
      </c>
    </row>
    <row r="57" spans="3:31" ht="15.75" thickBot="1" x14ac:dyDescent="0.3">
      <c r="C57" s="185" t="s">
        <v>25</v>
      </c>
      <c r="D57" s="221"/>
      <c r="E57" s="59" t="e">
        <f>+A!D56/A!D$46</f>
        <v>#VALUE!</v>
      </c>
      <c r="F57" s="60" t="e">
        <f>+A!E56/A!E$46</f>
        <v>#VALUE!</v>
      </c>
      <c r="G57" s="59" t="e">
        <f>+A!F56/A!F$46</f>
        <v>#VALUE!</v>
      </c>
      <c r="H57" s="60" t="e">
        <f>+A!G56/A!G$46</f>
        <v>#VALUE!</v>
      </c>
      <c r="I57" s="59" t="e">
        <f>+A!H56/A!H$46</f>
        <v>#VALUE!</v>
      </c>
      <c r="J57" s="60" t="e">
        <f>+A!I56/A!I$46</f>
        <v>#VALUE!</v>
      </c>
      <c r="K57" s="59">
        <f>+A!J55/A!J$46</f>
        <v>0.19545043859446598</v>
      </c>
      <c r="L57" s="60" t="e">
        <f>+A!K56/A!K$46</f>
        <v>#VALUE!</v>
      </c>
      <c r="M57" s="59" t="e">
        <f>+A!L56/A!L$46</f>
        <v>#VALUE!</v>
      </c>
      <c r="N57" s="60" t="e">
        <f>+A!M56/A!M$46</f>
        <v>#VALUE!</v>
      </c>
      <c r="O57" s="59">
        <f>+A!N56/A!N$46</f>
        <v>2.371228548315724E-3</v>
      </c>
      <c r="P57" s="60">
        <f>+A!O56/A!O$46</f>
        <v>1.2980522725650162E-3</v>
      </c>
      <c r="Q57" s="59">
        <f>+A!P56/A!P$46</f>
        <v>3.4739798553719003E-2</v>
      </c>
      <c r="R57" s="60">
        <f>+A!Q56/A!Q$46</f>
        <v>2.0108993343421872E-3</v>
      </c>
      <c r="S57" s="59">
        <f>+A!R56/A!R$46</f>
        <v>3.1341816731604993E-3</v>
      </c>
      <c r="T57" s="60">
        <f>+A!S56/A!S$46</f>
        <v>4.4300176816772403E-3</v>
      </c>
      <c r="U57" s="59">
        <f>+A!T56/A!T$46</f>
        <v>1.4974829183995351E-3</v>
      </c>
      <c r="V57" s="60">
        <f>+A!U56/A!U$46</f>
        <v>2.3795168616101932E-2</v>
      </c>
      <c r="W57" s="59">
        <f>+A!V56/A!V$46</f>
        <v>1.2327997467829321E-3</v>
      </c>
      <c r="X57" s="60">
        <f>+A!W56/A!W$46</f>
        <v>6.0287559747065813E-3</v>
      </c>
      <c r="Y57" s="59">
        <f>+A!X56/A!X$46</f>
        <v>3.0329393898908793E-3</v>
      </c>
      <c r="Z57" s="61" t="e">
        <f>+A!Y56/A!Y$46</f>
        <v>#VALUE!</v>
      </c>
      <c r="AA57" s="61">
        <f>+A!Z56/A!Z$46</f>
        <v>2.3994464127867904E-3</v>
      </c>
      <c r="AB57" s="61" t="e">
        <f>+A!AA56/A!AA$46</f>
        <v>#VALUE!</v>
      </c>
      <c r="AC57" s="61">
        <f>+A!AB56/A!AB$46</f>
        <v>1.2075223814273397E-3</v>
      </c>
      <c r="AD57" s="61">
        <f>+A!AC56/A!AC$46</f>
        <v>3.2551490653197525E-4</v>
      </c>
      <c r="AE57" s="61" t="e">
        <f>+A!#REF!/A!#REF!</f>
        <v>#REF!</v>
      </c>
    </row>
    <row r="58" spans="3:31" x14ac:dyDescent="0.25">
      <c r="C58" t="s">
        <v>52</v>
      </c>
    </row>
    <row r="59" spans="3:31" ht="15.75" thickBot="1" x14ac:dyDescent="0.3"/>
    <row r="60" spans="3:31" ht="15.75" thickBot="1" x14ac:dyDescent="0.3">
      <c r="C60" s="5" t="s">
        <v>14</v>
      </c>
      <c r="D60" s="6"/>
      <c r="E60" s="11">
        <v>1995</v>
      </c>
      <c r="F60" s="7">
        <v>1996</v>
      </c>
      <c r="G60" s="11">
        <v>1997</v>
      </c>
      <c r="H60" s="7">
        <v>1998</v>
      </c>
      <c r="I60" s="11">
        <v>1999</v>
      </c>
      <c r="J60" s="7">
        <v>2000</v>
      </c>
      <c r="K60" s="11">
        <v>2001</v>
      </c>
      <c r="L60" s="7">
        <v>2002</v>
      </c>
      <c r="M60" s="11">
        <v>2003</v>
      </c>
      <c r="N60" s="7">
        <v>2004</v>
      </c>
      <c r="O60" s="11">
        <v>2005</v>
      </c>
      <c r="P60" s="7">
        <v>2006</v>
      </c>
      <c r="Q60" s="11">
        <v>2007</v>
      </c>
      <c r="R60" s="7">
        <v>2008</v>
      </c>
      <c r="S60" s="11">
        <v>2009</v>
      </c>
      <c r="T60" s="7">
        <v>2010</v>
      </c>
      <c r="U60" s="11">
        <v>2011</v>
      </c>
      <c r="V60" s="7">
        <v>2012</v>
      </c>
      <c r="W60" s="11">
        <v>2013</v>
      </c>
      <c r="X60" s="7">
        <v>2014</v>
      </c>
      <c r="Y60" s="11">
        <v>2015</v>
      </c>
      <c r="Z60" s="8">
        <v>2016</v>
      </c>
      <c r="AA60" s="8">
        <v>2017</v>
      </c>
      <c r="AB60" s="8">
        <v>2018</v>
      </c>
      <c r="AC60" s="8">
        <v>2019</v>
      </c>
      <c r="AD60" s="8">
        <v>2020</v>
      </c>
      <c r="AE60" s="8">
        <v>2021</v>
      </c>
    </row>
    <row r="61" spans="3:31" ht="15.75" thickBot="1" x14ac:dyDescent="0.3">
      <c r="C61" s="190" t="s">
        <v>26</v>
      </c>
      <c r="D61" s="199"/>
      <c r="E61" s="38">
        <f>+B!E46/B!E$46</f>
        <v>1</v>
      </c>
      <c r="F61" s="52">
        <f>+B!F46/B!F$46</f>
        <v>1</v>
      </c>
      <c r="G61" s="38">
        <f>+B!G46/B!G$46</f>
        <v>1</v>
      </c>
      <c r="H61" s="52">
        <f>+B!H46/B!H$46</f>
        <v>1</v>
      </c>
      <c r="I61" s="38">
        <f>+B!I46/B!I$46</f>
        <v>1</v>
      </c>
      <c r="J61" s="52">
        <f>+B!J46/B!J$46</f>
        <v>1</v>
      </c>
      <c r="K61" s="38">
        <f>+B!K46/B!K$46</f>
        <v>1</v>
      </c>
      <c r="L61" s="52">
        <f>+B!L46/B!L$46</f>
        <v>1</v>
      </c>
      <c r="M61" s="38">
        <f>+B!M46/B!M$46</f>
        <v>1</v>
      </c>
      <c r="N61" s="52">
        <f>+B!N46/B!N$46</f>
        <v>1</v>
      </c>
      <c r="O61" s="38">
        <f>+B!O46/B!O$46</f>
        <v>1</v>
      </c>
      <c r="P61" s="52">
        <f>+B!P46/B!P$46</f>
        <v>1</v>
      </c>
      <c r="Q61" s="38">
        <f>+B!Q46/B!Q$46</f>
        <v>1</v>
      </c>
      <c r="R61" s="52">
        <f>+B!R46/B!R$46</f>
        <v>1</v>
      </c>
      <c r="S61" s="38">
        <f>+B!S46/B!S$46</f>
        <v>1</v>
      </c>
      <c r="T61" s="52">
        <f>+B!T46/B!T$46</f>
        <v>1</v>
      </c>
      <c r="U61" s="38">
        <f>+B!U46/B!U$46</f>
        <v>1</v>
      </c>
      <c r="V61" s="52">
        <f>+B!V46/B!V$46</f>
        <v>1</v>
      </c>
      <c r="W61" s="38">
        <f>+B!W46/B!W$46</f>
        <v>1</v>
      </c>
      <c r="X61" s="52">
        <f>+B!X46/B!X$46</f>
        <v>1</v>
      </c>
      <c r="Y61" s="38">
        <f>+B!Y46/B!Y$46</f>
        <v>1</v>
      </c>
      <c r="Z61" s="53">
        <f>+B!Z46/B!Z$46</f>
        <v>1</v>
      </c>
      <c r="AA61" s="53">
        <f>+B!AA46/B!AA$46</f>
        <v>1</v>
      </c>
      <c r="AB61" s="53">
        <f>+B!AB46/B!AB$46</f>
        <v>1</v>
      </c>
      <c r="AC61" s="53">
        <f>+B!AC46/B!AC$46</f>
        <v>1</v>
      </c>
      <c r="AD61" s="53">
        <f>+B!AD46/B!AD$46</f>
        <v>1</v>
      </c>
      <c r="AE61" s="53">
        <f>+B!AE46/B!AE$46</f>
        <v>1</v>
      </c>
    </row>
    <row r="62" spans="3:31" x14ac:dyDescent="0.25">
      <c r="C62" s="183" t="s">
        <v>16</v>
      </c>
      <c r="D62" s="198"/>
      <c r="E62" s="39" t="e">
        <f>+B!E47/B!E$46</f>
        <v>#VALUE!</v>
      </c>
      <c r="F62" s="54" t="e">
        <f>+B!F47/B!F$46</f>
        <v>#VALUE!</v>
      </c>
      <c r="G62" s="39">
        <f>+B!G47/B!G$46</f>
        <v>0.16900548115764297</v>
      </c>
      <c r="H62" s="54">
        <f>+B!H47/B!H$46</f>
        <v>0.52335112552335117</v>
      </c>
      <c r="I62" s="39" t="e">
        <f>+B!I47/B!I$46</f>
        <v>#VALUE!</v>
      </c>
      <c r="J62" s="54">
        <f>+B!J47/B!J$46</f>
        <v>4.3371214418260541E-4</v>
      </c>
      <c r="K62" s="39" t="e">
        <f>+B!K47/B!K$46</f>
        <v>#VALUE!</v>
      </c>
      <c r="L62" s="54">
        <f>+B!L47/B!L$46</f>
        <v>2.543215295438995E-3</v>
      </c>
      <c r="M62" s="39">
        <f>+B!M47/B!M$46</f>
        <v>1.9600229354739776E-2</v>
      </c>
      <c r="N62" s="54">
        <f>+B!N47/B!N$46</f>
        <v>5.0053888053410442E-3</v>
      </c>
      <c r="O62" s="39">
        <f>+B!O47/B!O$46</f>
        <v>2.6078946556055364E-2</v>
      </c>
      <c r="P62" s="54">
        <f>+B!P47/B!P$46</f>
        <v>7.5301811316638573E-2</v>
      </c>
      <c r="Q62" s="39">
        <f>+B!Q47/B!Q$46</f>
        <v>17.041730822377513</v>
      </c>
      <c r="R62" s="54">
        <f>+B!R47/B!R$46</f>
        <v>2.7441549737461605E-2</v>
      </c>
      <c r="S62" s="39">
        <f>+B!S47/B!S$46</f>
        <v>4.1601811116159952E-2</v>
      </c>
      <c r="T62" s="54">
        <f>+B!T47/B!T$46</f>
        <v>1.9600340484843229E-2</v>
      </c>
      <c r="U62" s="39">
        <f>+B!U47/B!U$46</f>
        <v>1.4936074184232546E-2</v>
      </c>
      <c r="V62" s="54">
        <f>+B!V47/B!V$46</f>
        <v>9.8083425470732837E-3</v>
      </c>
      <c r="W62" s="39">
        <f>+B!W47/B!W$46</f>
        <v>3.8596577259834377E-3</v>
      </c>
      <c r="X62" s="54">
        <f>+B!X47/B!X$46</f>
        <v>5.8835552071283262E-3</v>
      </c>
      <c r="Y62" s="39">
        <f>+B!Y47/B!Y$46</f>
        <v>3.0898357654863388E-3</v>
      </c>
      <c r="Z62" s="55">
        <f>+B!Z47/B!Z$46</f>
        <v>4.3013309421377696E-3</v>
      </c>
      <c r="AA62" s="55">
        <f>+B!AA47/B!AA$46</f>
        <v>2.2182545283409971E-2</v>
      </c>
      <c r="AB62" s="55">
        <f>+B!AB47/B!AB$46</f>
        <v>5.2229402453404211E-2</v>
      </c>
      <c r="AC62" s="55">
        <f>+B!AC47/B!AC$46</f>
        <v>4.403970048288236E-2</v>
      </c>
      <c r="AD62" s="55">
        <f>+B!AD47/B!AD$46</f>
        <v>0.125186823854394</v>
      </c>
      <c r="AE62" s="55">
        <f>+B!AE47/B!AE$46</f>
        <v>7.7588970852744049E-2</v>
      </c>
    </row>
    <row r="63" spans="3:31" x14ac:dyDescent="0.25">
      <c r="C63" s="181" t="s">
        <v>17</v>
      </c>
      <c r="D63" s="197"/>
      <c r="E63" s="56" t="e">
        <f>+B!E48/B!E$46</f>
        <v>#VALUE!</v>
      </c>
      <c r="F63" s="57" t="e">
        <f>+B!F48/B!F$46</f>
        <v>#VALUE!</v>
      </c>
      <c r="G63" s="56" t="e">
        <f>+B!G48/B!G$46</f>
        <v>#VALUE!</v>
      </c>
      <c r="H63" s="57" t="e">
        <f>+B!H48/B!H$46</f>
        <v>#VALUE!</v>
      </c>
      <c r="I63" s="56" t="e">
        <f>+B!I48/B!I$46</f>
        <v>#VALUE!</v>
      </c>
      <c r="J63" s="57" t="e">
        <f>+B!J48/B!J$46</f>
        <v>#VALUE!</v>
      </c>
      <c r="K63" s="56" t="e">
        <f>+B!K48/B!K$46</f>
        <v>#VALUE!</v>
      </c>
      <c r="L63" s="57" t="e">
        <f>+B!L48/B!L$46</f>
        <v>#VALUE!</v>
      </c>
      <c r="M63" s="56" t="e">
        <f>+B!M48/B!M$46</f>
        <v>#VALUE!</v>
      </c>
      <c r="N63" s="57">
        <f>+B!N48/B!N$46</f>
        <v>4.5627303672887558E-5</v>
      </c>
      <c r="O63" s="56">
        <f>+B!O48/B!O$46</f>
        <v>3.5820728611093476E-5</v>
      </c>
      <c r="P63" s="57">
        <f>+B!P48/B!P$46</f>
        <v>3.3597874405162287E-5</v>
      </c>
      <c r="Q63" s="56">
        <f>+B!Q48/B!Q$46</f>
        <v>1.4805164041217575E-5</v>
      </c>
      <c r="R63" s="57">
        <f>+B!R48/B!R$46</f>
        <v>1.7853292184721346E-4</v>
      </c>
      <c r="S63" s="56" t="e">
        <f>+B!S48/B!S$46</f>
        <v>#VALUE!</v>
      </c>
      <c r="T63" s="57">
        <f>+B!T48/B!T$46</f>
        <v>1.0850122212807715E-4</v>
      </c>
      <c r="U63" s="56" t="e">
        <f>+B!U48/B!U$46</f>
        <v>#VALUE!</v>
      </c>
      <c r="V63" s="57" t="e">
        <f>+B!V48/B!V$46</f>
        <v>#VALUE!</v>
      </c>
      <c r="W63" s="56" t="e">
        <f>+B!W48/B!W$46</f>
        <v>#VALUE!</v>
      </c>
      <c r="X63" s="57" t="e">
        <f>+B!X48/B!X$46</f>
        <v>#VALUE!</v>
      </c>
      <c r="Y63" s="56" t="e">
        <f>+B!Y48/B!Y$46</f>
        <v>#VALUE!</v>
      </c>
      <c r="Z63" s="58" t="e">
        <f>+B!Z48/B!Z$46</f>
        <v>#VALUE!</v>
      </c>
      <c r="AA63" s="58" t="e">
        <f>+B!AA48/B!AA$46</f>
        <v>#VALUE!</v>
      </c>
      <c r="AB63" s="58">
        <f>+B!AB48/B!AB$46</f>
        <v>5.6255467088118857E-5</v>
      </c>
      <c r="AC63" s="58" t="e">
        <f>+B!AC48/B!AC$46</f>
        <v>#VALUE!</v>
      </c>
      <c r="AD63" s="58" t="e">
        <f>+B!AD48/B!AD$46</f>
        <v>#VALUE!</v>
      </c>
      <c r="AE63" s="58" t="e">
        <f>+B!AE48/B!AE$46</f>
        <v>#VALUE!</v>
      </c>
    </row>
    <row r="64" spans="3:31" x14ac:dyDescent="0.25">
      <c r="C64" s="183" t="s">
        <v>18</v>
      </c>
      <c r="D64" s="198"/>
      <c r="E64" s="39">
        <f>+B!E49/B!E$46</f>
        <v>0.26926959855711968</v>
      </c>
      <c r="F64" s="54">
        <f>+B!F49/B!F$46</f>
        <v>0.19591233120598434</v>
      </c>
      <c r="G64" s="39">
        <f>+B!G49/B!G$46</f>
        <v>2.6829275903657693E-2</v>
      </c>
      <c r="H64" s="54">
        <f>+B!H49/B!H$46</f>
        <v>1.9168812019168813E-2</v>
      </c>
      <c r="I64" s="39">
        <f>+B!I49/B!I$46</f>
        <v>0.44892527108997399</v>
      </c>
      <c r="J64" s="54">
        <f>+B!J49/B!J$46</f>
        <v>0.54430922608579635</v>
      </c>
      <c r="K64" s="39">
        <f>+B!K49/B!K$46</f>
        <v>0.55652234494579322</v>
      </c>
      <c r="L64" s="54">
        <f>+B!L49/B!L$46</f>
        <v>0.23405541713464412</v>
      </c>
      <c r="M64" s="39">
        <f>+B!M49/B!M$46</f>
        <v>0.55983411785099935</v>
      </c>
      <c r="N64" s="54">
        <f>+B!N49/B!N$46</f>
        <v>0.27801488848355821</v>
      </c>
      <c r="O64" s="39">
        <f>+B!O49/B!O$46</f>
        <v>0.40085026178254429</v>
      </c>
      <c r="P64" s="54">
        <f>+B!P49/B!P$46</f>
        <v>0.36929287750376077</v>
      </c>
      <c r="Q64" s="39">
        <f>+B!Q49/B!Q$46</f>
        <v>0.4158638319712582</v>
      </c>
      <c r="R64" s="54">
        <f>+B!R49/B!R$46</f>
        <v>0.2451215789480288</v>
      </c>
      <c r="S64" s="39">
        <f>+B!S49/B!S$46</f>
        <v>0.3131252364189025</v>
      </c>
      <c r="T64" s="54">
        <f>+B!T49/B!T$46</f>
        <v>0.14448173136308395</v>
      </c>
      <c r="U64" s="39">
        <f>+B!U49/B!U$46</f>
        <v>0.19613616772207168</v>
      </c>
      <c r="V64" s="54">
        <f>+B!V49/B!V$46</f>
        <v>0.14717033619836284</v>
      </c>
      <c r="W64" s="39">
        <f>+B!W49/B!W$46</f>
        <v>4.2343768781743944E-2</v>
      </c>
      <c r="X64" s="54">
        <f>+B!X49/B!X$46</f>
        <v>6.4965513864661734E-2</v>
      </c>
      <c r="Y64" s="39">
        <f>+B!Y49/B!Y$46</f>
        <v>6.7317142602330141E-2</v>
      </c>
      <c r="Z64" s="55">
        <f>+B!Z49/B!Z$46</f>
        <v>6.7249251911781008E-2</v>
      </c>
      <c r="AA64" s="55">
        <f>+B!AA49/B!AA$46</f>
        <v>1.8741271817723101E-2</v>
      </c>
      <c r="AB64" s="55">
        <f>+B!AB49/B!AB$46</f>
        <v>1.1432664553430187E-2</v>
      </c>
      <c r="AC64" s="55">
        <f>+B!AC49/B!AC$46</f>
        <v>1.8998941754940997E-2</v>
      </c>
      <c r="AD64" s="55">
        <f>+B!AD49/B!AD$46</f>
        <v>1.6923622003194933E-2</v>
      </c>
      <c r="AE64" s="55">
        <f>+B!AE49/B!AE$46</f>
        <v>1.5385491769674688E-2</v>
      </c>
    </row>
    <row r="65" spans="3:31" x14ac:dyDescent="0.25">
      <c r="C65" s="181" t="s">
        <v>19</v>
      </c>
      <c r="D65" s="197"/>
      <c r="E65" s="56">
        <f>+B!E50/B!E$46</f>
        <v>0.14213656695819202</v>
      </c>
      <c r="F65" s="57" t="e">
        <f>+B!F50/B!F$46</f>
        <v>#VALUE!</v>
      </c>
      <c r="G65" s="56" t="e">
        <f>+B!G50/B!G$46</f>
        <v>#VALUE!</v>
      </c>
      <c r="H65" s="57" t="e">
        <f>+B!H50/B!H$46</f>
        <v>#VALUE!</v>
      </c>
      <c r="I65" s="56" t="e">
        <f>+B!I50/B!I$46</f>
        <v>#VALUE!</v>
      </c>
      <c r="J65" s="57" t="e">
        <f>+B!J50/B!J$46</f>
        <v>#VALUE!</v>
      </c>
      <c r="K65" s="56" t="e">
        <f>+B!K50/B!K$46</f>
        <v>#VALUE!</v>
      </c>
      <c r="L65" s="57" t="e">
        <f>+B!L50/B!L$46</f>
        <v>#VALUE!</v>
      </c>
      <c r="M65" s="56" t="e">
        <f>+B!M50/B!M$46</f>
        <v>#VALUE!</v>
      </c>
      <c r="N65" s="57" t="e">
        <f>+B!N50/B!N$46</f>
        <v>#VALUE!</v>
      </c>
      <c r="O65" s="56" t="e">
        <f>+B!O50/B!O$46</f>
        <v>#VALUE!</v>
      </c>
      <c r="P65" s="57" t="e">
        <f>+B!P50/B!P$46</f>
        <v>#VALUE!</v>
      </c>
      <c r="Q65" s="56" t="e">
        <f>+B!Q50/B!Q$46</f>
        <v>#VALUE!</v>
      </c>
      <c r="R65" s="57" t="e">
        <f>+B!R50/B!R$46</f>
        <v>#VALUE!</v>
      </c>
      <c r="S65" s="56" t="e">
        <f>+B!S50/B!S$46</f>
        <v>#VALUE!</v>
      </c>
      <c r="T65" s="57">
        <f>+B!T50/B!T$46</f>
        <v>3.3692998770645014E-5</v>
      </c>
      <c r="U65" s="56" t="e">
        <f>+B!U50/B!U$46</f>
        <v>#VALUE!</v>
      </c>
      <c r="V65" s="57" t="e">
        <f>+B!V50/B!V$46</f>
        <v>#VALUE!</v>
      </c>
      <c r="W65" s="56" t="e">
        <f>+B!W50/B!W$46</f>
        <v>#VALUE!</v>
      </c>
      <c r="X65" s="57">
        <f>+B!X50/B!X$46</f>
        <v>6.9410305985954162E-6</v>
      </c>
      <c r="Y65" s="56">
        <f>+B!Y50/B!Y$46</f>
        <v>1.1494343994328228E-2</v>
      </c>
      <c r="Z65" s="58">
        <f>+B!Z50/B!Z$46</f>
        <v>7.3882905302610508E-3</v>
      </c>
      <c r="AA65" s="58" t="e">
        <f>+B!AA50/B!AA$46</f>
        <v>#VALUE!</v>
      </c>
      <c r="AB65" s="58" t="e">
        <f>+B!AB50/B!AB$46</f>
        <v>#VALUE!</v>
      </c>
      <c r="AC65" s="58" t="e">
        <f>+B!AC50/B!AC$46</f>
        <v>#VALUE!</v>
      </c>
      <c r="AD65" s="58">
        <f>+B!AD50/B!AD$46</f>
        <v>3.7835462043509522E-6</v>
      </c>
      <c r="AE65" s="58" t="e">
        <f>+B!AE50/B!AE$46</f>
        <v>#VALUE!</v>
      </c>
    </row>
    <row r="66" spans="3:31" x14ac:dyDescent="0.25">
      <c r="C66" s="183" t="s">
        <v>20</v>
      </c>
      <c r="D66" s="198"/>
      <c r="E66" s="39" t="e">
        <f>+B!E51/B!E$46</f>
        <v>#VALUE!</v>
      </c>
      <c r="F66" s="54" t="e">
        <f>+B!F51/B!F$46</f>
        <v>#VALUE!</v>
      </c>
      <c r="G66" s="39" t="e">
        <f>+B!G51/B!G$46</f>
        <v>#VALUE!</v>
      </c>
      <c r="H66" s="54" t="e">
        <f>+B!H51/B!H$46</f>
        <v>#VALUE!</v>
      </c>
      <c r="I66" s="39" t="e">
        <f>+B!I51/B!I$46</f>
        <v>#VALUE!</v>
      </c>
      <c r="J66" s="54">
        <f>+B!J51/B!J$46</f>
        <v>3.6142678681883782E-4</v>
      </c>
      <c r="K66" s="39" t="e">
        <f>+B!K51/B!K$46</f>
        <v>#VALUE!</v>
      </c>
      <c r="L66" s="54" t="e">
        <f>+B!L51/B!L$46</f>
        <v>#VALUE!</v>
      </c>
      <c r="M66" s="39" t="e">
        <f>+B!M51/B!M$46</f>
        <v>#VALUE!</v>
      </c>
      <c r="N66" s="54" t="e">
        <f>+B!N51/B!N$46</f>
        <v>#VALUE!</v>
      </c>
      <c r="O66" s="39" t="e">
        <f>+B!O51/B!O$46</f>
        <v>#VALUE!</v>
      </c>
      <c r="P66" s="54" t="e">
        <f>+B!P51/B!P$46</f>
        <v>#VALUE!</v>
      </c>
      <c r="Q66" s="39" t="e">
        <f>+B!Q51/B!Q$46</f>
        <v>#VALUE!</v>
      </c>
      <c r="R66" s="54" t="e">
        <f>+B!R51/B!R$46</f>
        <v>#VALUE!</v>
      </c>
      <c r="S66" s="39" t="e">
        <f>+B!S51/B!S$46</f>
        <v>#VALUE!</v>
      </c>
      <c r="T66" s="54" t="e">
        <f>+B!T51/B!T$46</f>
        <v>#VALUE!</v>
      </c>
      <c r="U66" s="39" t="e">
        <f>+B!U51/B!U$46</f>
        <v>#VALUE!</v>
      </c>
      <c r="V66" s="54" t="e">
        <f>+B!V51/B!V$46</f>
        <v>#VALUE!</v>
      </c>
      <c r="W66" s="39" t="e">
        <f>+B!W51/B!W$46</f>
        <v>#VALUE!</v>
      </c>
      <c r="X66" s="54" t="e">
        <f>+B!X51/B!X$46</f>
        <v>#VALUE!</v>
      </c>
      <c r="Y66" s="39" t="e">
        <f>+B!Y51/B!Y$46</f>
        <v>#VALUE!</v>
      </c>
      <c r="Z66" s="55">
        <f>+B!Z51/B!Z$46</f>
        <v>1.4105367092178575E-6</v>
      </c>
      <c r="AA66" s="55" t="e">
        <f>+B!AA51/B!AA$46</f>
        <v>#VALUE!</v>
      </c>
      <c r="AB66" s="55" t="e">
        <f>+B!AB51/B!AB$46</f>
        <v>#VALUE!</v>
      </c>
      <c r="AC66" s="55" t="e">
        <f>+B!AC51/B!AC$46</f>
        <v>#VALUE!</v>
      </c>
      <c r="AD66" s="55" t="e">
        <f>+B!AD51/B!AD$46</f>
        <v>#VALUE!</v>
      </c>
      <c r="AE66" s="55" t="e">
        <f>+B!AE51/B!AE$46</f>
        <v>#VALUE!</v>
      </c>
    </row>
    <row r="67" spans="3:31" x14ac:dyDescent="0.25">
      <c r="C67" s="181" t="s">
        <v>21</v>
      </c>
      <c r="D67" s="197"/>
      <c r="E67" s="56">
        <f>+B!E52/B!E$46</f>
        <v>2.3817356156251537E-2</v>
      </c>
      <c r="F67" s="57">
        <f>+B!F52/B!F$46</f>
        <v>7.7460390388881311E-3</v>
      </c>
      <c r="G67" s="56">
        <f>+B!G52/B!G$46</f>
        <v>2.7478339831773863E-2</v>
      </c>
      <c r="H67" s="57">
        <f>+B!H52/B!H$46</f>
        <v>2.6283690026283686E-3</v>
      </c>
      <c r="I67" s="56">
        <f>+B!I52/B!I$46</f>
        <v>1.6334974599560058E-3</v>
      </c>
      <c r="J67" s="57">
        <f>+B!J52/B!J$46</f>
        <v>3.710567488568968E-2</v>
      </c>
      <c r="K67" s="56">
        <f>+B!K52/B!K$46</f>
        <v>1.8955897423604078E-2</v>
      </c>
      <c r="L67" s="57">
        <f>+B!L52/B!L$46</f>
        <v>3.1344088566432719E-2</v>
      </c>
      <c r="M67" s="56">
        <f>+B!M52/B!M$46</f>
        <v>0.15345112210472978</v>
      </c>
      <c r="N67" s="57">
        <f>+B!N52/B!N$46</f>
        <v>0.44721196936641711</v>
      </c>
      <c r="O67" s="56">
        <f>+B!O52/B!O$46</f>
        <v>0.36502021395750323</v>
      </c>
      <c r="P67" s="57">
        <f>+B!P52/B!P$46</f>
        <v>0.30220160427549059</v>
      </c>
      <c r="Q67" s="56">
        <f>+B!Q52/B!Q$46</f>
        <v>0.22644143077105294</v>
      </c>
      <c r="R67" s="57">
        <f>+B!R52/B!R$46</f>
        <v>0.25543544018313602</v>
      </c>
      <c r="S67" s="56">
        <f>+B!S52/B!S$46</f>
        <v>0.32198780844772107</v>
      </c>
      <c r="T67" s="57">
        <f>+B!T52/B!T$46</f>
        <v>0.50440899745652046</v>
      </c>
      <c r="U67" s="56">
        <f>+B!U52/B!U$46</f>
        <v>0.14965084692440775</v>
      </c>
      <c r="V67" s="57">
        <f>+B!V52/B!V$46</f>
        <v>0.20569303698453367</v>
      </c>
      <c r="W67" s="56">
        <f>+B!W52/B!W$46</f>
        <v>0.68077658418497167</v>
      </c>
      <c r="X67" s="57">
        <f>+B!X52/B!X$46</f>
        <v>7.8394625916438809E-2</v>
      </c>
      <c r="Y67" s="56">
        <f>+B!Y52/B!Y$46</f>
        <v>3.5454421791994838E-2</v>
      </c>
      <c r="Z67" s="58">
        <f>+B!Z52/B!Z$46</f>
        <v>0.14420662347737601</v>
      </c>
      <c r="AA67" s="58">
        <f>+B!AA52/B!AA$46</f>
        <v>0.38214446947281638</v>
      </c>
      <c r="AB67" s="58">
        <f>+B!AB52/B!AB$46</f>
        <v>0.18842875407286597</v>
      </c>
      <c r="AC67" s="58">
        <f>+B!AC52/B!AC$46</f>
        <v>0.42659573166137393</v>
      </c>
      <c r="AD67" s="58">
        <f>+B!AD52/B!AD$46</f>
        <v>0.42514988022824152</v>
      </c>
      <c r="AE67" s="58">
        <f>+B!AE52/B!AE$46</f>
        <v>0.54408622262650941</v>
      </c>
    </row>
    <row r="68" spans="3:31" x14ac:dyDescent="0.25">
      <c r="C68" s="183" t="s">
        <v>22</v>
      </c>
      <c r="D68" s="198"/>
      <c r="E68" s="39">
        <f>+B!E53/B!E$46</f>
        <v>0.31448438581167687</v>
      </c>
      <c r="F68" s="54">
        <f>+B!F53/B!F$46</f>
        <v>0.64925662433505382</v>
      </c>
      <c r="G68" s="39">
        <f>+B!G53/B!G$46</f>
        <v>0.47314185947453907</v>
      </c>
      <c r="H68" s="54">
        <f>+B!H53/B!H$46</f>
        <v>0.37885676437885674</v>
      </c>
      <c r="I68" s="39">
        <f>+B!I53/B!I$46</f>
        <v>0.52652291249238259</v>
      </c>
      <c r="J68" s="54">
        <f>+B!J53/B!J$46</f>
        <v>0.40172999721046437</v>
      </c>
      <c r="K68" s="39">
        <f>+B!K53/B!K$46</f>
        <v>0.35615871893372331</v>
      </c>
      <c r="L68" s="54">
        <f>+B!L53/B!L$46</f>
        <v>0.3717454948655165</v>
      </c>
      <c r="M68" s="39">
        <f>+B!M53/B!M$46</f>
        <v>0.23911511741095834</v>
      </c>
      <c r="N68" s="54">
        <f>+B!N53/B!N$46</f>
        <v>0.22662272217645182</v>
      </c>
      <c r="O68" s="39">
        <f>+B!O53/B!O$46</f>
        <v>0.19457266453217836</v>
      </c>
      <c r="P68" s="54">
        <f>+B!P53/B!P$46</f>
        <v>0.23502840746305442</v>
      </c>
      <c r="Q68" s="39">
        <f>+B!Q53/B!Q$46</f>
        <v>0.27244956374116625</v>
      </c>
      <c r="R68" s="54">
        <f>+B!R53/B!R$46</f>
        <v>0.15598130996918155</v>
      </c>
      <c r="S68" s="39">
        <f>+B!S53/B!S$46</f>
        <v>0.24548913576196529</v>
      </c>
      <c r="T68" s="54">
        <f>+B!T53/B!T$46</f>
        <v>0.20768628126563796</v>
      </c>
      <c r="U68" s="39">
        <f>+B!U53/B!U$46</f>
        <v>0.43738061391287336</v>
      </c>
      <c r="V68" s="54">
        <f>+B!V53/B!V$46</f>
        <v>0.47790314599774136</v>
      </c>
      <c r="W68" s="39">
        <f>+B!W53/B!W$46</f>
        <v>0.21159561324244139</v>
      </c>
      <c r="X68" s="54">
        <f>+B!X53/B!X$46</f>
        <v>0.67548627781700088</v>
      </c>
      <c r="Y68" s="39">
        <f>+B!Y53/B!Y$46</f>
        <v>0.7306162104897127</v>
      </c>
      <c r="Z68" s="55">
        <f>+B!Z53/B!Z$46</f>
        <v>0.59659909524145371</v>
      </c>
      <c r="AA68" s="55">
        <f>+B!AA53/B!AA$46</f>
        <v>0.44467342795186465</v>
      </c>
      <c r="AB68" s="55">
        <f>+B!AB53/B!AB$46</f>
        <v>0.42631673432830675</v>
      </c>
      <c r="AC68" s="55">
        <f>+B!AC53/B!AC$46</f>
        <v>0.35475317469831458</v>
      </c>
      <c r="AD68" s="55">
        <f>+B!AD53/B!AD$46</f>
        <v>0.27548756623120152</v>
      </c>
      <c r="AE68" s="55">
        <f>+B!AE53/B!AE$46</f>
        <v>0.30736306638713434</v>
      </c>
    </row>
    <row r="69" spans="3:31" x14ac:dyDescent="0.25">
      <c r="C69" s="181" t="s">
        <v>23</v>
      </c>
      <c r="D69" s="197"/>
      <c r="E69" s="56">
        <f>+B!E54/B!E$46</f>
        <v>0.14707472652956277</v>
      </c>
      <c r="F69" s="57">
        <f>+B!F54/B!F$46</f>
        <v>3.9885998980595416E-2</v>
      </c>
      <c r="G69" s="56">
        <f>+B!G54/B!G$46</f>
        <v>0.25883218420933563</v>
      </c>
      <c r="H69" s="57">
        <f>+B!H54/B!H$46</f>
        <v>4.9000950049000951E-2</v>
      </c>
      <c r="I69" s="56">
        <f>+B!I54/B!I$46</f>
        <v>6.3297169724019125E-3</v>
      </c>
      <c r="J69" s="57">
        <f>+B!J54/B!J$46</f>
        <v>2.1831148197111011E-5</v>
      </c>
      <c r="K69" s="56">
        <f>+B!K54/B!K$46</f>
        <v>5.4104913670660018E-2</v>
      </c>
      <c r="L69" s="57">
        <f>+B!L54/B!L$46</f>
        <v>3.4808914593580424E-2</v>
      </c>
      <c r="M69" s="56">
        <f>+B!M54/B!M$46</f>
        <v>6.0704332404357738E-3</v>
      </c>
      <c r="N69" s="57">
        <f>+B!N54/B!N$46</f>
        <v>3.145303460205448E-2</v>
      </c>
      <c r="O69" s="56">
        <f>+B!O54/B!O$46</f>
        <v>1.5810628912977763E-3</v>
      </c>
      <c r="P69" s="57">
        <f>+B!P54/B!P$46</f>
        <v>2.6245462848690131E-3</v>
      </c>
      <c r="Q69" s="56">
        <f>+B!Q54/B!Q$46</f>
        <v>3.8093292273678393E-2</v>
      </c>
      <c r="R69" s="57">
        <f>+B!R54/B!R$46</f>
        <v>0.28855114618673577</v>
      </c>
      <c r="S69" s="56">
        <f>+B!S54/B!S$46</f>
        <v>4.4804645145122054E-3</v>
      </c>
      <c r="T69" s="57">
        <f>+B!T54/B!T$46</f>
        <v>1.3551226444687425E-2</v>
      </c>
      <c r="U69" s="56">
        <f>+B!U54/B!U$46</f>
        <v>2.4708558571948168E-2</v>
      </c>
      <c r="V69" s="57">
        <f>+B!V54/B!V$46</f>
        <v>1.2900717314830775E-2</v>
      </c>
      <c r="W69" s="56">
        <f>+B!W54/B!W$46</f>
        <v>7.5147532934769154E-3</v>
      </c>
      <c r="X69" s="57">
        <f>+B!X54/B!X$46</f>
        <v>2.936862603518671E-2</v>
      </c>
      <c r="Y69" s="56">
        <f>+B!Y54/B!Y$46</f>
        <v>8.7507961288544114E-3</v>
      </c>
      <c r="Z69" s="58">
        <f>+B!Z54/B!Z$46</f>
        <v>3.3352241242078327E-2</v>
      </c>
      <c r="AA69" s="58">
        <f>+B!AA54/B!AA$46</f>
        <v>3.5549493340825029E-3</v>
      </c>
      <c r="AB69" s="58">
        <f>+B!AB54/B!AB$46</f>
        <v>6.2539347882186541E-2</v>
      </c>
      <c r="AC69" s="58">
        <f>+B!AC54/B!AC$46</f>
        <v>6.7128596459177202E-3</v>
      </c>
      <c r="AD69" s="58">
        <f>+B!AD54/B!AD$46</f>
        <v>7.7073268462331687E-2</v>
      </c>
      <c r="AE69" s="58">
        <f>+B!AE54/B!AE$46</f>
        <v>1.0294163820657941E-2</v>
      </c>
    </row>
    <row r="70" spans="3:31" x14ac:dyDescent="0.25">
      <c r="C70" s="183" t="s">
        <v>24</v>
      </c>
      <c r="D70" s="198"/>
      <c r="E70" s="39">
        <f>+B!E55/B!E$46</f>
        <v>0.10321736598719708</v>
      </c>
      <c r="F70" s="54">
        <f>+B!F55/B!F$46</f>
        <v>0.10719900643947823</v>
      </c>
      <c r="G70" s="39">
        <f>+B!G55/B!G$46</f>
        <v>4.4711299173223619E-2</v>
      </c>
      <c r="H70" s="54">
        <f>+B!H55/B!H$46</f>
        <v>2.6993979026993978E-2</v>
      </c>
      <c r="I70" s="39">
        <f>+B!I55/B!I$46</f>
        <v>1.6588601985285497E-2</v>
      </c>
      <c r="J70" s="54">
        <f>+B!J55/B!J$46</f>
        <v>16.038131738850954</v>
      </c>
      <c r="K70" s="39">
        <f>+B!K55/B!K$46</f>
        <v>1.4258125026219429E-2</v>
      </c>
      <c r="L70" s="54">
        <f>+B!L55/B!L$46</f>
        <v>0.31247982855888767</v>
      </c>
      <c r="M70" s="39">
        <f>+B!M55/B!M$46</f>
        <v>2.1928980038136894E-2</v>
      </c>
      <c r="N70" s="54">
        <f>+B!N55/B!N$46</f>
        <v>1.164636926250455E-2</v>
      </c>
      <c r="O70" s="39">
        <f>+B!O55/B!O$46</f>
        <v>9.8777843335859216E-3</v>
      </c>
      <c r="P70" s="54">
        <f>+B!P55/B!P$46</f>
        <v>1.3180492153630654E-2</v>
      </c>
      <c r="Q70" s="39">
        <f>+B!Q55/B!Q$46</f>
        <v>2.1729045757826998E-2</v>
      </c>
      <c r="R70" s="54">
        <f>+B!R55/B!R$46</f>
        <v>2.7289904303844391E-2</v>
      </c>
      <c r="S70" s="39">
        <f>+B!S55/B!S$46</f>
        <v>7.0618136693998898E-2</v>
      </c>
      <c r="T70" s="54">
        <f>+B!T55/B!T$46</f>
        <v>0.10676569087835792</v>
      </c>
      <c r="U70" s="39">
        <f>+B!U55/B!U$46</f>
        <v>0.17718799383405504</v>
      </c>
      <c r="V70" s="54">
        <f>+B!V55/B!V$46</f>
        <v>0.14385442993748587</v>
      </c>
      <c r="W70" s="39">
        <f>+B!W55/B!W$46</f>
        <v>5.3511412423026615E-2</v>
      </c>
      <c r="X70" s="54">
        <f>+B!X55/B!X$46</f>
        <v>0.14467602786579911</v>
      </c>
      <c r="Y70" s="39">
        <f>+B!Y55/B!Y$46</f>
        <v>0.14280943625519005</v>
      </c>
      <c r="Z70" s="55">
        <f>+B!Z55/B!Z$46</f>
        <v>0.14452127391615366</v>
      </c>
      <c r="AA70" s="55">
        <f>+B!AA55/B!AA$46</f>
        <v>0.12823456331594527</v>
      </c>
      <c r="AB70" s="55">
        <f>+B!AB55/B!AB$46</f>
        <v>0.25504871475891627</v>
      </c>
      <c r="AC70" s="55">
        <f>+B!AC55/B!AC$46</f>
        <v>0.14852263711070937</v>
      </c>
      <c r="AD70" s="55">
        <f>+B!AD55/B!AD$46</f>
        <v>7.9771387328201104E-2</v>
      </c>
      <c r="AE70" s="55">
        <f>+B!AE55/B!AE$46</f>
        <v>4.5045702100708782E-2</v>
      </c>
    </row>
    <row r="71" spans="3:31" ht="15.75" thickBot="1" x14ac:dyDescent="0.3">
      <c r="C71" s="185" t="s">
        <v>25</v>
      </c>
      <c r="D71" s="221"/>
      <c r="E71" s="59" t="e">
        <f>+B!E56/B!E$46</f>
        <v>#VALUE!</v>
      </c>
      <c r="F71" s="60" t="e">
        <f>+B!F56/B!F$46</f>
        <v>#VALUE!</v>
      </c>
      <c r="G71" s="59" t="e">
        <f>+B!G56/B!G$46</f>
        <v>#VALUE!</v>
      </c>
      <c r="H71" s="60" t="e">
        <f>+B!H56/B!H$46</f>
        <v>#VALUE!</v>
      </c>
      <c r="I71" s="59" t="e">
        <f>+B!I56/B!I$46</f>
        <v>#VALUE!</v>
      </c>
      <c r="J71" s="60" t="e">
        <f>+B!J56/B!J$46</f>
        <v>#VALUE!</v>
      </c>
      <c r="K71" s="59" t="e">
        <f>+B!K56/B!K$46</f>
        <v>#VALUE!</v>
      </c>
      <c r="L71" s="60">
        <f>+B!L56/B!L$46</f>
        <v>1.3023040985499513E-2</v>
      </c>
      <c r="M71" s="59" t="e">
        <f>+B!M56/B!M$46</f>
        <v>#VALUE!</v>
      </c>
      <c r="N71" s="60" t="e">
        <f>+B!N56/B!N$46</f>
        <v>#VALUE!</v>
      </c>
      <c r="O71" s="59">
        <f>+B!O56/B!O$46</f>
        <v>1.9835364436598182E-3</v>
      </c>
      <c r="P71" s="60">
        <f>+B!P56/B!P$46</f>
        <v>2.3368932505782401E-3</v>
      </c>
      <c r="Q71" s="59">
        <f>+B!Q56/B!Q$46</f>
        <v>8.3657072920367958E-3</v>
      </c>
      <c r="R71" s="60">
        <f>+B!R56/B!R$46</f>
        <v>8.9624960766673433E-8</v>
      </c>
      <c r="S71" s="59">
        <f>+B!S56/B!S$46</f>
        <v>2.6974070467401219E-3</v>
      </c>
      <c r="T71" s="60">
        <f>+B!T56/B!T$46</f>
        <v>3.3636355468363937E-3</v>
      </c>
      <c r="U71" s="59">
        <f>+B!U56/B!U$46</f>
        <v>1.2757479423142501E-7</v>
      </c>
      <c r="V71" s="60">
        <f>+B!V56/B!V$46</f>
        <v>2.6701801329104642E-3</v>
      </c>
      <c r="W71" s="59">
        <f>+B!W56/B!W$46</f>
        <v>3.9809821854130771E-4</v>
      </c>
      <c r="X71" s="60">
        <f>+B!X56/B!X$46</f>
        <v>1.2184322631858711E-3</v>
      </c>
      <c r="Y71" s="59">
        <f>+B!Y56/B!Y$46</f>
        <v>4.6835348391391807E-4</v>
      </c>
      <c r="Z71" s="61">
        <f>+B!Z56/B!Z$46</f>
        <v>2.3804822020493084E-3</v>
      </c>
      <c r="AA71" s="61">
        <f>+B!AA56/B!AA$46</f>
        <v>4.6877282415811752E-4</v>
      </c>
      <c r="AB71" s="61">
        <f>+B!AB56/B!AB$46</f>
        <v>3.9480411189050215E-3</v>
      </c>
      <c r="AC71" s="61">
        <f>+B!AC56/B!AC$46</f>
        <v>3.7695464586095248E-4</v>
      </c>
      <c r="AD71" s="61">
        <f>+B!AD56/B!AD$46</f>
        <v>4.0375843066430873E-4</v>
      </c>
      <c r="AE71" s="61">
        <f>+B!AE56/B!AE$46</f>
        <v>2.3638244257072856E-4</v>
      </c>
    </row>
    <row r="72" spans="3:31" x14ac:dyDescent="0.25">
      <c r="C72" t="s">
        <v>52</v>
      </c>
    </row>
  </sheetData>
  <mergeCells count="28">
    <mergeCell ref="C70:D70"/>
    <mergeCell ref="C71:D71"/>
    <mergeCell ref="C65:D65"/>
    <mergeCell ref="C66:D66"/>
    <mergeCell ref="C67:D67"/>
    <mergeCell ref="C68:D68"/>
    <mergeCell ref="C69:D69"/>
    <mergeCell ref="C57:D57"/>
    <mergeCell ref="C61:D61"/>
    <mergeCell ref="C62:D62"/>
    <mergeCell ref="C63:D63"/>
    <mergeCell ref="C64:D64"/>
    <mergeCell ref="C52:D52"/>
    <mergeCell ref="C53:D53"/>
    <mergeCell ref="C54:D54"/>
    <mergeCell ref="C55:D55"/>
    <mergeCell ref="C56:D56"/>
    <mergeCell ref="C47:D47"/>
    <mergeCell ref="C48:D48"/>
    <mergeCell ref="C49:D49"/>
    <mergeCell ref="C50:D50"/>
    <mergeCell ref="C51:D51"/>
    <mergeCell ref="B7:E16"/>
    <mergeCell ref="G9:J16"/>
    <mergeCell ref="M8:P16"/>
    <mergeCell ref="C17:E17"/>
    <mergeCell ref="H17:J17"/>
    <mergeCell ref="N17:P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Maria Fernanda Segura Espitia</cp:lastModifiedBy>
  <dcterms:created xsi:type="dcterms:W3CDTF">2017-09-28T16:39:19Z</dcterms:created>
  <dcterms:modified xsi:type="dcterms:W3CDTF">2023-11-04T03:12:22Z</dcterms:modified>
</cp:coreProperties>
</file>