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C:\Users\luise\OneDrive\Desktop\eudoro\ADMINISTRACION 20231\PRACTICA PROFESIONAL\"/>
    </mc:Choice>
  </mc:AlternateContent>
  <xr:revisionPtr revIDLastSave="0" documentId="13_ncr:1_{FC1BDEE9-43A7-4B18-8942-97B9275EB616}" xr6:coauthVersionLast="47" xr6:coauthVersionMax="47" xr10:uidLastSave="{00000000-0000-0000-0000-000000000000}"/>
  <bookViews>
    <workbookView xWindow="-120" yWindow="-120" windowWidth="24240" windowHeight="13140" tabRatio="664" activeTab="3" xr2:uid="{00000000-000D-0000-FFFF-FFFF00000000}"/>
  </bookViews>
  <sheets>
    <sheet name="INICIO" sheetId="3" r:id="rId1"/>
    <sheet name="INDICADORES" sheetId="4" r:id="rId2"/>
    <sheet name="FUENTE DE DATOS" sheetId="17" r:id="rId3"/>
    <sheet name="A" sheetId="5" r:id="rId4"/>
    <sheet name="B" sheetId="6" r:id="rId5"/>
    <sheet name="C" sheetId="7" r:id="rId6"/>
    <sheet name="D" sheetId="8" r:id="rId7"/>
    <sheet name="E" sheetId="9" r:id="rId8"/>
    <sheet name="F" sheetId="10" r:id="rId9"/>
    <sheet name="H" sheetId="2" r:id="rId10"/>
    <sheet name="I" sheetId="12" r:id="rId11"/>
    <sheet name="J" sheetId="13"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46" i="13" l="1"/>
  <c r="AF59" i="13" s="1"/>
  <c r="AF47" i="13"/>
  <c r="AF60" i="13" s="1"/>
  <c r="AF48" i="13"/>
  <c r="AF61" i="13" s="1"/>
  <c r="AF49" i="13"/>
  <c r="AF62" i="13" s="1"/>
  <c r="AF50" i="13"/>
  <c r="AF63" i="13" s="1"/>
  <c r="AF51" i="13"/>
  <c r="AF64" i="13" s="1"/>
  <c r="AF52" i="13"/>
  <c r="AF65" i="13" s="1"/>
  <c r="AF53" i="13"/>
  <c r="AF66" i="13" s="1"/>
  <c r="AF54" i="13"/>
  <c r="AF67" i="13" s="1"/>
  <c r="AF55" i="13"/>
  <c r="AF68" i="13" s="1"/>
  <c r="AF47" i="12"/>
  <c r="AF48" i="12"/>
  <c r="AF49" i="12"/>
  <c r="AF50" i="12"/>
  <c r="AF51" i="12"/>
  <c r="AF52" i="12"/>
  <c r="AF53" i="12"/>
  <c r="AF54" i="12"/>
  <c r="AF55" i="12"/>
  <c r="AF56" i="12"/>
  <c r="AF61" i="12"/>
  <c r="AF62" i="12"/>
  <c r="AF63" i="12"/>
  <c r="AF64" i="12"/>
  <c r="AF65" i="12"/>
  <c r="AF66" i="12"/>
  <c r="AF67" i="12"/>
  <c r="AF68" i="12"/>
  <c r="AF69" i="12"/>
  <c r="AF70" i="12"/>
  <c r="AF44" i="2"/>
  <c r="AF45" i="2"/>
  <c r="AF46" i="2"/>
  <c r="AF47" i="2"/>
  <c r="AF48" i="2"/>
  <c r="AF49" i="2"/>
  <c r="AF50" i="2"/>
  <c r="AF51" i="2"/>
  <c r="AF52" i="2"/>
  <c r="AF53" i="2"/>
  <c r="AE47" i="10"/>
  <c r="AE48" i="10"/>
  <c r="AE49" i="10"/>
  <c r="AE50" i="10"/>
  <c r="AE51" i="10"/>
  <c r="AE52" i="10"/>
  <c r="AE53" i="10"/>
  <c r="AE54" i="10"/>
  <c r="AE55" i="10"/>
  <c r="AE56" i="10"/>
  <c r="AE57" i="10"/>
  <c r="AE61" i="10"/>
  <c r="AE62" i="10"/>
  <c r="AE63" i="10"/>
  <c r="AE64" i="10"/>
  <c r="AE65" i="10"/>
  <c r="AE66" i="10"/>
  <c r="AE67" i="10"/>
  <c r="AE68" i="10"/>
  <c r="AE69" i="10"/>
  <c r="AE70" i="10"/>
  <c r="AE71" i="10"/>
  <c r="AE102" i="9"/>
  <c r="AE103" i="9"/>
  <c r="AE104" i="9"/>
  <c r="AE105" i="9"/>
  <c r="AE106" i="9"/>
  <c r="AE107" i="9"/>
  <c r="AE108" i="9"/>
  <c r="AE109" i="9"/>
  <c r="AE110" i="9"/>
  <c r="AE111" i="9"/>
  <c r="AE112" i="9"/>
  <c r="AF46" i="9"/>
  <c r="AF47" i="9"/>
  <c r="AF48" i="9"/>
  <c r="AF49" i="9"/>
  <c r="AF50" i="9"/>
  <c r="AF51" i="9"/>
  <c r="AF52" i="9"/>
  <c r="AF53" i="9"/>
  <c r="AF54" i="9"/>
  <c r="AF55" i="9"/>
  <c r="AF56" i="9"/>
  <c r="AE74" i="9"/>
  <c r="AE75" i="9"/>
  <c r="AE76" i="9"/>
  <c r="AE77" i="9"/>
  <c r="AE78" i="9"/>
  <c r="AE79" i="9"/>
  <c r="AE80" i="9"/>
  <c r="AE81" i="9"/>
  <c r="AE82" i="9"/>
  <c r="AE83" i="9"/>
  <c r="AE84" i="9"/>
  <c r="AH112" i="8" l="1"/>
  <c r="AH113" i="8"/>
  <c r="AH114" i="8"/>
  <c r="AH115" i="8"/>
  <c r="AH116" i="8"/>
  <c r="AH117" i="8"/>
  <c r="AH118" i="8"/>
  <c r="AH119" i="8"/>
  <c r="AH120" i="8"/>
  <c r="AH121" i="8"/>
  <c r="AH122" i="8"/>
  <c r="AH98" i="8"/>
  <c r="AH99" i="8"/>
  <c r="AH100" i="8"/>
  <c r="AH101" i="8"/>
  <c r="AH102" i="8"/>
  <c r="AH103" i="8"/>
  <c r="AH104" i="8"/>
  <c r="AH105" i="8"/>
  <c r="AH106" i="8"/>
  <c r="AH107" i="8"/>
  <c r="AH108" i="8"/>
  <c r="AH66" i="8"/>
  <c r="AH67" i="8"/>
  <c r="AH68" i="8"/>
  <c r="AH69" i="8"/>
  <c r="AH70" i="8"/>
  <c r="AH71" i="8"/>
  <c r="AH72" i="8"/>
  <c r="AH73" i="8"/>
  <c r="AH74" i="8"/>
  <c r="AH75" i="8"/>
  <c r="AH76" i="8"/>
  <c r="AH46" i="8" l="1"/>
  <c r="AH47" i="8"/>
  <c r="AH48" i="8"/>
  <c r="AH49" i="8"/>
  <c r="AH50" i="8"/>
  <c r="AH51" i="8"/>
  <c r="AH52" i="8"/>
  <c r="AH53" i="8"/>
  <c r="AH54" i="8"/>
  <c r="AH55" i="8"/>
  <c r="AH56" i="8"/>
  <c r="AD46" i="7"/>
  <c r="AD47" i="7"/>
  <c r="AD48" i="7"/>
  <c r="AD49" i="7"/>
  <c r="AD50" i="7"/>
  <c r="AD51" i="7"/>
  <c r="AD52" i="7"/>
  <c r="AD53" i="7"/>
  <c r="AD54" i="7"/>
  <c r="AD55" i="7"/>
  <c r="AD56" i="7"/>
  <c r="F47" i="13"/>
  <c r="AE47" i="9"/>
  <c r="AE48" i="9"/>
  <c r="AE49" i="9"/>
  <c r="AE50" i="9"/>
  <c r="AE51" i="9"/>
  <c r="AE52" i="9"/>
  <c r="AE53" i="9"/>
  <c r="AE54" i="9"/>
  <c r="AE55" i="9"/>
  <c r="AE56" i="9"/>
  <c r="J47" i="7"/>
  <c r="AE46" i="9"/>
  <c r="AH150" i="8" l="1"/>
  <c r="AH136" i="8"/>
  <c r="AH90" i="8"/>
  <c r="AH149" i="8"/>
  <c r="AH135" i="8"/>
  <c r="AH89" i="8"/>
  <c r="AH148" i="8"/>
  <c r="AH134" i="8"/>
  <c r="AH88" i="8"/>
  <c r="AH147" i="8"/>
  <c r="AH133" i="8"/>
  <c r="AH87" i="8"/>
  <c r="AH146" i="8"/>
  <c r="AH132" i="8"/>
  <c r="AH86" i="8"/>
  <c r="AH145" i="8"/>
  <c r="AH131" i="8"/>
  <c r="AH85" i="8"/>
  <c r="AH144" i="8"/>
  <c r="AH130" i="8"/>
  <c r="AH84" i="8"/>
  <c r="AH143" i="8"/>
  <c r="AH129" i="8"/>
  <c r="AH83" i="8"/>
  <c r="AH142" i="8"/>
  <c r="AH128" i="8"/>
  <c r="AH82" i="8"/>
  <c r="AH141" i="8"/>
  <c r="AH127" i="8"/>
  <c r="AH81" i="8"/>
  <c r="AH140" i="8"/>
  <c r="AH126" i="8"/>
  <c r="AH80" i="8"/>
  <c r="AE46" i="13"/>
  <c r="AE59" i="13" s="1"/>
  <c r="AE47" i="13"/>
  <c r="AE60" i="13" s="1"/>
  <c r="AE48" i="13"/>
  <c r="AE61" i="13" s="1"/>
  <c r="AE49" i="13"/>
  <c r="AE62" i="13" s="1"/>
  <c r="AE50" i="13"/>
  <c r="AE63" i="13" s="1"/>
  <c r="AE51" i="13"/>
  <c r="AE64" i="13" s="1"/>
  <c r="AE52" i="13"/>
  <c r="AE65" i="13" s="1"/>
  <c r="AE53" i="13"/>
  <c r="AE66" i="13" s="1"/>
  <c r="AE54" i="13"/>
  <c r="AE67" i="13" s="1"/>
  <c r="AE55" i="13"/>
  <c r="AE68" i="13" s="1"/>
  <c r="AE47" i="12"/>
  <c r="AE61" i="12" s="1"/>
  <c r="AE48" i="12"/>
  <c r="AE62" i="12" s="1"/>
  <c r="AE49" i="12"/>
  <c r="AE63" i="12" s="1"/>
  <c r="AE50" i="12"/>
  <c r="AE64" i="12" s="1"/>
  <c r="AE51" i="12"/>
  <c r="AE65" i="12" s="1"/>
  <c r="AE52" i="12"/>
  <c r="AE66" i="12" s="1"/>
  <c r="AE53" i="12"/>
  <c r="AE67" i="12" s="1"/>
  <c r="AE54" i="12"/>
  <c r="AE68" i="12" s="1"/>
  <c r="AE55" i="12"/>
  <c r="AE69" i="12" s="1"/>
  <c r="AE56" i="12"/>
  <c r="AE70" i="12" s="1"/>
  <c r="AE44" i="2"/>
  <c r="AE45" i="2"/>
  <c r="AE46" i="2"/>
  <c r="AE47" i="2"/>
  <c r="AE48" i="2"/>
  <c r="AE49" i="2"/>
  <c r="AE50" i="2"/>
  <c r="AE51" i="2"/>
  <c r="AE52" i="2"/>
  <c r="AE53" i="2"/>
  <c r="AD61" i="10"/>
  <c r="AD62" i="10"/>
  <c r="AD63" i="10"/>
  <c r="AD64" i="10"/>
  <c r="AD65" i="10"/>
  <c r="AD66" i="10"/>
  <c r="AD67" i="10"/>
  <c r="AD68" i="10"/>
  <c r="AD69" i="10"/>
  <c r="AD70" i="10"/>
  <c r="AD71" i="10"/>
  <c r="AD47" i="10"/>
  <c r="AD48" i="10"/>
  <c r="AD49" i="10"/>
  <c r="AD50" i="10"/>
  <c r="AD51" i="10"/>
  <c r="AD52" i="10"/>
  <c r="AD53" i="10"/>
  <c r="AD54" i="10"/>
  <c r="AD55" i="10"/>
  <c r="AD56" i="10"/>
  <c r="AD57" i="10"/>
  <c r="AD102" i="9"/>
  <c r="AD103" i="9"/>
  <c r="AD104" i="9"/>
  <c r="AD105" i="9"/>
  <c r="AD106" i="9"/>
  <c r="AD107" i="9"/>
  <c r="AD108" i="9"/>
  <c r="AD109" i="9"/>
  <c r="AD110" i="9"/>
  <c r="AD111" i="9"/>
  <c r="AD112" i="9"/>
  <c r="AD74" i="9"/>
  <c r="AD75" i="9"/>
  <c r="AD76" i="9"/>
  <c r="AD77" i="9"/>
  <c r="AD78" i="9"/>
  <c r="AD79" i="9"/>
  <c r="AD80" i="9"/>
  <c r="AD81" i="9"/>
  <c r="AD82" i="9"/>
  <c r="AD83" i="9"/>
  <c r="AD84" i="9"/>
  <c r="AG112" i="8"/>
  <c r="AG113" i="8"/>
  <c r="AG114" i="8"/>
  <c r="AG115" i="8"/>
  <c r="AG116" i="8"/>
  <c r="AG117" i="8"/>
  <c r="AG118" i="8"/>
  <c r="AG119" i="8"/>
  <c r="AG120" i="8"/>
  <c r="AG121" i="8"/>
  <c r="AG122" i="8"/>
  <c r="H99" i="8"/>
  <c r="H100" i="8"/>
  <c r="H101" i="8"/>
  <c r="H102" i="8"/>
  <c r="H103" i="8"/>
  <c r="H104" i="8"/>
  <c r="H105" i="8"/>
  <c r="H106" i="8"/>
  <c r="H107" i="8"/>
  <c r="H108" i="8"/>
  <c r="AG98" i="8" l="1"/>
  <c r="AG99" i="8"/>
  <c r="AG100" i="8"/>
  <c r="AG101" i="8"/>
  <c r="AG102" i="8"/>
  <c r="AG103" i="8"/>
  <c r="AG104" i="8"/>
  <c r="AG105" i="8"/>
  <c r="AG106" i="8"/>
  <c r="AG107" i="8"/>
  <c r="AG108" i="8"/>
  <c r="AG66" i="8"/>
  <c r="AG67" i="8"/>
  <c r="AG68" i="8"/>
  <c r="AG69" i="8"/>
  <c r="AG70" i="8"/>
  <c r="AG71" i="8"/>
  <c r="AG72" i="8"/>
  <c r="AG73" i="8"/>
  <c r="AG74" i="8"/>
  <c r="AG75" i="8"/>
  <c r="AG76" i="8"/>
  <c r="AG46" i="8"/>
  <c r="AG47" i="8"/>
  <c r="AG48" i="8"/>
  <c r="AG49" i="8"/>
  <c r="AG50" i="8"/>
  <c r="AG51" i="8"/>
  <c r="AG52" i="8"/>
  <c r="AG53" i="8"/>
  <c r="AG54" i="8"/>
  <c r="AG55" i="8"/>
  <c r="AG56" i="8"/>
  <c r="AC46" i="7"/>
  <c r="AC47" i="7"/>
  <c r="AC48" i="7"/>
  <c r="AC49" i="7"/>
  <c r="AC50" i="7"/>
  <c r="AG84" i="8" s="1"/>
  <c r="AC51" i="7"/>
  <c r="AG85" i="8" s="1"/>
  <c r="AC52" i="7"/>
  <c r="AG86" i="8" s="1"/>
  <c r="AC53" i="7"/>
  <c r="AC54" i="7"/>
  <c r="AC55" i="7"/>
  <c r="AC56" i="7"/>
  <c r="AG90" i="8" s="1"/>
  <c r="AG146" i="8" l="1"/>
  <c r="AG132" i="8"/>
  <c r="AG81" i="8"/>
  <c r="AG141" i="8"/>
  <c r="AG127" i="8"/>
  <c r="AG82" i="8"/>
  <c r="AG142" i="8"/>
  <c r="AG128" i="8"/>
  <c r="AG126" i="8"/>
  <c r="AG140" i="8"/>
  <c r="AG150" i="8"/>
  <c r="AG136" i="8"/>
  <c r="AG135" i="8"/>
  <c r="AG149" i="8"/>
  <c r="AG145" i="8"/>
  <c r="AG131" i="8"/>
  <c r="AG89" i="8"/>
  <c r="AG134" i="8"/>
  <c r="AG148" i="8"/>
  <c r="AG130" i="8"/>
  <c r="AG144" i="8"/>
  <c r="AG88" i="8"/>
  <c r="AG80" i="8"/>
  <c r="AG87" i="8"/>
  <c r="AG133" i="8"/>
  <c r="AG147" i="8"/>
  <c r="AG83" i="8"/>
  <c r="AG129" i="8"/>
  <c r="AG143" i="8"/>
  <c r="AD55" i="13"/>
  <c r="AD68" i="13" s="1"/>
  <c r="AD54" i="13"/>
  <c r="AD67" i="13" s="1"/>
  <c r="AD53" i="13"/>
  <c r="AD66" i="13" s="1"/>
  <c r="AD52" i="13"/>
  <c r="AD65" i="13" s="1"/>
  <c r="AD51" i="13"/>
  <c r="AD64" i="13" s="1"/>
  <c r="AD50" i="13"/>
  <c r="AD63" i="13" s="1"/>
  <c r="AD49" i="13"/>
  <c r="AD62" i="13" s="1"/>
  <c r="AD48" i="13"/>
  <c r="AD61" i="13" s="1"/>
  <c r="AD47" i="13"/>
  <c r="AD60" i="13" s="1"/>
  <c r="AD46" i="13"/>
  <c r="AD59" i="13" s="1"/>
  <c r="AD56" i="12"/>
  <c r="AD70" i="12" s="1"/>
  <c r="AD55" i="12"/>
  <c r="AD69" i="12" s="1"/>
  <c r="AD54" i="12"/>
  <c r="AD68" i="12" s="1"/>
  <c r="AD53" i="12"/>
  <c r="AD67" i="12" s="1"/>
  <c r="AD52" i="12"/>
  <c r="AD66" i="12" s="1"/>
  <c r="AD51" i="12"/>
  <c r="AD65" i="12" s="1"/>
  <c r="AD50" i="12"/>
  <c r="AD64" i="12" s="1"/>
  <c r="AD49" i="12"/>
  <c r="AD63" i="12" s="1"/>
  <c r="AD48" i="12"/>
  <c r="AD62" i="12" s="1"/>
  <c r="AD47" i="12"/>
  <c r="AD61" i="12" s="1"/>
  <c r="AD53" i="2"/>
  <c r="AD52" i="2"/>
  <c r="AD51" i="2"/>
  <c r="AD50" i="2"/>
  <c r="AD49" i="2"/>
  <c r="AD48" i="2"/>
  <c r="AD47" i="2"/>
  <c r="AD46" i="2"/>
  <c r="AD45" i="2"/>
  <c r="AD44" i="2"/>
  <c r="AC71" i="10"/>
  <c r="AC70" i="10"/>
  <c r="AC69" i="10"/>
  <c r="AC68" i="10"/>
  <c r="AC67" i="10"/>
  <c r="AC66" i="10"/>
  <c r="AC65" i="10"/>
  <c r="AC64" i="10"/>
  <c r="AC63" i="10"/>
  <c r="AC62" i="10"/>
  <c r="AC61" i="10"/>
  <c r="AC57" i="10"/>
  <c r="AC56" i="10"/>
  <c r="AC55" i="10"/>
  <c r="AC54" i="10"/>
  <c r="AC53" i="10"/>
  <c r="AC52" i="10"/>
  <c r="AC51" i="10"/>
  <c r="AC50" i="10"/>
  <c r="AC49" i="10"/>
  <c r="AC48" i="10"/>
  <c r="AC47" i="10"/>
  <c r="AC112" i="9"/>
  <c r="AC111" i="9"/>
  <c r="AC110" i="9"/>
  <c r="AC109" i="9"/>
  <c r="AC108" i="9"/>
  <c r="AC107" i="9"/>
  <c r="AC106" i="9"/>
  <c r="AC105" i="9"/>
  <c r="AC104" i="9"/>
  <c r="AC103" i="9"/>
  <c r="AC102" i="9"/>
  <c r="AC84" i="9"/>
  <c r="AC83" i="9"/>
  <c r="AC82" i="9"/>
  <c r="AC81" i="9"/>
  <c r="AC80" i="9"/>
  <c r="AC79" i="9"/>
  <c r="AC78" i="9"/>
  <c r="AC77" i="9"/>
  <c r="AC76" i="9"/>
  <c r="AC75" i="9"/>
  <c r="AC74" i="9"/>
  <c r="AD56" i="9"/>
  <c r="AD55" i="9"/>
  <c r="AD54" i="9"/>
  <c r="AD53" i="9"/>
  <c r="AD52" i="9"/>
  <c r="AD51" i="9"/>
  <c r="AD50" i="9"/>
  <c r="AD49" i="9"/>
  <c r="AD48" i="9"/>
  <c r="AD47" i="9"/>
  <c r="AD46" i="9"/>
  <c r="AF122" i="8"/>
  <c r="AF121" i="8"/>
  <c r="AF120" i="8"/>
  <c r="AF119" i="8"/>
  <c r="AF118" i="8"/>
  <c r="AF117" i="8"/>
  <c r="AF116" i="8"/>
  <c r="AF115" i="8"/>
  <c r="AF114" i="8"/>
  <c r="AF113" i="8"/>
  <c r="AF112" i="8"/>
  <c r="AF108" i="8"/>
  <c r="AF107" i="8"/>
  <c r="AF106" i="8"/>
  <c r="AF105" i="8"/>
  <c r="AF104" i="8"/>
  <c r="AF103" i="8"/>
  <c r="AF102" i="8"/>
  <c r="AF101" i="8"/>
  <c r="AF100" i="8"/>
  <c r="AF99" i="8"/>
  <c r="AF98" i="8"/>
  <c r="AF76" i="8"/>
  <c r="AF75" i="8"/>
  <c r="AF74" i="8"/>
  <c r="AF73" i="8"/>
  <c r="AF72" i="8"/>
  <c r="AF71" i="8"/>
  <c r="AF70" i="8"/>
  <c r="AF69" i="8"/>
  <c r="AF68" i="8"/>
  <c r="AF67" i="8"/>
  <c r="AF66" i="8"/>
  <c r="AF56" i="8"/>
  <c r="AF55" i="8"/>
  <c r="AF54" i="8"/>
  <c r="AF53" i="8"/>
  <c r="AF52" i="8"/>
  <c r="AF51" i="8"/>
  <c r="AF50" i="8"/>
  <c r="AF49" i="8"/>
  <c r="AF48" i="8"/>
  <c r="AF47" i="8"/>
  <c r="AF46" i="8"/>
  <c r="AE56" i="8"/>
  <c r="AE55" i="8"/>
  <c r="AE54" i="8"/>
  <c r="AE53" i="8"/>
  <c r="AE52" i="8"/>
  <c r="AE51" i="8"/>
  <c r="AE50" i="8"/>
  <c r="AE49" i="8"/>
  <c r="AE48" i="8"/>
  <c r="AE47" i="8"/>
  <c r="AE46" i="8"/>
  <c r="AB56" i="7"/>
  <c r="AF136" i="8" s="1"/>
  <c r="AB55" i="7"/>
  <c r="AF149" i="8" s="1"/>
  <c r="AB54" i="7"/>
  <c r="AF134" i="8" s="1"/>
  <c r="AB53" i="7"/>
  <c r="AF147" i="8" s="1"/>
  <c r="AB52" i="7"/>
  <c r="AF146" i="8" s="1"/>
  <c r="AB51" i="7"/>
  <c r="AF145" i="8" s="1"/>
  <c r="AB50" i="7"/>
  <c r="AF130" i="8" s="1"/>
  <c r="AB49" i="7"/>
  <c r="AF129" i="8" s="1"/>
  <c r="AB48" i="7"/>
  <c r="AF128" i="8" s="1"/>
  <c r="AB47" i="7"/>
  <c r="AF141" i="8" s="1"/>
  <c r="AB46" i="7"/>
  <c r="AF126" i="8" s="1"/>
  <c r="AF127" i="8" l="1"/>
  <c r="AF131" i="8"/>
  <c r="AF135" i="8"/>
  <c r="AF82" i="8"/>
  <c r="AF142" i="8"/>
  <c r="AF83" i="8"/>
  <c r="AF132" i="8"/>
  <c r="AF143" i="8"/>
  <c r="AF80" i="8"/>
  <c r="AF84" i="8"/>
  <c r="AF88" i="8"/>
  <c r="AF133" i="8"/>
  <c r="AF140" i="8"/>
  <c r="AF144" i="8"/>
  <c r="AF148" i="8"/>
  <c r="AF86" i="8"/>
  <c r="AF90" i="8"/>
  <c r="AF150" i="8"/>
  <c r="AF87" i="8"/>
  <c r="AF81" i="8"/>
  <c r="AF85" i="8"/>
  <c r="AF89" i="8"/>
  <c r="AC46" i="13"/>
  <c r="AC59" i="13" s="1"/>
  <c r="AC47" i="13"/>
  <c r="AC60" i="13" s="1"/>
  <c r="AC48" i="13"/>
  <c r="AC61" i="13" s="1"/>
  <c r="AC49" i="13"/>
  <c r="AC62" i="13" s="1"/>
  <c r="AC50" i="13"/>
  <c r="AC63" i="13" s="1"/>
  <c r="AC51" i="13"/>
  <c r="AC64" i="13" s="1"/>
  <c r="AC52" i="13"/>
  <c r="AC65" i="13" s="1"/>
  <c r="AC53" i="13"/>
  <c r="AC66" i="13" s="1"/>
  <c r="AC54" i="13"/>
  <c r="AC67" i="13" s="1"/>
  <c r="AC55" i="13"/>
  <c r="AC68" i="13" s="1"/>
  <c r="AC47" i="12"/>
  <c r="AC61" i="12" s="1"/>
  <c r="AC48" i="12"/>
  <c r="AC62" i="12" s="1"/>
  <c r="AC49" i="12"/>
  <c r="AC63" i="12" s="1"/>
  <c r="AC50" i="12"/>
  <c r="AC64" i="12" s="1"/>
  <c r="AC51" i="12"/>
  <c r="AC65" i="12" s="1"/>
  <c r="AC52" i="12"/>
  <c r="AC66" i="12" s="1"/>
  <c r="AC53" i="12"/>
  <c r="AC67" i="12" s="1"/>
  <c r="AC54" i="12"/>
  <c r="AC68" i="12" s="1"/>
  <c r="AC55" i="12"/>
  <c r="AC69" i="12" s="1"/>
  <c r="AC56" i="12"/>
  <c r="AC70" i="12" s="1"/>
  <c r="AC44" i="2"/>
  <c r="AC45" i="2"/>
  <c r="AC46" i="2"/>
  <c r="AC47" i="2"/>
  <c r="AC48" i="2"/>
  <c r="AC49" i="2"/>
  <c r="AC50" i="2"/>
  <c r="AC51" i="2"/>
  <c r="AC52" i="2"/>
  <c r="AC53" i="2"/>
  <c r="AB61" i="10"/>
  <c r="AB62" i="10"/>
  <c r="AB63" i="10"/>
  <c r="AB64" i="10"/>
  <c r="AB65" i="10"/>
  <c r="AB66" i="10"/>
  <c r="AB67" i="10"/>
  <c r="AB68" i="10"/>
  <c r="AB69" i="10"/>
  <c r="AB70" i="10"/>
  <c r="AB71" i="10"/>
  <c r="AB47" i="10"/>
  <c r="AB48" i="10"/>
  <c r="AB49" i="10"/>
  <c r="AB50" i="10"/>
  <c r="AB51" i="10"/>
  <c r="AB52" i="10"/>
  <c r="AB53" i="10"/>
  <c r="AB54" i="10"/>
  <c r="AB55" i="10"/>
  <c r="AB56" i="10"/>
  <c r="AB57" i="10"/>
  <c r="AB102" i="9"/>
  <c r="AB103" i="9"/>
  <c r="AB104" i="9"/>
  <c r="AB105" i="9"/>
  <c r="AB106" i="9"/>
  <c r="AB107" i="9"/>
  <c r="AB108" i="9"/>
  <c r="AB109" i="9"/>
  <c r="AB110" i="9"/>
  <c r="AB111" i="9"/>
  <c r="AB112" i="9"/>
  <c r="AB74" i="9"/>
  <c r="AB75" i="9"/>
  <c r="AB76" i="9"/>
  <c r="AB77" i="9"/>
  <c r="AB78" i="9"/>
  <c r="AB79" i="9"/>
  <c r="AB80" i="9"/>
  <c r="AB81" i="9"/>
  <c r="AB82" i="9"/>
  <c r="AB83" i="9"/>
  <c r="AB84" i="9"/>
  <c r="AC46" i="9"/>
  <c r="AC47" i="9"/>
  <c r="AC48" i="9"/>
  <c r="AC49" i="9"/>
  <c r="AC50" i="9"/>
  <c r="AC51" i="9"/>
  <c r="AC52" i="9"/>
  <c r="AC53" i="9"/>
  <c r="AC54" i="9"/>
  <c r="AC55" i="9"/>
  <c r="AC56" i="9"/>
  <c r="L112" i="8" l="1"/>
  <c r="M112" i="8"/>
  <c r="N112" i="8"/>
  <c r="O112" i="8"/>
  <c r="P112" i="8"/>
  <c r="Q112" i="8"/>
  <c r="R112" i="8"/>
  <c r="S112" i="8"/>
  <c r="T112" i="8"/>
  <c r="U112" i="8"/>
  <c r="V112" i="8"/>
  <c r="W112" i="8"/>
  <c r="X112" i="8"/>
  <c r="Y112" i="8"/>
  <c r="Z112" i="8"/>
  <c r="AA112" i="8"/>
  <c r="AB112" i="8"/>
  <c r="AC112" i="8"/>
  <c r="AD112" i="8"/>
  <c r="AE112" i="8"/>
  <c r="I112" i="8"/>
  <c r="J112" i="8"/>
  <c r="K112" i="8"/>
  <c r="I113" i="8"/>
  <c r="J113" i="8"/>
  <c r="K113" i="8"/>
  <c r="L113" i="8"/>
  <c r="M113" i="8"/>
  <c r="N113" i="8"/>
  <c r="O113" i="8"/>
  <c r="P113" i="8"/>
  <c r="Q113" i="8"/>
  <c r="R113" i="8"/>
  <c r="S113" i="8"/>
  <c r="T113" i="8"/>
  <c r="U113" i="8"/>
  <c r="V113" i="8"/>
  <c r="W113" i="8"/>
  <c r="X113" i="8"/>
  <c r="Y113" i="8"/>
  <c r="Z113" i="8"/>
  <c r="AA113" i="8"/>
  <c r="AB113" i="8"/>
  <c r="AC113" i="8"/>
  <c r="AD113" i="8"/>
  <c r="AE113" i="8"/>
  <c r="I114" i="8"/>
  <c r="J114" i="8"/>
  <c r="K114" i="8"/>
  <c r="L114" i="8"/>
  <c r="M114" i="8"/>
  <c r="N114" i="8"/>
  <c r="O114" i="8"/>
  <c r="P114" i="8"/>
  <c r="Q114" i="8"/>
  <c r="R114" i="8"/>
  <c r="S114" i="8"/>
  <c r="T114" i="8"/>
  <c r="U114" i="8"/>
  <c r="V114" i="8"/>
  <c r="W114" i="8"/>
  <c r="X114" i="8"/>
  <c r="Y114" i="8"/>
  <c r="Z114" i="8"/>
  <c r="AA114" i="8"/>
  <c r="AB114" i="8"/>
  <c r="AC114" i="8"/>
  <c r="AD114" i="8"/>
  <c r="AE114" i="8"/>
  <c r="I115" i="8"/>
  <c r="J115" i="8"/>
  <c r="K115" i="8"/>
  <c r="L115" i="8"/>
  <c r="M115" i="8"/>
  <c r="N115" i="8"/>
  <c r="O115" i="8"/>
  <c r="P115" i="8"/>
  <c r="Q115" i="8"/>
  <c r="R115" i="8"/>
  <c r="S115" i="8"/>
  <c r="T115" i="8"/>
  <c r="U115" i="8"/>
  <c r="V115" i="8"/>
  <c r="W115" i="8"/>
  <c r="X115" i="8"/>
  <c r="Y115" i="8"/>
  <c r="Z115" i="8"/>
  <c r="AA115" i="8"/>
  <c r="AB115" i="8"/>
  <c r="AC115" i="8"/>
  <c r="AD115" i="8"/>
  <c r="AE115" i="8"/>
  <c r="I116" i="8"/>
  <c r="J116" i="8"/>
  <c r="K116" i="8"/>
  <c r="L116" i="8"/>
  <c r="M116" i="8"/>
  <c r="N116" i="8"/>
  <c r="O116" i="8"/>
  <c r="P116" i="8"/>
  <c r="Q116" i="8"/>
  <c r="R116" i="8"/>
  <c r="S116" i="8"/>
  <c r="T116" i="8"/>
  <c r="U116" i="8"/>
  <c r="V116" i="8"/>
  <c r="W116" i="8"/>
  <c r="X116" i="8"/>
  <c r="Y116" i="8"/>
  <c r="Z116" i="8"/>
  <c r="AA116" i="8"/>
  <c r="AB116" i="8"/>
  <c r="AC116" i="8"/>
  <c r="AD116" i="8"/>
  <c r="AE116" i="8"/>
  <c r="I117" i="8"/>
  <c r="J117" i="8"/>
  <c r="K117" i="8"/>
  <c r="L117" i="8"/>
  <c r="M117" i="8"/>
  <c r="N117" i="8"/>
  <c r="O117" i="8"/>
  <c r="P117" i="8"/>
  <c r="Q117" i="8"/>
  <c r="R117" i="8"/>
  <c r="S117" i="8"/>
  <c r="T117" i="8"/>
  <c r="U117" i="8"/>
  <c r="V117" i="8"/>
  <c r="W117" i="8"/>
  <c r="X117" i="8"/>
  <c r="Y117" i="8"/>
  <c r="Z117" i="8"/>
  <c r="AA117" i="8"/>
  <c r="AB117" i="8"/>
  <c r="AC117" i="8"/>
  <c r="AD117" i="8"/>
  <c r="AE117" i="8"/>
  <c r="I118" i="8"/>
  <c r="J118" i="8"/>
  <c r="K118" i="8"/>
  <c r="L118" i="8"/>
  <c r="M118" i="8"/>
  <c r="N118" i="8"/>
  <c r="O118" i="8"/>
  <c r="P118" i="8"/>
  <c r="Q118" i="8"/>
  <c r="R118" i="8"/>
  <c r="S118" i="8"/>
  <c r="T118" i="8"/>
  <c r="U118" i="8"/>
  <c r="V118" i="8"/>
  <c r="W118" i="8"/>
  <c r="X118" i="8"/>
  <c r="Y118" i="8"/>
  <c r="Z118" i="8"/>
  <c r="AA118" i="8"/>
  <c r="AB118" i="8"/>
  <c r="AC118" i="8"/>
  <c r="AD118" i="8"/>
  <c r="AE118" i="8"/>
  <c r="I119" i="8"/>
  <c r="J119" i="8"/>
  <c r="K119" i="8"/>
  <c r="L119" i="8"/>
  <c r="M119" i="8"/>
  <c r="N119" i="8"/>
  <c r="O119" i="8"/>
  <c r="P119" i="8"/>
  <c r="Q119" i="8"/>
  <c r="R119" i="8"/>
  <c r="S119" i="8"/>
  <c r="T119" i="8"/>
  <c r="U119" i="8"/>
  <c r="V119" i="8"/>
  <c r="W119" i="8"/>
  <c r="X119" i="8"/>
  <c r="Y119" i="8"/>
  <c r="Z119" i="8"/>
  <c r="AA119" i="8"/>
  <c r="AB119" i="8"/>
  <c r="AC119" i="8"/>
  <c r="AD119" i="8"/>
  <c r="AE119" i="8"/>
  <c r="I120" i="8"/>
  <c r="J120" i="8"/>
  <c r="K120" i="8"/>
  <c r="L120" i="8"/>
  <c r="M120" i="8"/>
  <c r="N120" i="8"/>
  <c r="O120" i="8"/>
  <c r="P120" i="8"/>
  <c r="Q120" i="8"/>
  <c r="R120" i="8"/>
  <c r="S120" i="8"/>
  <c r="T120" i="8"/>
  <c r="U120" i="8"/>
  <c r="V120" i="8"/>
  <c r="W120" i="8"/>
  <c r="X120" i="8"/>
  <c r="Y120" i="8"/>
  <c r="Z120" i="8"/>
  <c r="AA120" i="8"/>
  <c r="AB120" i="8"/>
  <c r="AC120" i="8"/>
  <c r="AD120" i="8"/>
  <c r="AE120" i="8"/>
  <c r="I121" i="8"/>
  <c r="J121" i="8"/>
  <c r="K121" i="8"/>
  <c r="L121" i="8"/>
  <c r="M121" i="8"/>
  <c r="N121" i="8"/>
  <c r="O121" i="8"/>
  <c r="P121" i="8"/>
  <c r="Q121" i="8"/>
  <c r="R121" i="8"/>
  <c r="S121" i="8"/>
  <c r="T121" i="8"/>
  <c r="U121" i="8"/>
  <c r="V121" i="8"/>
  <c r="W121" i="8"/>
  <c r="X121" i="8"/>
  <c r="Y121" i="8"/>
  <c r="Z121" i="8"/>
  <c r="AA121" i="8"/>
  <c r="AB121" i="8"/>
  <c r="AC121" i="8"/>
  <c r="AD121" i="8"/>
  <c r="AE121" i="8"/>
  <c r="I122" i="8"/>
  <c r="J122" i="8"/>
  <c r="K122" i="8"/>
  <c r="L122" i="8"/>
  <c r="M122" i="8"/>
  <c r="N122" i="8"/>
  <c r="O122" i="8"/>
  <c r="P122" i="8"/>
  <c r="Q122" i="8"/>
  <c r="R122" i="8"/>
  <c r="S122" i="8"/>
  <c r="T122" i="8"/>
  <c r="U122" i="8"/>
  <c r="V122" i="8"/>
  <c r="W122" i="8"/>
  <c r="X122" i="8"/>
  <c r="Y122" i="8"/>
  <c r="Z122" i="8"/>
  <c r="AA122" i="8"/>
  <c r="AB122" i="8"/>
  <c r="AC122" i="8"/>
  <c r="AD122" i="8"/>
  <c r="AE122" i="8"/>
  <c r="I98" i="8"/>
  <c r="J98" i="8"/>
  <c r="K98" i="8"/>
  <c r="L98" i="8"/>
  <c r="M98" i="8"/>
  <c r="N98" i="8"/>
  <c r="O98" i="8"/>
  <c r="P98" i="8"/>
  <c r="Q98" i="8"/>
  <c r="R98" i="8"/>
  <c r="S98" i="8"/>
  <c r="T98" i="8"/>
  <c r="U98" i="8"/>
  <c r="V98" i="8"/>
  <c r="W98" i="8"/>
  <c r="X98" i="8"/>
  <c r="Y98" i="8"/>
  <c r="Z98" i="8"/>
  <c r="AA98" i="8"/>
  <c r="AB98" i="8"/>
  <c r="AC98" i="8"/>
  <c r="AD98" i="8"/>
  <c r="AE98" i="8"/>
  <c r="I99" i="8"/>
  <c r="J99" i="8"/>
  <c r="K99" i="8"/>
  <c r="L99" i="8"/>
  <c r="M99" i="8"/>
  <c r="N99" i="8"/>
  <c r="O99" i="8"/>
  <c r="P99" i="8"/>
  <c r="Q99" i="8"/>
  <c r="R99" i="8"/>
  <c r="S99" i="8"/>
  <c r="T99" i="8"/>
  <c r="U99" i="8"/>
  <c r="V99" i="8"/>
  <c r="W99" i="8"/>
  <c r="X99" i="8"/>
  <c r="Y99" i="8"/>
  <c r="Z99" i="8"/>
  <c r="AA99" i="8"/>
  <c r="AB99" i="8"/>
  <c r="AC99" i="8"/>
  <c r="AD99" i="8"/>
  <c r="AE99" i="8"/>
  <c r="I100" i="8"/>
  <c r="J100" i="8"/>
  <c r="K100" i="8"/>
  <c r="L100" i="8"/>
  <c r="M100" i="8"/>
  <c r="N100" i="8"/>
  <c r="O100" i="8"/>
  <c r="P100" i="8"/>
  <c r="Q100" i="8"/>
  <c r="R100" i="8"/>
  <c r="S100" i="8"/>
  <c r="T100" i="8"/>
  <c r="U100" i="8"/>
  <c r="V100" i="8"/>
  <c r="W100" i="8"/>
  <c r="X100" i="8"/>
  <c r="Y100" i="8"/>
  <c r="Z100" i="8"/>
  <c r="AA100" i="8"/>
  <c r="AB100" i="8"/>
  <c r="AC100" i="8"/>
  <c r="AD100" i="8"/>
  <c r="AE100" i="8"/>
  <c r="I101" i="8"/>
  <c r="J101" i="8"/>
  <c r="K101" i="8"/>
  <c r="L101" i="8"/>
  <c r="M101" i="8"/>
  <c r="N101" i="8"/>
  <c r="O101" i="8"/>
  <c r="P101" i="8"/>
  <c r="Q101" i="8"/>
  <c r="R101" i="8"/>
  <c r="S101" i="8"/>
  <c r="T101" i="8"/>
  <c r="U101" i="8"/>
  <c r="V101" i="8"/>
  <c r="W101" i="8"/>
  <c r="X101" i="8"/>
  <c r="Y101" i="8"/>
  <c r="Z101" i="8"/>
  <c r="AA101" i="8"/>
  <c r="AB101" i="8"/>
  <c r="AC101" i="8"/>
  <c r="AD101" i="8"/>
  <c r="AE101" i="8"/>
  <c r="I102" i="8"/>
  <c r="J102" i="8"/>
  <c r="K102" i="8"/>
  <c r="L102" i="8"/>
  <c r="M102" i="8"/>
  <c r="N102" i="8"/>
  <c r="O102" i="8"/>
  <c r="P102" i="8"/>
  <c r="Q102" i="8"/>
  <c r="R102" i="8"/>
  <c r="S102" i="8"/>
  <c r="T102" i="8"/>
  <c r="U102" i="8"/>
  <c r="V102" i="8"/>
  <c r="W102" i="8"/>
  <c r="X102" i="8"/>
  <c r="Y102" i="8"/>
  <c r="Z102" i="8"/>
  <c r="AA102" i="8"/>
  <c r="AB102" i="8"/>
  <c r="AC102" i="8"/>
  <c r="AD102" i="8"/>
  <c r="AE102" i="8"/>
  <c r="I103" i="8"/>
  <c r="J103" i="8"/>
  <c r="K103" i="8"/>
  <c r="L103" i="8"/>
  <c r="M103" i="8"/>
  <c r="N103" i="8"/>
  <c r="O103" i="8"/>
  <c r="P103" i="8"/>
  <c r="Q103" i="8"/>
  <c r="R103" i="8"/>
  <c r="S103" i="8"/>
  <c r="T103" i="8"/>
  <c r="U103" i="8"/>
  <c r="V103" i="8"/>
  <c r="W103" i="8"/>
  <c r="X103" i="8"/>
  <c r="Y103" i="8"/>
  <c r="Z103" i="8"/>
  <c r="AA103" i="8"/>
  <c r="AB103" i="8"/>
  <c r="AC103" i="8"/>
  <c r="AD103" i="8"/>
  <c r="AE103" i="8"/>
  <c r="I104" i="8"/>
  <c r="J104" i="8"/>
  <c r="K104" i="8"/>
  <c r="L104" i="8"/>
  <c r="M104" i="8"/>
  <c r="N104" i="8"/>
  <c r="O104" i="8"/>
  <c r="P104" i="8"/>
  <c r="Q104" i="8"/>
  <c r="R104" i="8"/>
  <c r="S104" i="8"/>
  <c r="T104" i="8"/>
  <c r="U104" i="8"/>
  <c r="V104" i="8"/>
  <c r="W104" i="8"/>
  <c r="X104" i="8"/>
  <c r="Y104" i="8"/>
  <c r="Z104" i="8"/>
  <c r="AA104" i="8"/>
  <c r="AB104" i="8"/>
  <c r="AC104" i="8"/>
  <c r="AD104" i="8"/>
  <c r="AE104" i="8"/>
  <c r="I105" i="8"/>
  <c r="J105" i="8"/>
  <c r="K105" i="8"/>
  <c r="L105" i="8"/>
  <c r="M105" i="8"/>
  <c r="N105" i="8"/>
  <c r="O105" i="8"/>
  <c r="P105" i="8"/>
  <c r="Q105" i="8"/>
  <c r="R105" i="8"/>
  <c r="S105" i="8"/>
  <c r="T105" i="8"/>
  <c r="U105" i="8"/>
  <c r="V105" i="8"/>
  <c r="W105" i="8"/>
  <c r="X105" i="8"/>
  <c r="Y105" i="8"/>
  <c r="Z105" i="8"/>
  <c r="AA105" i="8"/>
  <c r="AB105" i="8"/>
  <c r="AC105" i="8"/>
  <c r="AD105" i="8"/>
  <c r="AE105" i="8"/>
  <c r="I106" i="8"/>
  <c r="J106" i="8"/>
  <c r="K106" i="8"/>
  <c r="L106" i="8"/>
  <c r="M106" i="8"/>
  <c r="N106" i="8"/>
  <c r="O106" i="8"/>
  <c r="P106" i="8"/>
  <c r="Q106" i="8"/>
  <c r="R106" i="8"/>
  <c r="S106" i="8"/>
  <c r="T106" i="8"/>
  <c r="U106" i="8"/>
  <c r="V106" i="8"/>
  <c r="W106" i="8"/>
  <c r="X106" i="8"/>
  <c r="Y106" i="8"/>
  <c r="Z106" i="8"/>
  <c r="AA106" i="8"/>
  <c r="AB106" i="8"/>
  <c r="AC106" i="8"/>
  <c r="AD106" i="8"/>
  <c r="AE106" i="8"/>
  <c r="I107" i="8"/>
  <c r="J107" i="8"/>
  <c r="K107" i="8"/>
  <c r="L107" i="8"/>
  <c r="M107" i="8"/>
  <c r="N107" i="8"/>
  <c r="O107" i="8"/>
  <c r="P107" i="8"/>
  <c r="Q107" i="8"/>
  <c r="R107" i="8"/>
  <c r="S107" i="8"/>
  <c r="T107" i="8"/>
  <c r="U107" i="8"/>
  <c r="V107" i="8"/>
  <c r="W107" i="8"/>
  <c r="X107" i="8"/>
  <c r="Y107" i="8"/>
  <c r="Z107" i="8"/>
  <c r="AA107" i="8"/>
  <c r="AB107" i="8"/>
  <c r="AC107" i="8"/>
  <c r="AD107" i="8"/>
  <c r="AE107" i="8"/>
  <c r="I108" i="8"/>
  <c r="J108" i="8"/>
  <c r="K108" i="8"/>
  <c r="L108" i="8"/>
  <c r="M108" i="8"/>
  <c r="N108" i="8"/>
  <c r="O108" i="8"/>
  <c r="P108" i="8"/>
  <c r="Q108" i="8"/>
  <c r="R108" i="8"/>
  <c r="S108" i="8"/>
  <c r="T108" i="8"/>
  <c r="U108" i="8"/>
  <c r="V108" i="8"/>
  <c r="W108" i="8"/>
  <c r="X108" i="8"/>
  <c r="Y108" i="8"/>
  <c r="Z108" i="8"/>
  <c r="AA108" i="8"/>
  <c r="AB108" i="8"/>
  <c r="AC108" i="8"/>
  <c r="AD108" i="8"/>
  <c r="AE108" i="8"/>
  <c r="AE66" i="8"/>
  <c r="AE67" i="8"/>
  <c r="AE68" i="8"/>
  <c r="AE69" i="8"/>
  <c r="AE70" i="8"/>
  <c r="AE71" i="8"/>
  <c r="AE72" i="8"/>
  <c r="AE73" i="8"/>
  <c r="AE74" i="8"/>
  <c r="AE75" i="8"/>
  <c r="AE76" i="8"/>
  <c r="AA46" i="7" l="1"/>
  <c r="AA47" i="7"/>
  <c r="AA48" i="7"/>
  <c r="AA49" i="7"/>
  <c r="AA50" i="7"/>
  <c r="AA51" i="7"/>
  <c r="AA52" i="7"/>
  <c r="AA53" i="7"/>
  <c r="AA54" i="7"/>
  <c r="AA55" i="7"/>
  <c r="AA56" i="7"/>
  <c r="AE150" i="8" l="1"/>
  <c r="AE90" i="8"/>
  <c r="AE136" i="8"/>
  <c r="AE142" i="8"/>
  <c r="AE82" i="8"/>
  <c r="AE128" i="8"/>
  <c r="AE145" i="8"/>
  <c r="AE131" i="8"/>
  <c r="AE85" i="8"/>
  <c r="AE141" i="8"/>
  <c r="AE127" i="8"/>
  <c r="AE81" i="8"/>
  <c r="AE147" i="8"/>
  <c r="AE133" i="8"/>
  <c r="AE87" i="8"/>
  <c r="AE129" i="8"/>
  <c r="AE83" i="8"/>
  <c r="AE143" i="8"/>
  <c r="AE146" i="8"/>
  <c r="AE86" i="8"/>
  <c r="AE132" i="8"/>
  <c r="AE149" i="8"/>
  <c r="AE135" i="8"/>
  <c r="AE89" i="8"/>
  <c r="AE148" i="8"/>
  <c r="AE134" i="8"/>
  <c r="AE88" i="8"/>
  <c r="AE144" i="8"/>
  <c r="AE130" i="8"/>
  <c r="AE84" i="8"/>
  <c r="AE140" i="8"/>
  <c r="AE126" i="8"/>
  <c r="AE80" i="8"/>
  <c r="AA102" i="9"/>
  <c r="AA103" i="9"/>
  <c r="AA104" i="9"/>
  <c r="AA105" i="9"/>
  <c r="AA106" i="9"/>
  <c r="AA107" i="9"/>
  <c r="AA108" i="9"/>
  <c r="AA109" i="9"/>
  <c r="AA110" i="9"/>
  <c r="AA111" i="9"/>
  <c r="AA112" i="9"/>
  <c r="AB46" i="13" l="1"/>
  <c r="AB59" i="13" s="1"/>
  <c r="AB47" i="13"/>
  <c r="AB60" i="13" s="1"/>
  <c r="AB48" i="13"/>
  <c r="AB61" i="13" s="1"/>
  <c r="AB49" i="13"/>
  <c r="AB62" i="13" s="1"/>
  <c r="AB50" i="13"/>
  <c r="AB63" i="13" s="1"/>
  <c r="AB51" i="13"/>
  <c r="AB64" i="13" s="1"/>
  <c r="AB52" i="13"/>
  <c r="AB65" i="13" s="1"/>
  <c r="AB53" i="13"/>
  <c r="AB66" i="13" s="1"/>
  <c r="AB54" i="13"/>
  <c r="AB67" i="13" s="1"/>
  <c r="AB55" i="13"/>
  <c r="AB68" i="13" s="1"/>
  <c r="AB47" i="12"/>
  <c r="AB61" i="12" s="1"/>
  <c r="AB48" i="12"/>
  <c r="AB62" i="12" s="1"/>
  <c r="AB49" i="12"/>
  <c r="AB63" i="12" s="1"/>
  <c r="AB50" i="12"/>
  <c r="AB64" i="12" s="1"/>
  <c r="AB51" i="12"/>
  <c r="AB65" i="12" s="1"/>
  <c r="AB52" i="12"/>
  <c r="AB66" i="12" s="1"/>
  <c r="AB53" i="12"/>
  <c r="AB67" i="12" s="1"/>
  <c r="AB54" i="12"/>
  <c r="AB68" i="12" s="1"/>
  <c r="AB55" i="12"/>
  <c r="AB69" i="12" s="1"/>
  <c r="AB56" i="12"/>
  <c r="AB70" i="12" s="1"/>
  <c r="AB44" i="2"/>
  <c r="AB45" i="2"/>
  <c r="AB46" i="2"/>
  <c r="AB47" i="2"/>
  <c r="AB48" i="2"/>
  <c r="AB49" i="2"/>
  <c r="AB50" i="2"/>
  <c r="AB51" i="2"/>
  <c r="AB52" i="2"/>
  <c r="AB53" i="2"/>
  <c r="AA61" i="10"/>
  <c r="AA62" i="10"/>
  <c r="AA63" i="10"/>
  <c r="AA64" i="10"/>
  <c r="AA65" i="10"/>
  <c r="AA66" i="10"/>
  <c r="AA67" i="10"/>
  <c r="AA68" i="10"/>
  <c r="AA69" i="10"/>
  <c r="AA70" i="10"/>
  <c r="AA71" i="10"/>
  <c r="AA47" i="10"/>
  <c r="AA48" i="10"/>
  <c r="AA49" i="10"/>
  <c r="AA50" i="10"/>
  <c r="AA51" i="10"/>
  <c r="AA52" i="10"/>
  <c r="AA53" i="10"/>
  <c r="AA54" i="10"/>
  <c r="AA55" i="10"/>
  <c r="AA56" i="10"/>
  <c r="AA57" i="10"/>
  <c r="AA74" i="9"/>
  <c r="AA75" i="9"/>
  <c r="AA76" i="9"/>
  <c r="AA77" i="9"/>
  <c r="AA78" i="9"/>
  <c r="AA79" i="9"/>
  <c r="AA80" i="9"/>
  <c r="AA81" i="9"/>
  <c r="AA82" i="9"/>
  <c r="AA83" i="9"/>
  <c r="AA84" i="9"/>
  <c r="AA46" i="9"/>
  <c r="AB46" i="9"/>
  <c r="AB47" i="9"/>
  <c r="AB48" i="9"/>
  <c r="AB49" i="9"/>
  <c r="AB50" i="9"/>
  <c r="AB51" i="9"/>
  <c r="AB52" i="9"/>
  <c r="AB53" i="9"/>
  <c r="AB54" i="9"/>
  <c r="AB55" i="9"/>
  <c r="AB56" i="9"/>
  <c r="AD46" i="8"/>
  <c r="AD47" i="8"/>
  <c r="AD48" i="8"/>
  <c r="AD49" i="8"/>
  <c r="AD50" i="8"/>
  <c r="AD51" i="8"/>
  <c r="AD52" i="8"/>
  <c r="AD53" i="8"/>
  <c r="AD54" i="8"/>
  <c r="AD55" i="8"/>
  <c r="AD56" i="8"/>
  <c r="AD66" i="8"/>
  <c r="AD67" i="8"/>
  <c r="AD68" i="8"/>
  <c r="AD69" i="8"/>
  <c r="AD70" i="8"/>
  <c r="AD71" i="8"/>
  <c r="AD72" i="8"/>
  <c r="AD73" i="8"/>
  <c r="AD74" i="8"/>
  <c r="AD75" i="8"/>
  <c r="AD76" i="8"/>
  <c r="Z46" i="7"/>
  <c r="Z47" i="7"/>
  <c r="Z48" i="7"/>
  <c r="Z49" i="7"/>
  <c r="Z50" i="7"/>
  <c r="Z51" i="7"/>
  <c r="Z52" i="7"/>
  <c r="Z53" i="7"/>
  <c r="Z54" i="7"/>
  <c r="Z55" i="7"/>
  <c r="Z56" i="7"/>
  <c r="AD90" i="8" l="1"/>
  <c r="AD136" i="8"/>
  <c r="AD150" i="8"/>
  <c r="AD89" i="8"/>
  <c r="AD149" i="8"/>
  <c r="AD135" i="8"/>
  <c r="AD145" i="8"/>
  <c r="AD131" i="8"/>
  <c r="AD81" i="8"/>
  <c r="AD141" i="8"/>
  <c r="AD127" i="8"/>
  <c r="AD132" i="8"/>
  <c r="AD146" i="8"/>
  <c r="AD88" i="8"/>
  <c r="AD148" i="8"/>
  <c r="AD134" i="8"/>
  <c r="AD84" i="8"/>
  <c r="AD144" i="8"/>
  <c r="AD130" i="8"/>
  <c r="AD80" i="8"/>
  <c r="AD140" i="8"/>
  <c r="AD126" i="8"/>
  <c r="AD82" i="8"/>
  <c r="AD142" i="8"/>
  <c r="AD128" i="8"/>
  <c r="AD147" i="8"/>
  <c r="AD133" i="8"/>
  <c r="AD83" i="8"/>
  <c r="AD143" i="8"/>
  <c r="AD129" i="8"/>
  <c r="AD87" i="8"/>
  <c r="AD86" i="8"/>
  <c r="AD85" i="8"/>
  <c r="F50" i="13"/>
  <c r="G50" i="13"/>
  <c r="H50" i="13"/>
  <c r="F55" i="13"/>
  <c r="I55" i="13"/>
  <c r="H71" i="8" l="1"/>
  <c r="H67" i="8" l="1"/>
  <c r="D46" i="7"/>
  <c r="H80" i="8" s="1"/>
  <c r="K68" i="13" l="1"/>
  <c r="F60" i="13"/>
  <c r="G47" i="13"/>
  <c r="G60" i="13" s="1"/>
  <c r="H47" i="13"/>
  <c r="H60" i="13" s="1"/>
  <c r="I47" i="13"/>
  <c r="I60" i="13" s="1"/>
  <c r="J47" i="13"/>
  <c r="J60" i="13" s="1"/>
  <c r="K47" i="13"/>
  <c r="K60" i="13" s="1"/>
  <c r="L47" i="13"/>
  <c r="L60" i="13" s="1"/>
  <c r="M47" i="13"/>
  <c r="M60" i="13" s="1"/>
  <c r="N47" i="13"/>
  <c r="N60" i="13" s="1"/>
  <c r="O47" i="13"/>
  <c r="O60" i="13" s="1"/>
  <c r="P47" i="13"/>
  <c r="P60" i="13" s="1"/>
  <c r="Q47" i="13"/>
  <c r="Q60" i="13" s="1"/>
  <c r="R47" i="13"/>
  <c r="R60" i="13" s="1"/>
  <c r="S47" i="13"/>
  <c r="S60" i="13" s="1"/>
  <c r="T47" i="13"/>
  <c r="T60" i="13" s="1"/>
  <c r="U47" i="13"/>
  <c r="U60" i="13" s="1"/>
  <c r="V47" i="13"/>
  <c r="V60" i="13" s="1"/>
  <c r="W47" i="13"/>
  <c r="W60" i="13" s="1"/>
  <c r="X47" i="13"/>
  <c r="X60" i="13" s="1"/>
  <c r="Y47" i="13"/>
  <c r="Y60" i="13" s="1"/>
  <c r="Z47" i="13"/>
  <c r="Z60" i="13" s="1"/>
  <c r="AA47" i="13"/>
  <c r="AA60" i="13" s="1"/>
  <c r="F48" i="13"/>
  <c r="F61" i="13" s="1"/>
  <c r="G48" i="13"/>
  <c r="G61" i="13" s="1"/>
  <c r="H48" i="13"/>
  <c r="H61" i="13" s="1"/>
  <c r="I48" i="13"/>
  <c r="I61" i="13" s="1"/>
  <c r="J48" i="13"/>
  <c r="J61" i="13" s="1"/>
  <c r="K48" i="13"/>
  <c r="K61" i="13" s="1"/>
  <c r="L48" i="13"/>
  <c r="L61" i="13" s="1"/>
  <c r="M48" i="13"/>
  <c r="M61" i="13" s="1"/>
  <c r="N48" i="13"/>
  <c r="N61" i="13" s="1"/>
  <c r="O48" i="13"/>
  <c r="O61" i="13" s="1"/>
  <c r="P48" i="13"/>
  <c r="P61" i="13" s="1"/>
  <c r="Q48" i="13"/>
  <c r="Q61" i="13" s="1"/>
  <c r="R48" i="13"/>
  <c r="R61" i="13" s="1"/>
  <c r="S48" i="13"/>
  <c r="S61" i="13" s="1"/>
  <c r="T48" i="13"/>
  <c r="T61" i="13" s="1"/>
  <c r="U48" i="13"/>
  <c r="U61" i="13" s="1"/>
  <c r="V48" i="13"/>
  <c r="V61" i="13" s="1"/>
  <c r="W48" i="13"/>
  <c r="W61" i="13" s="1"/>
  <c r="X48" i="13"/>
  <c r="X61" i="13" s="1"/>
  <c r="Y48" i="13"/>
  <c r="Y61" i="13" s="1"/>
  <c r="Z48" i="13"/>
  <c r="Z61" i="13" s="1"/>
  <c r="AA48" i="13"/>
  <c r="AA61" i="13" s="1"/>
  <c r="F49" i="13"/>
  <c r="F62" i="13" s="1"/>
  <c r="G49" i="13"/>
  <c r="G62" i="13" s="1"/>
  <c r="H49" i="13"/>
  <c r="H62" i="13" s="1"/>
  <c r="I49" i="13"/>
  <c r="I62" i="13" s="1"/>
  <c r="J49" i="13"/>
  <c r="J62" i="13" s="1"/>
  <c r="K49" i="13"/>
  <c r="K62" i="13" s="1"/>
  <c r="L49" i="13"/>
  <c r="L62" i="13" s="1"/>
  <c r="M49" i="13"/>
  <c r="M62" i="13" s="1"/>
  <c r="N49" i="13"/>
  <c r="N62" i="13" s="1"/>
  <c r="O49" i="13"/>
  <c r="O62" i="13" s="1"/>
  <c r="P49" i="13"/>
  <c r="P62" i="13" s="1"/>
  <c r="Q49" i="13"/>
  <c r="Q62" i="13" s="1"/>
  <c r="R49" i="13"/>
  <c r="R62" i="13" s="1"/>
  <c r="S49" i="13"/>
  <c r="S62" i="13" s="1"/>
  <c r="T49" i="13"/>
  <c r="T62" i="13" s="1"/>
  <c r="U49" i="13"/>
  <c r="U62" i="13" s="1"/>
  <c r="V49" i="13"/>
  <c r="V62" i="13" s="1"/>
  <c r="W49" i="13"/>
  <c r="W62" i="13" s="1"/>
  <c r="X49" i="13"/>
  <c r="X62" i="13" s="1"/>
  <c r="Y49" i="13"/>
  <c r="Y62" i="13" s="1"/>
  <c r="Z49" i="13"/>
  <c r="Z62" i="13" s="1"/>
  <c r="AA49" i="13"/>
  <c r="AA62" i="13" s="1"/>
  <c r="F63" i="13"/>
  <c r="G63" i="13"/>
  <c r="H63" i="13"/>
  <c r="I50" i="13"/>
  <c r="I63" i="13" s="1"/>
  <c r="J50" i="13"/>
  <c r="J63" i="13" s="1"/>
  <c r="K50" i="13"/>
  <c r="K63" i="13" s="1"/>
  <c r="L50" i="13"/>
  <c r="L63" i="13" s="1"/>
  <c r="M50" i="13"/>
  <c r="M63" i="13" s="1"/>
  <c r="N50" i="13"/>
  <c r="N63" i="13" s="1"/>
  <c r="O50" i="13"/>
  <c r="O63" i="13" s="1"/>
  <c r="P50" i="13"/>
  <c r="P63" i="13" s="1"/>
  <c r="Q50" i="13"/>
  <c r="Q63" i="13" s="1"/>
  <c r="R50" i="13"/>
  <c r="R63" i="13" s="1"/>
  <c r="S50" i="13"/>
  <c r="S63" i="13" s="1"/>
  <c r="T50" i="13"/>
  <c r="T63" i="13" s="1"/>
  <c r="U50" i="13"/>
  <c r="U63" i="13" s="1"/>
  <c r="V50" i="13"/>
  <c r="V63" i="13" s="1"/>
  <c r="W50" i="13"/>
  <c r="W63" i="13" s="1"/>
  <c r="X50" i="13"/>
  <c r="X63" i="13" s="1"/>
  <c r="Y50" i="13"/>
  <c r="Y63" i="13" s="1"/>
  <c r="Z50" i="13"/>
  <c r="Z63" i="13" s="1"/>
  <c r="AA50" i="13"/>
  <c r="AA63" i="13" s="1"/>
  <c r="F51" i="13"/>
  <c r="F64" i="13" s="1"/>
  <c r="G51" i="13"/>
  <c r="G64" i="13" s="1"/>
  <c r="H51" i="13"/>
  <c r="H64" i="13" s="1"/>
  <c r="I51" i="13"/>
  <c r="I64" i="13" s="1"/>
  <c r="J51" i="13"/>
  <c r="J64" i="13" s="1"/>
  <c r="K51" i="13"/>
  <c r="K64" i="13" s="1"/>
  <c r="L51" i="13"/>
  <c r="L64" i="13" s="1"/>
  <c r="M51" i="13"/>
  <c r="M64" i="13" s="1"/>
  <c r="N51" i="13"/>
  <c r="N64" i="13" s="1"/>
  <c r="O51" i="13"/>
  <c r="O64" i="13" s="1"/>
  <c r="P51" i="13"/>
  <c r="P64" i="13" s="1"/>
  <c r="Q51" i="13"/>
  <c r="Q64" i="13" s="1"/>
  <c r="R51" i="13"/>
  <c r="R64" i="13" s="1"/>
  <c r="S51" i="13"/>
  <c r="S64" i="13" s="1"/>
  <c r="T51" i="13"/>
  <c r="T64" i="13" s="1"/>
  <c r="U51" i="13"/>
  <c r="U64" i="13" s="1"/>
  <c r="V51" i="13"/>
  <c r="V64" i="13" s="1"/>
  <c r="W51" i="13"/>
  <c r="W64" i="13" s="1"/>
  <c r="X51" i="13"/>
  <c r="X64" i="13" s="1"/>
  <c r="Y51" i="13"/>
  <c r="Y64" i="13" s="1"/>
  <c r="Z51" i="13"/>
  <c r="Z64" i="13" s="1"/>
  <c r="AA51" i="13"/>
  <c r="AA64" i="13" s="1"/>
  <c r="F52" i="13"/>
  <c r="F65" i="13" s="1"/>
  <c r="G52" i="13"/>
  <c r="G65" i="13" s="1"/>
  <c r="H52" i="13"/>
  <c r="H65" i="13" s="1"/>
  <c r="I52" i="13"/>
  <c r="I65" i="13" s="1"/>
  <c r="J52" i="13"/>
  <c r="J65" i="13" s="1"/>
  <c r="K52" i="13"/>
  <c r="K65" i="13" s="1"/>
  <c r="L52" i="13"/>
  <c r="L65" i="13" s="1"/>
  <c r="M52" i="13"/>
  <c r="M65" i="13" s="1"/>
  <c r="N52" i="13"/>
  <c r="N65" i="13" s="1"/>
  <c r="O52" i="13"/>
  <c r="O65" i="13" s="1"/>
  <c r="P52" i="13"/>
  <c r="P65" i="13" s="1"/>
  <c r="Q52" i="13"/>
  <c r="Q65" i="13" s="1"/>
  <c r="R52" i="13"/>
  <c r="R65" i="13" s="1"/>
  <c r="S52" i="13"/>
  <c r="S65" i="13" s="1"/>
  <c r="T52" i="13"/>
  <c r="T65" i="13" s="1"/>
  <c r="U52" i="13"/>
  <c r="U65" i="13" s="1"/>
  <c r="V52" i="13"/>
  <c r="V65" i="13" s="1"/>
  <c r="W52" i="13"/>
  <c r="W65" i="13" s="1"/>
  <c r="X52" i="13"/>
  <c r="X65" i="13" s="1"/>
  <c r="Y52" i="13"/>
  <c r="Y65" i="13" s="1"/>
  <c r="Z52" i="13"/>
  <c r="Z65" i="13" s="1"/>
  <c r="AA52" i="13"/>
  <c r="AA65" i="13" s="1"/>
  <c r="F53" i="13"/>
  <c r="F66" i="13" s="1"/>
  <c r="G53" i="13"/>
  <c r="G66" i="13" s="1"/>
  <c r="H53" i="13"/>
  <c r="H66" i="13" s="1"/>
  <c r="I53" i="13"/>
  <c r="I66" i="13" s="1"/>
  <c r="J53" i="13"/>
  <c r="J66" i="13" s="1"/>
  <c r="K53" i="13"/>
  <c r="K66" i="13" s="1"/>
  <c r="L53" i="13"/>
  <c r="L66" i="13" s="1"/>
  <c r="M53" i="13"/>
  <c r="M66" i="13" s="1"/>
  <c r="N53" i="13"/>
  <c r="N66" i="13" s="1"/>
  <c r="O53" i="13"/>
  <c r="O66" i="13" s="1"/>
  <c r="P53" i="13"/>
  <c r="P66" i="13" s="1"/>
  <c r="Q53" i="13"/>
  <c r="Q66" i="13" s="1"/>
  <c r="R53" i="13"/>
  <c r="R66" i="13" s="1"/>
  <c r="S53" i="13"/>
  <c r="S66" i="13" s="1"/>
  <c r="T53" i="13"/>
  <c r="T66" i="13" s="1"/>
  <c r="U53" i="13"/>
  <c r="U66" i="13" s="1"/>
  <c r="V53" i="13"/>
  <c r="V66" i="13" s="1"/>
  <c r="W53" i="13"/>
  <c r="W66" i="13" s="1"/>
  <c r="X53" i="13"/>
  <c r="X66" i="13" s="1"/>
  <c r="Y53" i="13"/>
  <c r="Y66" i="13" s="1"/>
  <c r="Z53" i="13"/>
  <c r="Z66" i="13" s="1"/>
  <c r="AA53" i="13"/>
  <c r="AA66" i="13" s="1"/>
  <c r="F54" i="13"/>
  <c r="F67" i="13" s="1"/>
  <c r="G54" i="13"/>
  <c r="G67" i="13" s="1"/>
  <c r="H54" i="13"/>
  <c r="H67" i="13" s="1"/>
  <c r="I54" i="13"/>
  <c r="I67" i="13" s="1"/>
  <c r="J54" i="13"/>
  <c r="J67" i="13" s="1"/>
  <c r="K54" i="13"/>
  <c r="K67" i="13" s="1"/>
  <c r="L54" i="13"/>
  <c r="L67" i="13" s="1"/>
  <c r="M54" i="13"/>
  <c r="M67" i="13" s="1"/>
  <c r="N54" i="13"/>
  <c r="N67" i="13" s="1"/>
  <c r="O54" i="13"/>
  <c r="O67" i="13" s="1"/>
  <c r="P54" i="13"/>
  <c r="P67" i="13" s="1"/>
  <c r="Q54" i="13"/>
  <c r="Q67" i="13" s="1"/>
  <c r="R54" i="13"/>
  <c r="R67" i="13" s="1"/>
  <c r="S54" i="13"/>
  <c r="S67" i="13" s="1"/>
  <c r="T54" i="13"/>
  <c r="T67" i="13" s="1"/>
  <c r="U54" i="13"/>
  <c r="U67" i="13" s="1"/>
  <c r="V54" i="13"/>
  <c r="V67" i="13" s="1"/>
  <c r="W54" i="13"/>
  <c r="W67" i="13" s="1"/>
  <c r="X54" i="13"/>
  <c r="X67" i="13" s="1"/>
  <c r="Y54" i="13"/>
  <c r="Y67" i="13" s="1"/>
  <c r="Z54" i="13"/>
  <c r="Z67" i="13" s="1"/>
  <c r="AA54" i="13"/>
  <c r="AA67" i="13" s="1"/>
  <c r="F68" i="13"/>
  <c r="G55" i="13"/>
  <c r="G68" i="13" s="1"/>
  <c r="H55" i="13"/>
  <c r="H68" i="13" s="1"/>
  <c r="I68" i="13"/>
  <c r="J55" i="13"/>
  <c r="J68" i="13" s="1"/>
  <c r="L55" i="13"/>
  <c r="L68" i="13" s="1"/>
  <c r="M55" i="13"/>
  <c r="M68" i="13" s="1"/>
  <c r="N55" i="13"/>
  <c r="N68" i="13" s="1"/>
  <c r="O55" i="13"/>
  <c r="O68" i="13" s="1"/>
  <c r="P55" i="13"/>
  <c r="P68" i="13" s="1"/>
  <c r="Q55" i="13"/>
  <c r="Q68" i="13" s="1"/>
  <c r="R55" i="13"/>
  <c r="R68" i="13" s="1"/>
  <c r="S55" i="13"/>
  <c r="S68" i="13" s="1"/>
  <c r="T55" i="13"/>
  <c r="T68" i="13" s="1"/>
  <c r="U55" i="13"/>
  <c r="U68" i="13" s="1"/>
  <c r="V55" i="13"/>
  <c r="V68" i="13" s="1"/>
  <c r="W55" i="13"/>
  <c r="W68" i="13" s="1"/>
  <c r="X55" i="13"/>
  <c r="X68" i="13" s="1"/>
  <c r="Y55" i="13"/>
  <c r="Y68" i="13" s="1"/>
  <c r="Z55" i="13"/>
  <c r="Z68" i="13" s="1"/>
  <c r="AA55" i="13"/>
  <c r="AA68" i="13" s="1"/>
  <c r="E63" i="10"/>
  <c r="E62" i="10"/>
  <c r="E52" i="10"/>
  <c r="E49" i="10"/>
  <c r="E48" i="10"/>
  <c r="H68" i="8"/>
  <c r="I68" i="8"/>
  <c r="J68" i="8"/>
  <c r="K68" i="8"/>
  <c r="L68" i="8"/>
  <c r="M68" i="8"/>
  <c r="N68" i="8"/>
  <c r="O68" i="8"/>
  <c r="P68" i="8"/>
  <c r="Q68" i="8"/>
  <c r="R68" i="8"/>
  <c r="S68" i="8"/>
  <c r="T68" i="8"/>
  <c r="U68" i="8"/>
  <c r="V68" i="8"/>
  <c r="W68" i="8"/>
  <c r="X68" i="8"/>
  <c r="Y68" i="8"/>
  <c r="Z68" i="8"/>
  <c r="AA68" i="8"/>
  <c r="AB68" i="8"/>
  <c r="AC68" i="8"/>
  <c r="H69" i="8"/>
  <c r="I69" i="8"/>
  <c r="J69" i="8"/>
  <c r="K69" i="8"/>
  <c r="L69" i="8"/>
  <c r="M69" i="8"/>
  <c r="N69" i="8"/>
  <c r="O69" i="8"/>
  <c r="P69" i="8"/>
  <c r="Q69" i="8"/>
  <c r="R69" i="8"/>
  <c r="S69" i="8"/>
  <c r="T69" i="8"/>
  <c r="U69" i="8"/>
  <c r="V69" i="8"/>
  <c r="W69" i="8"/>
  <c r="X69" i="8"/>
  <c r="Y69" i="8"/>
  <c r="Z69" i="8"/>
  <c r="AA69" i="8"/>
  <c r="AB69" i="8"/>
  <c r="AC69" i="8"/>
  <c r="H70" i="8"/>
  <c r="I70" i="8"/>
  <c r="J70" i="8"/>
  <c r="K70" i="8"/>
  <c r="L70" i="8"/>
  <c r="M70" i="8"/>
  <c r="N70" i="8"/>
  <c r="O70" i="8"/>
  <c r="P70" i="8"/>
  <c r="Q70" i="8"/>
  <c r="R70" i="8"/>
  <c r="S70" i="8"/>
  <c r="T70" i="8"/>
  <c r="U70" i="8"/>
  <c r="V70" i="8"/>
  <c r="W70" i="8"/>
  <c r="X70" i="8"/>
  <c r="Y70" i="8"/>
  <c r="Z70" i="8"/>
  <c r="AA70" i="8"/>
  <c r="AB70" i="8"/>
  <c r="AC70" i="8"/>
  <c r="I71" i="8"/>
  <c r="J71" i="8"/>
  <c r="K71" i="8"/>
  <c r="L71" i="8"/>
  <c r="M71" i="8"/>
  <c r="N71" i="8"/>
  <c r="O71" i="8"/>
  <c r="P71" i="8"/>
  <c r="Q71" i="8"/>
  <c r="R71" i="8"/>
  <c r="S71" i="8"/>
  <c r="T71" i="8"/>
  <c r="U71" i="8"/>
  <c r="V71" i="8"/>
  <c r="W71" i="8"/>
  <c r="X71" i="8"/>
  <c r="Y71" i="8"/>
  <c r="Z71" i="8"/>
  <c r="AA71" i="8"/>
  <c r="AB71" i="8"/>
  <c r="AC71" i="8"/>
  <c r="H72" i="8"/>
  <c r="I72" i="8"/>
  <c r="J72" i="8"/>
  <c r="K72" i="8"/>
  <c r="L72" i="8"/>
  <c r="M72" i="8"/>
  <c r="N72" i="8"/>
  <c r="O72" i="8"/>
  <c r="P72" i="8"/>
  <c r="Q72" i="8"/>
  <c r="R72" i="8"/>
  <c r="S72" i="8"/>
  <c r="T72" i="8"/>
  <c r="U72" i="8"/>
  <c r="V72" i="8"/>
  <c r="W72" i="8"/>
  <c r="X72" i="8"/>
  <c r="Y72" i="8"/>
  <c r="Z72" i="8"/>
  <c r="AA72" i="8"/>
  <c r="AB72" i="8"/>
  <c r="AC72" i="8"/>
  <c r="H73" i="8"/>
  <c r="I73" i="8"/>
  <c r="J73" i="8"/>
  <c r="K73" i="8"/>
  <c r="L73" i="8"/>
  <c r="M73" i="8"/>
  <c r="N73" i="8"/>
  <c r="O73" i="8"/>
  <c r="P73" i="8"/>
  <c r="Q73" i="8"/>
  <c r="R73" i="8"/>
  <c r="S73" i="8"/>
  <c r="T73" i="8"/>
  <c r="U73" i="8"/>
  <c r="V73" i="8"/>
  <c r="W73" i="8"/>
  <c r="X73" i="8"/>
  <c r="Y73" i="8"/>
  <c r="Z73" i="8"/>
  <c r="AA73" i="8"/>
  <c r="AB73" i="8"/>
  <c r="AC73" i="8"/>
  <c r="H74" i="8"/>
  <c r="I74" i="8"/>
  <c r="J74" i="8"/>
  <c r="K74" i="8"/>
  <c r="L74" i="8"/>
  <c r="M74" i="8"/>
  <c r="N74" i="8"/>
  <c r="O74" i="8"/>
  <c r="P74" i="8"/>
  <c r="Q74" i="8"/>
  <c r="R74" i="8"/>
  <c r="S74" i="8"/>
  <c r="T74" i="8"/>
  <c r="U74" i="8"/>
  <c r="V74" i="8"/>
  <c r="W74" i="8"/>
  <c r="X74" i="8"/>
  <c r="Y74" i="8"/>
  <c r="Z74" i="8"/>
  <c r="AA74" i="8"/>
  <c r="AB74" i="8"/>
  <c r="AC74" i="8"/>
  <c r="H75" i="8"/>
  <c r="I75" i="8"/>
  <c r="J75" i="8"/>
  <c r="K75" i="8"/>
  <c r="L75" i="8"/>
  <c r="M75" i="8"/>
  <c r="N75" i="8"/>
  <c r="O75" i="8"/>
  <c r="P75" i="8"/>
  <c r="Q75" i="8"/>
  <c r="R75" i="8"/>
  <c r="S75" i="8"/>
  <c r="T75" i="8"/>
  <c r="U75" i="8"/>
  <c r="V75" i="8"/>
  <c r="W75" i="8"/>
  <c r="X75" i="8"/>
  <c r="Y75" i="8"/>
  <c r="Z75" i="8"/>
  <c r="AA75" i="8"/>
  <c r="AB75" i="8"/>
  <c r="AC75" i="8"/>
  <c r="H76" i="8"/>
  <c r="I76" i="8"/>
  <c r="J76" i="8"/>
  <c r="K76" i="8"/>
  <c r="L76" i="8"/>
  <c r="M76" i="8"/>
  <c r="N76" i="8"/>
  <c r="O76" i="8"/>
  <c r="P76" i="8"/>
  <c r="Q76" i="8"/>
  <c r="R76" i="8"/>
  <c r="S76" i="8"/>
  <c r="T76" i="8"/>
  <c r="U76" i="8"/>
  <c r="V76" i="8"/>
  <c r="W76" i="8"/>
  <c r="X76" i="8"/>
  <c r="Y76" i="8"/>
  <c r="Z76" i="8"/>
  <c r="AA76" i="8"/>
  <c r="AB76" i="8"/>
  <c r="AC76" i="8"/>
  <c r="I67" i="8"/>
  <c r="J67" i="8"/>
  <c r="K67" i="8"/>
  <c r="L67" i="8"/>
  <c r="M67" i="8"/>
  <c r="N67" i="8"/>
  <c r="O67" i="8"/>
  <c r="P67" i="8"/>
  <c r="Q67" i="8"/>
  <c r="R67" i="8"/>
  <c r="S67" i="8"/>
  <c r="T67" i="8"/>
  <c r="U67" i="8"/>
  <c r="V67" i="8"/>
  <c r="W67" i="8"/>
  <c r="X67" i="8"/>
  <c r="Y67" i="8"/>
  <c r="Z67" i="8"/>
  <c r="AA67" i="8"/>
  <c r="AB67" i="8"/>
  <c r="AC67" i="8"/>
  <c r="I47" i="8" l="1"/>
  <c r="H47" i="8"/>
  <c r="H48" i="8"/>
  <c r="I48" i="8"/>
  <c r="J48" i="8"/>
  <c r="K48" i="8"/>
  <c r="L48" i="8"/>
  <c r="M48" i="8"/>
  <c r="N48" i="8"/>
  <c r="O48" i="8"/>
  <c r="P48" i="8"/>
  <c r="Q48" i="8"/>
  <c r="R48" i="8"/>
  <c r="S48" i="8"/>
  <c r="T48" i="8"/>
  <c r="U48" i="8"/>
  <c r="V48" i="8"/>
  <c r="W48" i="8"/>
  <c r="X48" i="8"/>
  <c r="Y48" i="8"/>
  <c r="Z48" i="8"/>
  <c r="AA48" i="8"/>
  <c r="AB48" i="8"/>
  <c r="AC48" i="8"/>
  <c r="H49" i="8"/>
  <c r="I49" i="8"/>
  <c r="J49" i="8"/>
  <c r="K49" i="8"/>
  <c r="L49" i="8"/>
  <c r="M49" i="8"/>
  <c r="N49" i="8"/>
  <c r="O49" i="8"/>
  <c r="P49" i="8"/>
  <c r="Q49" i="8"/>
  <c r="R49" i="8"/>
  <c r="S49" i="8"/>
  <c r="T49" i="8"/>
  <c r="U49" i="8"/>
  <c r="V49" i="8"/>
  <c r="W49" i="8"/>
  <c r="X49" i="8"/>
  <c r="Y49" i="8"/>
  <c r="Z49" i="8"/>
  <c r="AA49" i="8"/>
  <c r="AB49" i="8"/>
  <c r="AC49" i="8"/>
  <c r="H50" i="8"/>
  <c r="I50" i="8"/>
  <c r="J50" i="8"/>
  <c r="K50" i="8"/>
  <c r="L50" i="8"/>
  <c r="M50" i="8"/>
  <c r="N50" i="8"/>
  <c r="O50" i="8"/>
  <c r="P50" i="8"/>
  <c r="Q50" i="8"/>
  <c r="R50" i="8"/>
  <c r="S50" i="8"/>
  <c r="T50" i="8"/>
  <c r="U50" i="8"/>
  <c r="V50" i="8"/>
  <c r="W50" i="8"/>
  <c r="X50" i="8"/>
  <c r="Y50" i="8"/>
  <c r="Z50" i="8"/>
  <c r="AA50" i="8"/>
  <c r="AB50" i="8"/>
  <c r="AC50" i="8"/>
  <c r="H51" i="8"/>
  <c r="I51" i="8"/>
  <c r="J51" i="8"/>
  <c r="K51" i="8"/>
  <c r="L51" i="8"/>
  <c r="M51" i="8"/>
  <c r="N51" i="8"/>
  <c r="O51" i="8"/>
  <c r="P51" i="8"/>
  <c r="Q51" i="8"/>
  <c r="R51" i="8"/>
  <c r="S51" i="8"/>
  <c r="T51" i="8"/>
  <c r="U51" i="8"/>
  <c r="V51" i="8"/>
  <c r="W51" i="8"/>
  <c r="X51" i="8"/>
  <c r="Y51" i="8"/>
  <c r="Z51" i="8"/>
  <c r="AA51" i="8"/>
  <c r="AB51" i="8"/>
  <c r="AC51" i="8"/>
  <c r="H52" i="8"/>
  <c r="I52" i="8"/>
  <c r="J52" i="8"/>
  <c r="K52" i="8"/>
  <c r="L52" i="8"/>
  <c r="M52" i="8"/>
  <c r="N52" i="8"/>
  <c r="O52" i="8"/>
  <c r="P52" i="8"/>
  <c r="Q52" i="8"/>
  <c r="R52" i="8"/>
  <c r="S52" i="8"/>
  <c r="T52" i="8"/>
  <c r="U52" i="8"/>
  <c r="V52" i="8"/>
  <c r="W52" i="8"/>
  <c r="X52" i="8"/>
  <c r="Y52" i="8"/>
  <c r="Z52" i="8"/>
  <c r="AA52" i="8"/>
  <c r="AB52" i="8"/>
  <c r="AC52" i="8"/>
  <c r="H53" i="8"/>
  <c r="I53" i="8"/>
  <c r="J53" i="8"/>
  <c r="K53" i="8"/>
  <c r="L53" i="8"/>
  <c r="M53" i="8"/>
  <c r="N53" i="8"/>
  <c r="O53" i="8"/>
  <c r="P53" i="8"/>
  <c r="Q53" i="8"/>
  <c r="R53" i="8"/>
  <c r="S53" i="8"/>
  <c r="T53" i="8"/>
  <c r="U53" i="8"/>
  <c r="V53" i="8"/>
  <c r="W53" i="8"/>
  <c r="X53" i="8"/>
  <c r="Y53" i="8"/>
  <c r="Z53" i="8"/>
  <c r="AA53" i="8"/>
  <c r="AB53" i="8"/>
  <c r="AC53" i="8"/>
  <c r="H54" i="8"/>
  <c r="I54" i="8"/>
  <c r="J54" i="8"/>
  <c r="K54" i="8"/>
  <c r="L54" i="8"/>
  <c r="M54" i="8"/>
  <c r="N54" i="8"/>
  <c r="O54" i="8"/>
  <c r="P54" i="8"/>
  <c r="Q54" i="8"/>
  <c r="R54" i="8"/>
  <c r="S54" i="8"/>
  <c r="T54" i="8"/>
  <c r="U54" i="8"/>
  <c r="V54" i="8"/>
  <c r="W54" i="8"/>
  <c r="X54" i="8"/>
  <c r="Y54" i="8"/>
  <c r="Z54" i="8"/>
  <c r="AA54" i="8"/>
  <c r="AB54" i="8"/>
  <c r="AC54" i="8"/>
  <c r="H55" i="8"/>
  <c r="I55" i="8"/>
  <c r="J55" i="8"/>
  <c r="K55" i="8"/>
  <c r="L55" i="8"/>
  <c r="M55" i="8"/>
  <c r="N55" i="8"/>
  <c r="O55" i="8"/>
  <c r="P55" i="8"/>
  <c r="Q55" i="8"/>
  <c r="R55" i="8"/>
  <c r="S55" i="8"/>
  <c r="T55" i="8"/>
  <c r="U55" i="8"/>
  <c r="V55" i="8"/>
  <c r="W55" i="8"/>
  <c r="X55" i="8"/>
  <c r="Y55" i="8"/>
  <c r="Z55" i="8"/>
  <c r="AA55" i="8"/>
  <c r="AB55" i="8"/>
  <c r="AC55" i="8"/>
  <c r="H56" i="8"/>
  <c r="I56" i="8"/>
  <c r="J56" i="8"/>
  <c r="K56" i="8"/>
  <c r="L56" i="8"/>
  <c r="M56" i="8"/>
  <c r="N56" i="8"/>
  <c r="O56" i="8"/>
  <c r="P56" i="8"/>
  <c r="Q56" i="8"/>
  <c r="R56" i="8"/>
  <c r="S56" i="8"/>
  <c r="T56" i="8"/>
  <c r="U56" i="8"/>
  <c r="V56" i="8"/>
  <c r="W56" i="8"/>
  <c r="X56" i="8"/>
  <c r="Y56" i="8"/>
  <c r="Z56" i="8"/>
  <c r="AA56" i="8"/>
  <c r="AB56" i="8"/>
  <c r="AC56" i="8"/>
  <c r="J47" i="8"/>
  <c r="K47" i="8"/>
  <c r="L47" i="8"/>
  <c r="M47" i="8"/>
  <c r="N47" i="8"/>
  <c r="O47" i="8"/>
  <c r="P47" i="8"/>
  <c r="Q47" i="8"/>
  <c r="R47" i="8"/>
  <c r="S47" i="8"/>
  <c r="T47" i="8"/>
  <c r="U47" i="8"/>
  <c r="V47" i="8"/>
  <c r="W47" i="8"/>
  <c r="X47" i="8"/>
  <c r="Y47" i="8"/>
  <c r="Z47" i="8"/>
  <c r="AA47" i="8"/>
  <c r="AB47" i="8"/>
  <c r="AC47" i="8"/>
  <c r="H51" i="7"/>
  <c r="L145" i="8" l="1"/>
  <c r="L131" i="8"/>
  <c r="F46" i="13"/>
  <c r="F59" i="13" s="1"/>
  <c r="G46" i="13"/>
  <c r="G59" i="13" s="1"/>
  <c r="H46" i="13"/>
  <c r="H59" i="13" s="1"/>
  <c r="I46" i="13"/>
  <c r="I59" i="13" s="1"/>
  <c r="J46" i="13"/>
  <c r="J59" i="13" s="1"/>
  <c r="K46" i="13"/>
  <c r="K59" i="13" s="1"/>
  <c r="L46" i="13"/>
  <c r="L59" i="13" s="1"/>
  <c r="M46" i="13"/>
  <c r="M59" i="13" s="1"/>
  <c r="N46" i="13"/>
  <c r="N59" i="13" s="1"/>
  <c r="O46" i="13"/>
  <c r="O59" i="13" s="1"/>
  <c r="P46" i="13"/>
  <c r="P59" i="13" s="1"/>
  <c r="Q46" i="13"/>
  <c r="Q59" i="13" s="1"/>
  <c r="R46" i="13"/>
  <c r="R59" i="13" s="1"/>
  <c r="S46" i="13"/>
  <c r="S59" i="13" s="1"/>
  <c r="T46" i="13"/>
  <c r="T59" i="13" s="1"/>
  <c r="U46" i="13"/>
  <c r="U59" i="13" s="1"/>
  <c r="V46" i="13"/>
  <c r="V59" i="13" s="1"/>
  <c r="W46" i="13"/>
  <c r="W59" i="13" s="1"/>
  <c r="X46" i="13"/>
  <c r="X59" i="13" s="1"/>
  <c r="Y46" i="13"/>
  <c r="Y59" i="13" s="1"/>
  <c r="Z46" i="13"/>
  <c r="Z59" i="13" s="1"/>
  <c r="AA46" i="13"/>
  <c r="AA59" i="13" s="1"/>
  <c r="F45" i="2" l="1"/>
  <c r="G45" i="2"/>
  <c r="H45" i="2"/>
  <c r="I45" i="2"/>
  <c r="J45" i="2"/>
  <c r="K45" i="2"/>
  <c r="L45" i="2"/>
  <c r="M45" i="2"/>
  <c r="N45" i="2"/>
  <c r="O45" i="2"/>
  <c r="P45" i="2"/>
  <c r="Q45" i="2"/>
  <c r="R45" i="2"/>
  <c r="S45" i="2"/>
  <c r="T45" i="2"/>
  <c r="U45" i="2"/>
  <c r="V45" i="2"/>
  <c r="W45" i="2"/>
  <c r="X45" i="2"/>
  <c r="Y45" i="2"/>
  <c r="Z45" i="2"/>
  <c r="AA45" i="2"/>
  <c r="F46" i="2"/>
  <c r="G46" i="2"/>
  <c r="H46" i="2"/>
  <c r="I46" i="2"/>
  <c r="J46" i="2"/>
  <c r="K46" i="2"/>
  <c r="L46" i="2"/>
  <c r="M46" i="2"/>
  <c r="N46" i="2"/>
  <c r="O46" i="2"/>
  <c r="P46" i="2"/>
  <c r="Q46" i="2"/>
  <c r="R46" i="2"/>
  <c r="S46" i="2"/>
  <c r="T46" i="2"/>
  <c r="U46" i="2"/>
  <c r="V46" i="2"/>
  <c r="W46" i="2"/>
  <c r="X46" i="2"/>
  <c r="Y46" i="2"/>
  <c r="Z46" i="2"/>
  <c r="AA46" i="2"/>
  <c r="F47" i="2"/>
  <c r="G47" i="2"/>
  <c r="H47" i="2"/>
  <c r="I47" i="2"/>
  <c r="J47" i="2"/>
  <c r="K47" i="2"/>
  <c r="L47" i="2"/>
  <c r="M47" i="2"/>
  <c r="N47" i="2"/>
  <c r="O47" i="2"/>
  <c r="P47" i="2"/>
  <c r="Q47" i="2"/>
  <c r="R47" i="2"/>
  <c r="S47" i="2"/>
  <c r="T47" i="2"/>
  <c r="U47" i="2"/>
  <c r="V47" i="2"/>
  <c r="W47" i="2"/>
  <c r="X47" i="2"/>
  <c r="Y47" i="2"/>
  <c r="Z47" i="2"/>
  <c r="AA47" i="2"/>
  <c r="F48" i="2"/>
  <c r="G48" i="2"/>
  <c r="H48" i="2"/>
  <c r="I48" i="2"/>
  <c r="J48" i="2"/>
  <c r="K48" i="2"/>
  <c r="L48" i="2"/>
  <c r="M48" i="2"/>
  <c r="N48" i="2"/>
  <c r="O48" i="2"/>
  <c r="P48" i="2"/>
  <c r="Q48" i="2"/>
  <c r="R48" i="2"/>
  <c r="S48" i="2"/>
  <c r="T48" i="2"/>
  <c r="U48" i="2"/>
  <c r="V48" i="2"/>
  <c r="W48" i="2"/>
  <c r="X48" i="2"/>
  <c r="Y48" i="2"/>
  <c r="Z48" i="2"/>
  <c r="AA48" i="2"/>
  <c r="F49" i="2"/>
  <c r="G49" i="2"/>
  <c r="H49" i="2"/>
  <c r="I49" i="2"/>
  <c r="J49" i="2"/>
  <c r="K49" i="2"/>
  <c r="L49" i="2"/>
  <c r="M49" i="2"/>
  <c r="N49" i="2"/>
  <c r="O49" i="2"/>
  <c r="P49" i="2"/>
  <c r="Q49" i="2"/>
  <c r="R49" i="2"/>
  <c r="S49" i="2"/>
  <c r="T49" i="2"/>
  <c r="U49" i="2"/>
  <c r="V49" i="2"/>
  <c r="W49" i="2"/>
  <c r="X49" i="2"/>
  <c r="Y49" i="2"/>
  <c r="Z49" i="2"/>
  <c r="AA49" i="2"/>
  <c r="F50" i="2"/>
  <c r="G50" i="2"/>
  <c r="H50" i="2"/>
  <c r="I50" i="2"/>
  <c r="J50" i="2"/>
  <c r="K50" i="2"/>
  <c r="L50" i="2"/>
  <c r="M50" i="2"/>
  <c r="N50" i="2"/>
  <c r="O50" i="2"/>
  <c r="P50" i="2"/>
  <c r="Q50" i="2"/>
  <c r="R50" i="2"/>
  <c r="S50" i="2"/>
  <c r="T50" i="2"/>
  <c r="U50" i="2"/>
  <c r="V50" i="2"/>
  <c r="W50" i="2"/>
  <c r="X50" i="2"/>
  <c r="Y50" i="2"/>
  <c r="Z50" i="2"/>
  <c r="AA50" i="2"/>
  <c r="F51" i="2"/>
  <c r="G51" i="2"/>
  <c r="H51" i="2"/>
  <c r="I51" i="2"/>
  <c r="J51" i="2"/>
  <c r="K51" i="2"/>
  <c r="L51" i="2"/>
  <c r="M51" i="2"/>
  <c r="N51" i="2"/>
  <c r="O51" i="2"/>
  <c r="P51" i="2"/>
  <c r="Q51" i="2"/>
  <c r="R51" i="2"/>
  <c r="S51" i="2"/>
  <c r="T51" i="2"/>
  <c r="U51" i="2"/>
  <c r="V51" i="2"/>
  <c r="W51" i="2"/>
  <c r="X51" i="2"/>
  <c r="Y51" i="2"/>
  <c r="Z51" i="2"/>
  <c r="AA51" i="2"/>
  <c r="F52" i="2"/>
  <c r="G52" i="2"/>
  <c r="H52" i="2"/>
  <c r="I52" i="2"/>
  <c r="J52" i="2"/>
  <c r="K52" i="2"/>
  <c r="L52" i="2"/>
  <c r="M52" i="2"/>
  <c r="N52" i="2"/>
  <c r="O52" i="2"/>
  <c r="P52" i="2"/>
  <c r="Q52" i="2"/>
  <c r="R52" i="2"/>
  <c r="S52" i="2"/>
  <c r="T52" i="2"/>
  <c r="U52" i="2"/>
  <c r="V52" i="2"/>
  <c r="W52" i="2"/>
  <c r="X52" i="2"/>
  <c r="Y52" i="2"/>
  <c r="Z52" i="2"/>
  <c r="AA52" i="2"/>
  <c r="F53" i="2"/>
  <c r="G53" i="2"/>
  <c r="H53" i="2"/>
  <c r="I53" i="2"/>
  <c r="J53" i="2"/>
  <c r="K53" i="2"/>
  <c r="L53" i="2"/>
  <c r="M53" i="2"/>
  <c r="N53" i="2"/>
  <c r="O53" i="2"/>
  <c r="P53" i="2"/>
  <c r="Q53" i="2"/>
  <c r="R53" i="2"/>
  <c r="S53" i="2"/>
  <c r="T53" i="2"/>
  <c r="U53" i="2"/>
  <c r="V53" i="2"/>
  <c r="W53" i="2"/>
  <c r="X53" i="2"/>
  <c r="Y53" i="2"/>
  <c r="Z53" i="2"/>
  <c r="AA53" i="2"/>
  <c r="G44" i="2"/>
  <c r="H44" i="2"/>
  <c r="I44" i="2"/>
  <c r="J44" i="2"/>
  <c r="K44" i="2"/>
  <c r="L44" i="2"/>
  <c r="M44" i="2"/>
  <c r="N44" i="2"/>
  <c r="O44" i="2"/>
  <c r="P44" i="2"/>
  <c r="Q44" i="2"/>
  <c r="R44" i="2"/>
  <c r="S44" i="2"/>
  <c r="T44" i="2"/>
  <c r="U44" i="2"/>
  <c r="V44" i="2"/>
  <c r="W44" i="2"/>
  <c r="X44" i="2"/>
  <c r="Y44" i="2"/>
  <c r="Z44" i="2"/>
  <c r="AA44" i="2"/>
  <c r="F44" i="2"/>
  <c r="F48" i="12" l="1"/>
  <c r="F62" i="12" s="1"/>
  <c r="F47" i="12"/>
  <c r="F61" i="12" s="1"/>
  <c r="G48" i="12"/>
  <c r="G62" i="12" s="1"/>
  <c r="H48" i="12"/>
  <c r="H62" i="12" s="1"/>
  <c r="I48" i="12"/>
  <c r="I62" i="12" s="1"/>
  <c r="J48" i="12"/>
  <c r="J62" i="12" s="1"/>
  <c r="K48" i="12"/>
  <c r="K62" i="12" s="1"/>
  <c r="L48" i="12"/>
  <c r="L62" i="12" s="1"/>
  <c r="M48" i="12"/>
  <c r="M62" i="12" s="1"/>
  <c r="N48" i="12"/>
  <c r="N62" i="12" s="1"/>
  <c r="O48" i="12"/>
  <c r="O62" i="12" s="1"/>
  <c r="P48" i="12"/>
  <c r="P62" i="12" s="1"/>
  <c r="Q48" i="12"/>
  <c r="Q62" i="12" s="1"/>
  <c r="R48" i="12"/>
  <c r="R62" i="12" s="1"/>
  <c r="S48" i="12"/>
  <c r="S62" i="12" s="1"/>
  <c r="T48" i="12"/>
  <c r="T62" i="12" s="1"/>
  <c r="U48" i="12"/>
  <c r="U62" i="12" s="1"/>
  <c r="V48" i="12"/>
  <c r="V62" i="12" s="1"/>
  <c r="W48" i="12"/>
  <c r="W62" i="12" s="1"/>
  <c r="X48" i="12"/>
  <c r="X62" i="12" s="1"/>
  <c r="Y48" i="12"/>
  <c r="Y62" i="12" s="1"/>
  <c r="Z48" i="12"/>
  <c r="Z62" i="12" s="1"/>
  <c r="AA48" i="12"/>
  <c r="AA62" i="12" s="1"/>
  <c r="F49" i="12"/>
  <c r="F63" i="12" s="1"/>
  <c r="G49" i="12"/>
  <c r="G63" i="12" s="1"/>
  <c r="H49" i="12"/>
  <c r="H63" i="12" s="1"/>
  <c r="I49" i="12"/>
  <c r="I63" i="12" s="1"/>
  <c r="J49" i="12"/>
  <c r="J63" i="12" s="1"/>
  <c r="K49" i="12"/>
  <c r="K63" i="12" s="1"/>
  <c r="L49" i="12"/>
  <c r="L63" i="12" s="1"/>
  <c r="M49" i="12"/>
  <c r="M63" i="12" s="1"/>
  <c r="N49" i="12"/>
  <c r="N63" i="12" s="1"/>
  <c r="O49" i="12"/>
  <c r="O63" i="12" s="1"/>
  <c r="P49" i="12"/>
  <c r="P63" i="12" s="1"/>
  <c r="Q49" i="12"/>
  <c r="Q63" i="12" s="1"/>
  <c r="R49" i="12"/>
  <c r="R63" i="12" s="1"/>
  <c r="S49" i="12"/>
  <c r="S63" i="12" s="1"/>
  <c r="T49" i="12"/>
  <c r="T63" i="12" s="1"/>
  <c r="U49" i="12"/>
  <c r="U63" i="12" s="1"/>
  <c r="V49" i="12"/>
  <c r="V63" i="12" s="1"/>
  <c r="W49" i="12"/>
  <c r="W63" i="12" s="1"/>
  <c r="X49" i="12"/>
  <c r="X63" i="12" s="1"/>
  <c r="Y49" i="12"/>
  <c r="Y63" i="12" s="1"/>
  <c r="Z49" i="12"/>
  <c r="Z63" i="12" s="1"/>
  <c r="AA49" i="12"/>
  <c r="AA63" i="12" s="1"/>
  <c r="F50" i="12"/>
  <c r="F64" i="12" s="1"/>
  <c r="G50" i="12"/>
  <c r="G64" i="12" s="1"/>
  <c r="H50" i="12"/>
  <c r="H64" i="12" s="1"/>
  <c r="I50" i="12"/>
  <c r="I64" i="12" s="1"/>
  <c r="J50" i="12"/>
  <c r="J64" i="12" s="1"/>
  <c r="K50" i="12"/>
  <c r="K64" i="12" s="1"/>
  <c r="L50" i="12"/>
  <c r="L64" i="12" s="1"/>
  <c r="M50" i="12"/>
  <c r="M64" i="12" s="1"/>
  <c r="N50" i="12"/>
  <c r="N64" i="12" s="1"/>
  <c r="O50" i="12"/>
  <c r="O64" i="12" s="1"/>
  <c r="P50" i="12"/>
  <c r="P64" i="12" s="1"/>
  <c r="Q50" i="12"/>
  <c r="Q64" i="12" s="1"/>
  <c r="R50" i="12"/>
  <c r="R64" i="12" s="1"/>
  <c r="S50" i="12"/>
  <c r="S64" i="12" s="1"/>
  <c r="T50" i="12"/>
  <c r="T64" i="12" s="1"/>
  <c r="U50" i="12"/>
  <c r="U64" i="12" s="1"/>
  <c r="V50" i="12"/>
  <c r="V64" i="12" s="1"/>
  <c r="W50" i="12"/>
  <c r="W64" i="12" s="1"/>
  <c r="X50" i="12"/>
  <c r="X64" i="12" s="1"/>
  <c r="Y50" i="12"/>
  <c r="Y64" i="12" s="1"/>
  <c r="Z50" i="12"/>
  <c r="Z64" i="12" s="1"/>
  <c r="AA50" i="12"/>
  <c r="AA64" i="12" s="1"/>
  <c r="F51" i="12"/>
  <c r="F65" i="12" s="1"/>
  <c r="G51" i="12"/>
  <c r="G65" i="12" s="1"/>
  <c r="H51" i="12"/>
  <c r="H65" i="12" s="1"/>
  <c r="I51" i="12"/>
  <c r="I65" i="12" s="1"/>
  <c r="J51" i="12"/>
  <c r="J65" i="12" s="1"/>
  <c r="K51" i="12"/>
  <c r="K65" i="12" s="1"/>
  <c r="L51" i="12"/>
  <c r="L65" i="12" s="1"/>
  <c r="M51" i="12"/>
  <c r="M65" i="12" s="1"/>
  <c r="N51" i="12"/>
  <c r="N65" i="12" s="1"/>
  <c r="O51" i="12"/>
  <c r="O65" i="12" s="1"/>
  <c r="P51" i="12"/>
  <c r="P65" i="12" s="1"/>
  <c r="Q51" i="12"/>
  <c r="Q65" i="12" s="1"/>
  <c r="R51" i="12"/>
  <c r="R65" i="12" s="1"/>
  <c r="S51" i="12"/>
  <c r="S65" i="12" s="1"/>
  <c r="T51" i="12"/>
  <c r="T65" i="12" s="1"/>
  <c r="U51" i="12"/>
  <c r="U65" i="12" s="1"/>
  <c r="V51" i="12"/>
  <c r="V65" i="12" s="1"/>
  <c r="W51" i="12"/>
  <c r="W65" i="12" s="1"/>
  <c r="X51" i="12"/>
  <c r="X65" i="12" s="1"/>
  <c r="Y51" i="12"/>
  <c r="Y65" i="12" s="1"/>
  <c r="Z51" i="12"/>
  <c r="Z65" i="12" s="1"/>
  <c r="AA51" i="12"/>
  <c r="AA65" i="12" s="1"/>
  <c r="F52" i="12"/>
  <c r="F66" i="12" s="1"/>
  <c r="G52" i="12"/>
  <c r="G66" i="12" s="1"/>
  <c r="H52" i="12"/>
  <c r="H66" i="12" s="1"/>
  <c r="I52" i="12"/>
  <c r="I66" i="12" s="1"/>
  <c r="J52" i="12"/>
  <c r="J66" i="12" s="1"/>
  <c r="K52" i="12"/>
  <c r="K66" i="12" s="1"/>
  <c r="L52" i="12"/>
  <c r="L66" i="12" s="1"/>
  <c r="M52" i="12"/>
  <c r="M66" i="12" s="1"/>
  <c r="N52" i="12"/>
  <c r="N66" i="12" s="1"/>
  <c r="O52" i="12"/>
  <c r="O66" i="12" s="1"/>
  <c r="P52" i="12"/>
  <c r="P66" i="12" s="1"/>
  <c r="Q52" i="12"/>
  <c r="Q66" i="12" s="1"/>
  <c r="R52" i="12"/>
  <c r="R66" i="12" s="1"/>
  <c r="S52" i="12"/>
  <c r="S66" i="12" s="1"/>
  <c r="T52" i="12"/>
  <c r="T66" i="12" s="1"/>
  <c r="U52" i="12"/>
  <c r="U66" i="12" s="1"/>
  <c r="V52" i="12"/>
  <c r="V66" i="12" s="1"/>
  <c r="W52" i="12"/>
  <c r="W66" i="12" s="1"/>
  <c r="X52" i="12"/>
  <c r="X66" i="12" s="1"/>
  <c r="Y52" i="12"/>
  <c r="Y66" i="12" s="1"/>
  <c r="Z52" i="12"/>
  <c r="Z66" i="12" s="1"/>
  <c r="AA52" i="12"/>
  <c r="AA66" i="12" s="1"/>
  <c r="F53" i="12"/>
  <c r="F67" i="12" s="1"/>
  <c r="G53" i="12"/>
  <c r="G67" i="12" s="1"/>
  <c r="H53" i="12"/>
  <c r="H67" i="12" s="1"/>
  <c r="I53" i="12"/>
  <c r="I67" i="12" s="1"/>
  <c r="J53" i="12"/>
  <c r="J67" i="12" s="1"/>
  <c r="K53" i="12"/>
  <c r="K67" i="12" s="1"/>
  <c r="L53" i="12"/>
  <c r="L67" i="12" s="1"/>
  <c r="M53" i="12"/>
  <c r="M67" i="12" s="1"/>
  <c r="N53" i="12"/>
  <c r="N67" i="12" s="1"/>
  <c r="O53" i="12"/>
  <c r="O67" i="12" s="1"/>
  <c r="P53" i="12"/>
  <c r="P67" i="12" s="1"/>
  <c r="Q53" i="12"/>
  <c r="Q67" i="12" s="1"/>
  <c r="R53" i="12"/>
  <c r="R67" i="12" s="1"/>
  <c r="S53" i="12"/>
  <c r="S67" i="12" s="1"/>
  <c r="T53" i="12"/>
  <c r="T67" i="12" s="1"/>
  <c r="U53" i="12"/>
  <c r="U67" i="12" s="1"/>
  <c r="V53" i="12"/>
  <c r="V67" i="12" s="1"/>
  <c r="W53" i="12"/>
  <c r="W67" i="12" s="1"/>
  <c r="X53" i="12"/>
  <c r="X67" i="12" s="1"/>
  <c r="Y53" i="12"/>
  <c r="Y67" i="12" s="1"/>
  <c r="Z53" i="12"/>
  <c r="Z67" i="12" s="1"/>
  <c r="AA53" i="12"/>
  <c r="AA67" i="12" s="1"/>
  <c r="F54" i="12"/>
  <c r="F68" i="12" s="1"/>
  <c r="G54" i="12"/>
  <c r="G68" i="12" s="1"/>
  <c r="H54" i="12"/>
  <c r="H68" i="12" s="1"/>
  <c r="I54" i="12"/>
  <c r="I68" i="12" s="1"/>
  <c r="J54" i="12"/>
  <c r="J68" i="12" s="1"/>
  <c r="K54" i="12"/>
  <c r="K68" i="12" s="1"/>
  <c r="L54" i="12"/>
  <c r="L68" i="12" s="1"/>
  <c r="M54" i="12"/>
  <c r="M68" i="12" s="1"/>
  <c r="N54" i="12"/>
  <c r="N68" i="12" s="1"/>
  <c r="O54" i="12"/>
  <c r="O68" i="12" s="1"/>
  <c r="P54" i="12"/>
  <c r="P68" i="12" s="1"/>
  <c r="Q54" i="12"/>
  <c r="Q68" i="12" s="1"/>
  <c r="R54" i="12"/>
  <c r="R68" i="12" s="1"/>
  <c r="S54" i="12"/>
  <c r="S68" i="12" s="1"/>
  <c r="T54" i="12"/>
  <c r="T68" i="12" s="1"/>
  <c r="U54" i="12"/>
  <c r="U68" i="12" s="1"/>
  <c r="V54" i="12"/>
  <c r="V68" i="12" s="1"/>
  <c r="W54" i="12"/>
  <c r="W68" i="12" s="1"/>
  <c r="X54" i="12"/>
  <c r="X68" i="12" s="1"/>
  <c r="Y54" i="12"/>
  <c r="Y68" i="12" s="1"/>
  <c r="Z54" i="12"/>
  <c r="Z68" i="12" s="1"/>
  <c r="AA54" i="12"/>
  <c r="AA68" i="12" s="1"/>
  <c r="F55" i="12"/>
  <c r="F69" i="12" s="1"/>
  <c r="G55" i="12"/>
  <c r="G69" i="12" s="1"/>
  <c r="H55" i="12"/>
  <c r="H69" i="12" s="1"/>
  <c r="I55" i="12"/>
  <c r="I69" i="12" s="1"/>
  <c r="J55" i="12"/>
  <c r="J69" i="12" s="1"/>
  <c r="K55" i="12"/>
  <c r="K69" i="12" s="1"/>
  <c r="L55" i="12"/>
  <c r="L69" i="12" s="1"/>
  <c r="M55" i="12"/>
  <c r="M69" i="12" s="1"/>
  <c r="N55" i="12"/>
  <c r="N69" i="12" s="1"/>
  <c r="O55" i="12"/>
  <c r="O69" i="12" s="1"/>
  <c r="P55" i="12"/>
  <c r="P69" i="12" s="1"/>
  <c r="Q55" i="12"/>
  <c r="Q69" i="12" s="1"/>
  <c r="R55" i="12"/>
  <c r="R69" i="12" s="1"/>
  <c r="S55" i="12"/>
  <c r="S69" i="12" s="1"/>
  <c r="T55" i="12"/>
  <c r="T69" i="12" s="1"/>
  <c r="U55" i="12"/>
  <c r="U69" i="12" s="1"/>
  <c r="V55" i="12"/>
  <c r="V69" i="12" s="1"/>
  <c r="W55" i="12"/>
  <c r="W69" i="12" s="1"/>
  <c r="X55" i="12"/>
  <c r="X69" i="12" s="1"/>
  <c r="Y55" i="12"/>
  <c r="Y69" i="12" s="1"/>
  <c r="Z55" i="12"/>
  <c r="Z69" i="12" s="1"/>
  <c r="AA55" i="12"/>
  <c r="AA69" i="12" s="1"/>
  <c r="F56" i="12"/>
  <c r="F70" i="12" s="1"/>
  <c r="G56" i="12"/>
  <c r="G70" i="12" s="1"/>
  <c r="H56" i="12"/>
  <c r="H70" i="12" s="1"/>
  <c r="I56" i="12"/>
  <c r="I70" i="12" s="1"/>
  <c r="J56" i="12"/>
  <c r="J70" i="12" s="1"/>
  <c r="K56" i="12"/>
  <c r="K70" i="12" s="1"/>
  <c r="L56" i="12"/>
  <c r="L70" i="12" s="1"/>
  <c r="M56" i="12"/>
  <c r="M70" i="12" s="1"/>
  <c r="N56" i="12"/>
  <c r="N70" i="12" s="1"/>
  <c r="O56" i="12"/>
  <c r="O70" i="12" s="1"/>
  <c r="P56" i="12"/>
  <c r="P70" i="12" s="1"/>
  <c r="Q56" i="12"/>
  <c r="Q70" i="12" s="1"/>
  <c r="R56" i="12"/>
  <c r="R70" i="12" s="1"/>
  <c r="S56" i="12"/>
  <c r="S70" i="12" s="1"/>
  <c r="T56" i="12"/>
  <c r="T70" i="12" s="1"/>
  <c r="U56" i="12"/>
  <c r="U70" i="12" s="1"/>
  <c r="V56" i="12"/>
  <c r="V70" i="12" s="1"/>
  <c r="W56" i="12"/>
  <c r="W70" i="12" s="1"/>
  <c r="X56" i="12"/>
  <c r="X70" i="12" s="1"/>
  <c r="Y56" i="12"/>
  <c r="Y70" i="12" s="1"/>
  <c r="Z56" i="12"/>
  <c r="Z70" i="12" s="1"/>
  <c r="AA56" i="12"/>
  <c r="AA70" i="12" s="1"/>
  <c r="G47" i="12"/>
  <c r="G61" i="12" s="1"/>
  <c r="H47" i="12"/>
  <c r="H61" i="12" s="1"/>
  <c r="I47" i="12"/>
  <c r="I61" i="12" s="1"/>
  <c r="J47" i="12"/>
  <c r="J61" i="12" s="1"/>
  <c r="K47" i="12"/>
  <c r="K61" i="12" s="1"/>
  <c r="L47" i="12"/>
  <c r="L61" i="12" s="1"/>
  <c r="M47" i="12"/>
  <c r="M61" i="12" s="1"/>
  <c r="N47" i="12"/>
  <c r="N61" i="12" s="1"/>
  <c r="O47" i="12"/>
  <c r="O61" i="12" s="1"/>
  <c r="P47" i="12"/>
  <c r="P61" i="12" s="1"/>
  <c r="Q47" i="12"/>
  <c r="Q61" i="12" s="1"/>
  <c r="R47" i="12"/>
  <c r="R61" i="12" s="1"/>
  <c r="S47" i="12"/>
  <c r="S61" i="12" s="1"/>
  <c r="T47" i="12"/>
  <c r="T61" i="12" s="1"/>
  <c r="U47" i="12"/>
  <c r="U61" i="12" s="1"/>
  <c r="V47" i="12"/>
  <c r="V61" i="12" s="1"/>
  <c r="W47" i="12"/>
  <c r="W61" i="12" s="1"/>
  <c r="X47" i="12"/>
  <c r="X61" i="12" s="1"/>
  <c r="Y47" i="12"/>
  <c r="Y61" i="12" s="1"/>
  <c r="Z47" i="12"/>
  <c r="Z61" i="12" s="1"/>
  <c r="AA47" i="12"/>
  <c r="AA61" i="12" s="1"/>
  <c r="F62" i="10"/>
  <c r="G62" i="10"/>
  <c r="H62" i="10"/>
  <c r="I62" i="10"/>
  <c r="J62" i="10"/>
  <c r="K62" i="10"/>
  <c r="L62" i="10"/>
  <c r="M62" i="10"/>
  <c r="N62" i="10"/>
  <c r="O62" i="10"/>
  <c r="P62" i="10"/>
  <c r="Q62" i="10"/>
  <c r="R62" i="10"/>
  <c r="S62" i="10"/>
  <c r="T62" i="10"/>
  <c r="U62" i="10"/>
  <c r="V62" i="10"/>
  <c r="W62" i="10"/>
  <c r="X62" i="10"/>
  <c r="Y62" i="10"/>
  <c r="Z62" i="10"/>
  <c r="F63" i="10"/>
  <c r="G63" i="10"/>
  <c r="H63" i="10"/>
  <c r="I63" i="10"/>
  <c r="J63" i="10"/>
  <c r="K63" i="10"/>
  <c r="L63" i="10"/>
  <c r="M63" i="10"/>
  <c r="N63" i="10"/>
  <c r="O63" i="10"/>
  <c r="P63" i="10"/>
  <c r="Q63" i="10"/>
  <c r="R63" i="10"/>
  <c r="S63" i="10"/>
  <c r="T63" i="10"/>
  <c r="U63" i="10"/>
  <c r="V63" i="10"/>
  <c r="W63" i="10"/>
  <c r="X63" i="10"/>
  <c r="Y63" i="10"/>
  <c r="Z63" i="10"/>
  <c r="E64" i="10"/>
  <c r="F64" i="10"/>
  <c r="G64" i="10"/>
  <c r="H64" i="10"/>
  <c r="I64" i="10"/>
  <c r="J64" i="10"/>
  <c r="K64" i="10"/>
  <c r="L64" i="10"/>
  <c r="M64" i="10"/>
  <c r="N64" i="10"/>
  <c r="O64" i="10"/>
  <c r="P64" i="10"/>
  <c r="Q64" i="10"/>
  <c r="R64" i="10"/>
  <c r="S64" i="10"/>
  <c r="T64" i="10"/>
  <c r="U64" i="10"/>
  <c r="V64" i="10"/>
  <c r="W64" i="10"/>
  <c r="X64" i="10"/>
  <c r="Y64" i="10"/>
  <c r="Z64" i="10"/>
  <c r="E65" i="10"/>
  <c r="F65" i="10"/>
  <c r="G65" i="10"/>
  <c r="H65" i="10"/>
  <c r="I65" i="10"/>
  <c r="J65" i="10"/>
  <c r="K65" i="10"/>
  <c r="L65" i="10"/>
  <c r="M65" i="10"/>
  <c r="N65" i="10"/>
  <c r="O65" i="10"/>
  <c r="P65" i="10"/>
  <c r="Q65" i="10"/>
  <c r="R65" i="10"/>
  <c r="S65" i="10"/>
  <c r="T65" i="10"/>
  <c r="U65" i="10"/>
  <c r="V65" i="10"/>
  <c r="W65" i="10"/>
  <c r="X65" i="10"/>
  <c r="Y65" i="10"/>
  <c r="Z65" i="10"/>
  <c r="E66" i="10"/>
  <c r="F66" i="10"/>
  <c r="G66" i="10"/>
  <c r="H66" i="10"/>
  <c r="I66" i="10"/>
  <c r="J66" i="10"/>
  <c r="K66" i="10"/>
  <c r="L66" i="10"/>
  <c r="M66" i="10"/>
  <c r="N66" i="10"/>
  <c r="O66" i="10"/>
  <c r="P66" i="10"/>
  <c r="Q66" i="10"/>
  <c r="R66" i="10"/>
  <c r="S66" i="10"/>
  <c r="T66" i="10"/>
  <c r="U66" i="10"/>
  <c r="V66" i="10"/>
  <c r="W66" i="10"/>
  <c r="X66" i="10"/>
  <c r="Y66" i="10"/>
  <c r="Z66" i="10"/>
  <c r="E67" i="10"/>
  <c r="F67" i="10"/>
  <c r="G67" i="10"/>
  <c r="H67" i="10"/>
  <c r="I67" i="10"/>
  <c r="J67" i="10"/>
  <c r="K67" i="10"/>
  <c r="L67" i="10"/>
  <c r="M67" i="10"/>
  <c r="N67" i="10"/>
  <c r="O67" i="10"/>
  <c r="P67" i="10"/>
  <c r="Q67" i="10"/>
  <c r="R67" i="10"/>
  <c r="S67" i="10"/>
  <c r="T67" i="10"/>
  <c r="U67" i="10"/>
  <c r="V67" i="10"/>
  <c r="W67" i="10"/>
  <c r="X67" i="10"/>
  <c r="Y67" i="10"/>
  <c r="Z67" i="10"/>
  <c r="E68" i="10"/>
  <c r="F68" i="10"/>
  <c r="G68" i="10"/>
  <c r="H68" i="10"/>
  <c r="I68" i="10"/>
  <c r="J68" i="10"/>
  <c r="K68" i="10"/>
  <c r="L68" i="10"/>
  <c r="M68" i="10"/>
  <c r="N68" i="10"/>
  <c r="O68" i="10"/>
  <c r="P68" i="10"/>
  <c r="Q68" i="10"/>
  <c r="R68" i="10"/>
  <c r="S68" i="10"/>
  <c r="T68" i="10"/>
  <c r="U68" i="10"/>
  <c r="V68" i="10"/>
  <c r="W68" i="10"/>
  <c r="X68" i="10"/>
  <c r="Y68" i="10"/>
  <c r="Z68" i="10"/>
  <c r="E69" i="10"/>
  <c r="F69" i="10"/>
  <c r="G69" i="10"/>
  <c r="H69" i="10"/>
  <c r="I69" i="10"/>
  <c r="J69" i="10"/>
  <c r="K69" i="10"/>
  <c r="L69" i="10"/>
  <c r="M69" i="10"/>
  <c r="N69" i="10"/>
  <c r="O69" i="10"/>
  <c r="P69" i="10"/>
  <c r="Q69" i="10"/>
  <c r="R69" i="10"/>
  <c r="S69" i="10"/>
  <c r="T69" i="10"/>
  <c r="U69" i="10"/>
  <c r="V69" i="10"/>
  <c r="W69" i="10"/>
  <c r="X69" i="10"/>
  <c r="Y69" i="10"/>
  <c r="Z69" i="10"/>
  <c r="E70" i="10"/>
  <c r="F70" i="10"/>
  <c r="G70" i="10"/>
  <c r="H70" i="10"/>
  <c r="I70" i="10"/>
  <c r="J70" i="10"/>
  <c r="K70" i="10"/>
  <c r="L70" i="10"/>
  <c r="M70" i="10"/>
  <c r="N70" i="10"/>
  <c r="O70" i="10"/>
  <c r="P70" i="10"/>
  <c r="Q70" i="10"/>
  <c r="R70" i="10"/>
  <c r="S70" i="10"/>
  <c r="T70" i="10"/>
  <c r="U70" i="10"/>
  <c r="V70" i="10"/>
  <c r="W70" i="10"/>
  <c r="X70" i="10"/>
  <c r="Y70" i="10"/>
  <c r="Z70" i="10"/>
  <c r="E71" i="10"/>
  <c r="F71" i="10"/>
  <c r="G71" i="10"/>
  <c r="H71" i="10"/>
  <c r="I71" i="10"/>
  <c r="J71" i="10"/>
  <c r="K71" i="10"/>
  <c r="L71" i="10"/>
  <c r="M71" i="10"/>
  <c r="N71" i="10"/>
  <c r="O71" i="10"/>
  <c r="P71" i="10"/>
  <c r="Q71" i="10"/>
  <c r="R71" i="10"/>
  <c r="S71" i="10"/>
  <c r="T71" i="10"/>
  <c r="U71" i="10"/>
  <c r="V71" i="10"/>
  <c r="W71" i="10"/>
  <c r="X71" i="10"/>
  <c r="Y71" i="10"/>
  <c r="Z71" i="10"/>
  <c r="F61" i="10"/>
  <c r="G61" i="10"/>
  <c r="H61" i="10"/>
  <c r="I61" i="10"/>
  <c r="J61" i="10"/>
  <c r="K61" i="10"/>
  <c r="L61" i="10"/>
  <c r="M61" i="10"/>
  <c r="N61" i="10"/>
  <c r="O61" i="10"/>
  <c r="P61" i="10"/>
  <c r="Q61" i="10"/>
  <c r="R61" i="10"/>
  <c r="S61" i="10"/>
  <c r="T61" i="10"/>
  <c r="U61" i="10"/>
  <c r="V61" i="10"/>
  <c r="W61" i="10"/>
  <c r="X61" i="10"/>
  <c r="Y61" i="10"/>
  <c r="Z61" i="10"/>
  <c r="E61" i="10"/>
  <c r="F48" i="10"/>
  <c r="G48" i="10"/>
  <c r="H48" i="10"/>
  <c r="I48" i="10"/>
  <c r="J48" i="10"/>
  <c r="K48" i="10"/>
  <c r="L48" i="10"/>
  <c r="M48" i="10"/>
  <c r="N48" i="10"/>
  <c r="O48" i="10"/>
  <c r="P48" i="10"/>
  <c r="Q48" i="10"/>
  <c r="R48" i="10"/>
  <c r="S48" i="10"/>
  <c r="T48" i="10"/>
  <c r="U48" i="10"/>
  <c r="V48" i="10"/>
  <c r="W48" i="10"/>
  <c r="X48" i="10"/>
  <c r="Y48" i="10"/>
  <c r="Z48" i="10"/>
  <c r="F49" i="10"/>
  <c r="G49" i="10"/>
  <c r="H49" i="10"/>
  <c r="I49" i="10"/>
  <c r="J49" i="10"/>
  <c r="K49" i="10"/>
  <c r="L49" i="10"/>
  <c r="M49" i="10"/>
  <c r="N49" i="10"/>
  <c r="O49" i="10"/>
  <c r="P49" i="10"/>
  <c r="Q49" i="10"/>
  <c r="R49" i="10"/>
  <c r="S49" i="10"/>
  <c r="T49" i="10"/>
  <c r="U49" i="10"/>
  <c r="V49" i="10"/>
  <c r="W49" i="10"/>
  <c r="X49" i="10"/>
  <c r="Y49" i="10"/>
  <c r="Z49" i="10"/>
  <c r="E50" i="10"/>
  <c r="F50" i="10"/>
  <c r="G50" i="10"/>
  <c r="H50" i="10"/>
  <c r="I50" i="10"/>
  <c r="J50" i="10"/>
  <c r="K50" i="10"/>
  <c r="L50" i="10"/>
  <c r="M50" i="10"/>
  <c r="N50" i="10"/>
  <c r="O50" i="10"/>
  <c r="P50" i="10"/>
  <c r="Q50" i="10"/>
  <c r="R50" i="10"/>
  <c r="S50" i="10"/>
  <c r="T50" i="10"/>
  <c r="U50" i="10"/>
  <c r="V50" i="10"/>
  <c r="W50" i="10"/>
  <c r="X50" i="10"/>
  <c r="Y50" i="10"/>
  <c r="Z50" i="10"/>
  <c r="E51" i="10"/>
  <c r="F51" i="10"/>
  <c r="G51" i="10"/>
  <c r="H51" i="10"/>
  <c r="I51" i="10"/>
  <c r="J51" i="10"/>
  <c r="K51" i="10"/>
  <c r="L51" i="10"/>
  <c r="M51" i="10"/>
  <c r="N51" i="10"/>
  <c r="O51" i="10"/>
  <c r="P51" i="10"/>
  <c r="Q51" i="10"/>
  <c r="R51" i="10"/>
  <c r="S51" i="10"/>
  <c r="T51" i="10"/>
  <c r="U51" i="10"/>
  <c r="V51" i="10"/>
  <c r="W51" i="10"/>
  <c r="X51" i="10"/>
  <c r="Y51" i="10"/>
  <c r="Z51" i="10"/>
  <c r="F52" i="10"/>
  <c r="G52" i="10"/>
  <c r="H52" i="10"/>
  <c r="I52" i="10"/>
  <c r="J52" i="10"/>
  <c r="K52" i="10"/>
  <c r="L52" i="10"/>
  <c r="M52" i="10"/>
  <c r="N52" i="10"/>
  <c r="O52" i="10"/>
  <c r="P52" i="10"/>
  <c r="Q52" i="10"/>
  <c r="R52" i="10"/>
  <c r="S52" i="10"/>
  <c r="T52" i="10"/>
  <c r="U52" i="10"/>
  <c r="V52" i="10"/>
  <c r="W52" i="10"/>
  <c r="X52" i="10"/>
  <c r="Y52" i="10"/>
  <c r="Z52" i="10"/>
  <c r="E53" i="10"/>
  <c r="F53" i="10"/>
  <c r="G53" i="10"/>
  <c r="H53" i="10"/>
  <c r="I53" i="10"/>
  <c r="J53" i="10"/>
  <c r="K53" i="10"/>
  <c r="L53" i="10"/>
  <c r="M53" i="10"/>
  <c r="N53" i="10"/>
  <c r="O53" i="10"/>
  <c r="P53" i="10"/>
  <c r="Q53" i="10"/>
  <c r="R53" i="10"/>
  <c r="S53" i="10"/>
  <c r="T53" i="10"/>
  <c r="U53" i="10"/>
  <c r="V53" i="10"/>
  <c r="W53" i="10"/>
  <c r="X53" i="10"/>
  <c r="Y53" i="10"/>
  <c r="Z53" i="10"/>
  <c r="E54" i="10"/>
  <c r="F54" i="10"/>
  <c r="G54" i="10"/>
  <c r="H54" i="10"/>
  <c r="I54" i="10"/>
  <c r="J54" i="10"/>
  <c r="K54" i="10"/>
  <c r="L54" i="10"/>
  <c r="M54" i="10"/>
  <c r="N54" i="10"/>
  <c r="O54" i="10"/>
  <c r="P54" i="10"/>
  <c r="Q54" i="10"/>
  <c r="R54" i="10"/>
  <c r="S54" i="10"/>
  <c r="T54" i="10"/>
  <c r="U54" i="10"/>
  <c r="V54" i="10"/>
  <c r="W54" i="10"/>
  <c r="X54" i="10"/>
  <c r="Y54" i="10"/>
  <c r="Z54" i="10"/>
  <c r="E55" i="10"/>
  <c r="F55" i="10"/>
  <c r="G55" i="10"/>
  <c r="H55" i="10"/>
  <c r="I55" i="10"/>
  <c r="J55" i="10"/>
  <c r="K55" i="10"/>
  <c r="L55" i="10"/>
  <c r="M55" i="10"/>
  <c r="N55" i="10"/>
  <c r="O55" i="10"/>
  <c r="P55" i="10"/>
  <c r="Q55" i="10"/>
  <c r="R55" i="10"/>
  <c r="S55" i="10"/>
  <c r="T55" i="10"/>
  <c r="U55" i="10"/>
  <c r="V55" i="10"/>
  <c r="W55" i="10"/>
  <c r="X55" i="10"/>
  <c r="Y55" i="10"/>
  <c r="Z55" i="10"/>
  <c r="E56" i="10"/>
  <c r="F56" i="10"/>
  <c r="G56" i="10"/>
  <c r="H56" i="10"/>
  <c r="I56" i="10"/>
  <c r="J56" i="10"/>
  <c r="K56" i="10"/>
  <c r="L56" i="10"/>
  <c r="M56" i="10"/>
  <c r="N56" i="10"/>
  <c r="O56" i="10"/>
  <c r="P56" i="10"/>
  <c r="Q56" i="10"/>
  <c r="R56" i="10"/>
  <c r="S56" i="10"/>
  <c r="T56" i="10"/>
  <c r="U56" i="10"/>
  <c r="V56" i="10"/>
  <c r="W56" i="10"/>
  <c r="X56" i="10"/>
  <c r="Y56" i="10"/>
  <c r="Z56" i="10"/>
  <c r="E57" i="10"/>
  <c r="F57" i="10"/>
  <c r="G57" i="10"/>
  <c r="H57" i="10"/>
  <c r="I57" i="10"/>
  <c r="J57" i="10"/>
  <c r="K57" i="10"/>
  <c r="L57" i="10"/>
  <c r="M57" i="10"/>
  <c r="N57" i="10"/>
  <c r="O57" i="10"/>
  <c r="P57" i="10"/>
  <c r="Q57" i="10"/>
  <c r="R57" i="10"/>
  <c r="S57" i="10"/>
  <c r="T57" i="10"/>
  <c r="U57" i="10"/>
  <c r="V57" i="10"/>
  <c r="W57" i="10"/>
  <c r="X57" i="10"/>
  <c r="Y57" i="10"/>
  <c r="Z57" i="10"/>
  <c r="F47" i="10"/>
  <c r="G47" i="10"/>
  <c r="H47" i="10"/>
  <c r="I47" i="10"/>
  <c r="J47" i="10"/>
  <c r="K47" i="10"/>
  <c r="L47" i="10"/>
  <c r="M47" i="10"/>
  <c r="N47" i="10"/>
  <c r="O47" i="10"/>
  <c r="P47" i="10"/>
  <c r="Q47" i="10"/>
  <c r="R47" i="10"/>
  <c r="S47" i="10"/>
  <c r="T47" i="10"/>
  <c r="U47" i="10"/>
  <c r="V47" i="10"/>
  <c r="W47" i="10"/>
  <c r="X47" i="10"/>
  <c r="Y47" i="10"/>
  <c r="Z47" i="10"/>
  <c r="E47" i="10"/>
  <c r="E103" i="9"/>
  <c r="F103" i="9"/>
  <c r="G103" i="9"/>
  <c r="H103" i="9"/>
  <c r="I103" i="9"/>
  <c r="J103" i="9"/>
  <c r="K103" i="9"/>
  <c r="L103" i="9"/>
  <c r="M103" i="9"/>
  <c r="N103" i="9"/>
  <c r="O103" i="9"/>
  <c r="P103" i="9"/>
  <c r="Q103" i="9"/>
  <c r="R103" i="9"/>
  <c r="S103" i="9"/>
  <c r="T103" i="9"/>
  <c r="U103" i="9"/>
  <c r="V103" i="9"/>
  <c r="W103" i="9"/>
  <c r="X103" i="9"/>
  <c r="Y103" i="9"/>
  <c r="Z103" i="9"/>
  <c r="E104" i="9"/>
  <c r="F104" i="9"/>
  <c r="G104" i="9"/>
  <c r="H104" i="9"/>
  <c r="I104" i="9"/>
  <c r="J104" i="9"/>
  <c r="K104" i="9"/>
  <c r="L104" i="9"/>
  <c r="M104" i="9"/>
  <c r="N104" i="9"/>
  <c r="O104" i="9"/>
  <c r="P104" i="9"/>
  <c r="Q104" i="9"/>
  <c r="R104" i="9"/>
  <c r="S104" i="9"/>
  <c r="T104" i="9"/>
  <c r="U104" i="9"/>
  <c r="V104" i="9"/>
  <c r="W104" i="9"/>
  <c r="X104" i="9"/>
  <c r="Y104" i="9"/>
  <c r="Z104" i="9"/>
  <c r="E105" i="9"/>
  <c r="F105" i="9"/>
  <c r="G105" i="9"/>
  <c r="H105" i="9"/>
  <c r="I105" i="9"/>
  <c r="J105" i="9"/>
  <c r="K105" i="9"/>
  <c r="L105" i="9"/>
  <c r="M105" i="9"/>
  <c r="N105" i="9"/>
  <c r="O105" i="9"/>
  <c r="P105" i="9"/>
  <c r="Q105" i="9"/>
  <c r="R105" i="9"/>
  <c r="S105" i="9"/>
  <c r="T105" i="9"/>
  <c r="U105" i="9"/>
  <c r="V105" i="9"/>
  <c r="W105" i="9"/>
  <c r="X105" i="9"/>
  <c r="Y105" i="9"/>
  <c r="Z105" i="9"/>
  <c r="E106" i="9"/>
  <c r="F106" i="9"/>
  <c r="G106" i="9"/>
  <c r="H106" i="9"/>
  <c r="I106" i="9"/>
  <c r="J106" i="9"/>
  <c r="K106" i="9"/>
  <c r="L106" i="9"/>
  <c r="M106" i="9"/>
  <c r="N106" i="9"/>
  <c r="O106" i="9"/>
  <c r="P106" i="9"/>
  <c r="Q106" i="9"/>
  <c r="R106" i="9"/>
  <c r="S106" i="9"/>
  <c r="T106" i="9"/>
  <c r="U106" i="9"/>
  <c r="V106" i="9"/>
  <c r="W106" i="9"/>
  <c r="X106" i="9"/>
  <c r="Y106" i="9"/>
  <c r="Z106" i="9"/>
  <c r="E107" i="9"/>
  <c r="F107" i="9"/>
  <c r="G107" i="9"/>
  <c r="H107" i="9"/>
  <c r="I107" i="9"/>
  <c r="J107" i="9"/>
  <c r="K107" i="9"/>
  <c r="L107" i="9"/>
  <c r="M107" i="9"/>
  <c r="N107" i="9"/>
  <c r="O107" i="9"/>
  <c r="P107" i="9"/>
  <c r="Q107" i="9"/>
  <c r="R107" i="9"/>
  <c r="S107" i="9"/>
  <c r="T107" i="9"/>
  <c r="U107" i="9"/>
  <c r="V107" i="9"/>
  <c r="W107" i="9"/>
  <c r="X107" i="9"/>
  <c r="Y107" i="9"/>
  <c r="Z107" i="9"/>
  <c r="E108" i="9"/>
  <c r="F108" i="9"/>
  <c r="G108" i="9"/>
  <c r="H108" i="9"/>
  <c r="I108" i="9"/>
  <c r="J108" i="9"/>
  <c r="K108" i="9"/>
  <c r="L108" i="9"/>
  <c r="M108" i="9"/>
  <c r="N108" i="9"/>
  <c r="O108" i="9"/>
  <c r="P108" i="9"/>
  <c r="Q108" i="9"/>
  <c r="R108" i="9"/>
  <c r="S108" i="9"/>
  <c r="T108" i="9"/>
  <c r="U108" i="9"/>
  <c r="V108" i="9"/>
  <c r="W108" i="9"/>
  <c r="X108" i="9"/>
  <c r="Y108" i="9"/>
  <c r="Z108" i="9"/>
  <c r="E109" i="9"/>
  <c r="F109" i="9"/>
  <c r="G109" i="9"/>
  <c r="H109" i="9"/>
  <c r="I109" i="9"/>
  <c r="J109" i="9"/>
  <c r="K109" i="9"/>
  <c r="L109" i="9"/>
  <c r="M109" i="9"/>
  <c r="N109" i="9"/>
  <c r="O109" i="9"/>
  <c r="P109" i="9"/>
  <c r="Q109" i="9"/>
  <c r="R109" i="9"/>
  <c r="S109" i="9"/>
  <c r="T109" i="9"/>
  <c r="U109" i="9"/>
  <c r="V109" i="9"/>
  <c r="W109" i="9"/>
  <c r="X109" i="9"/>
  <c r="Y109" i="9"/>
  <c r="Z109" i="9"/>
  <c r="E110" i="9"/>
  <c r="F110" i="9"/>
  <c r="G110" i="9"/>
  <c r="H110" i="9"/>
  <c r="I110" i="9"/>
  <c r="J110" i="9"/>
  <c r="K110" i="9"/>
  <c r="L110" i="9"/>
  <c r="M110" i="9"/>
  <c r="N110" i="9"/>
  <c r="O110" i="9"/>
  <c r="P110" i="9"/>
  <c r="Q110" i="9"/>
  <c r="R110" i="9"/>
  <c r="S110" i="9"/>
  <c r="T110" i="9"/>
  <c r="U110" i="9"/>
  <c r="V110" i="9"/>
  <c r="W110" i="9"/>
  <c r="X110" i="9"/>
  <c r="Y110" i="9"/>
  <c r="Z110" i="9"/>
  <c r="E111" i="9"/>
  <c r="F111" i="9"/>
  <c r="G111" i="9"/>
  <c r="H111" i="9"/>
  <c r="I111" i="9"/>
  <c r="J111" i="9"/>
  <c r="K111" i="9"/>
  <c r="L111" i="9"/>
  <c r="M111" i="9"/>
  <c r="N111" i="9"/>
  <c r="O111" i="9"/>
  <c r="P111" i="9"/>
  <c r="Q111" i="9"/>
  <c r="R111" i="9"/>
  <c r="S111" i="9"/>
  <c r="T111" i="9"/>
  <c r="U111" i="9"/>
  <c r="V111" i="9"/>
  <c r="W111" i="9"/>
  <c r="X111" i="9"/>
  <c r="Y111" i="9"/>
  <c r="Z111" i="9"/>
  <c r="E112" i="9"/>
  <c r="F112" i="9"/>
  <c r="G112" i="9"/>
  <c r="H112" i="9"/>
  <c r="I112" i="9"/>
  <c r="J112" i="9"/>
  <c r="K112" i="9"/>
  <c r="L112" i="9"/>
  <c r="M112" i="9"/>
  <c r="N112" i="9"/>
  <c r="O112" i="9"/>
  <c r="P112" i="9"/>
  <c r="Q112" i="9"/>
  <c r="R112" i="9"/>
  <c r="S112" i="9"/>
  <c r="T112" i="9"/>
  <c r="U112" i="9"/>
  <c r="V112" i="9"/>
  <c r="W112" i="9"/>
  <c r="X112" i="9"/>
  <c r="Y112" i="9"/>
  <c r="Z112" i="9"/>
  <c r="F102" i="9"/>
  <c r="G102" i="9"/>
  <c r="H102" i="9"/>
  <c r="I102" i="9"/>
  <c r="J102" i="9"/>
  <c r="K102" i="9"/>
  <c r="L102" i="9"/>
  <c r="M102" i="9"/>
  <c r="N102" i="9"/>
  <c r="O102" i="9"/>
  <c r="P102" i="9"/>
  <c r="Q102" i="9"/>
  <c r="R102" i="9"/>
  <c r="S102" i="9"/>
  <c r="T102" i="9"/>
  <c r="U102" i="9"/>
  <c r="V102" i="9"/>
  <c r="W102" i="9"/>
  <c r="X102" i="9"/>
  <c r="Y102" i="9"/>
  <c r="Z102" i="9"/>
  <c r="E102" i="9"/>
  <c r="E75" i="9"/>
  <c r="F75" i="9"/>
  <c r="G75" i="9"/>
  <c r="H75" i="9"/>
  <c r="I75" i="9"/>
  <c r="J75" i="9"/>
  <c r="K75" i="9"/>
  <c r="L75" i="9"/>
  <c r="M75" i="9"/>
  <c r="N75" i="9"/>
  <c r="O75" i="9"/>
  <c r="P75" i="9"/>
  <c r="Q75" i="9"/>
  <c r="R75" i="9"/>
  <c r="S75" i="9"/>
  <c r="T75" i="9"/>
  <c r="U75" i="9"/>
  <c r="V75" i="9"/>
  <c r="W75" i="9"/>
  <c r="X75" i="9"/>
  <c r="Y75" i="9"/>
  <c r="Z75" i="9"/>
  <c r="E76" i="9"/>
  <c r="F76" i="9"/>
  <c r="G76" i="9"/>
  <c r="H76" i="9"/>
  <c r="I76" i="9"/>
  <c r="J76" i="9"/>
  <c r="K76" i="9"/>
  <c r="L76" i="9"/>
  <c r="M76" i="9"/>
  <c r="N76" i="9"/>
  <c r="O76" i="9"/>
  <c r="P76" i="9"/>
  <c r="Q76" i="9"/>
  <c r="R76" i="9"/>
  <c r="S76" i="9"/>
  <c r="T76" i="9"/>
  <c r="U76" i="9"/>
  <c r="V76" i="9"/>
  <c r="W76" i="9"/>
  <c r="X76" i="9"/>
  <c r="Y76" i="9"/>
  <c r="Z76" i="9"/>
  <c r="E77" i="9"/>
  <c r="F77" i="9"/>
  <c r="G77" i="9"/>
  <c r="H77" i="9"/>
  <c r="I77" i="9"/>
  <c r="J77" i="9"/>
  <c r="K77" i="9"/>
  <c r="L77" i="9"/>
  <c r="M77" i="9"/>
  <c r="N77" i="9"/>
  <c r="O77" i="9"/>
  <c r="P77" i="9"/>
  <c r="Q77" i="9"/>
  <c r="R77" i="9"/>
  <c r="S77" i="9"/>
  <c r="T77" i="9"/>
  <c r="U77" i="9"/>
  <c r="V77" i="9"/>
  <c r="W77" i="9"/>
  <c r="X77" i="9"/>
  <c r="Y77" i="9"/>
  <c r="Z77" i="9"/>
  <c r="E78" i="9"/>
  <c r="F78" i="9"/>
  <c r="G78" i="9"/>
  <c r="H78" i="9"/>
  <c r="I78" i="9"/>
  <c r="J78" i="9"/>
  <c r="K78" i="9"/>
  <c r="L78" i="9"/>
  <c r="M78" i="9"/>
  <c r="N78" i="9"/>
  <c r="O78" i="9"/>
  <c r="P78" i="9"/>
  <c r="Q78" i="9"/>
  <c r="R78" i="9"/>
  <c r="S78" i="9"/>
  <c r="T78" i="9"/>
  <c r="U78" i="9"/>
  <c r="V78" i="9"/>
  <c r="W78" i="9"/>
  <c r="X78" i="9"/>
  <c r="Y78" i="9"/>
  <c r="Z78" i="9"/>
  <c r="E79" i="9"/>
  <c r="F79" i="9"/>
  <c r="G79" i="9"/>
  <c r="H79" i="9"/>
  <c r="I79" i="9"/>
  <c r="J79" i="9"/>
  <c r="K79" i="9"/>
  <c r="L79" i="9"/>
  <c r="M79" i="9"/>
  <c r="N79" i="9"/>
  <c r="O79" i="9"/>
  <c r="P79" i="9"/>
  <c r="Q79" i="9"/>
  <c r="R79" i="9"/>
  <c r="S79" i="9"/>
  <c r="T79" i="9"/>
  <c r="U79" i="9"/>
  <c r="V79" i="9"/>
  <c r="W79" i="9"/>
  <c r="X79" i="9"/>
  <c r="Y79" i="9"/>
  <c r="Z79" i="9"/>
  <c r="E80" i="9"/>
  <c r="F80" i="9"/>
  <c r="G80" i="9"/>
  <c r="H80" i="9"/>
  <c r="I80" i="9"/>
  <c r="J80" i="9"/>
  <c r="K80" i="9"/>
  <c r="L80" i="9"/>
  <c r="M80" i="9"/>
  <c r="N80" i="9"/>
  <c r="O80" i="9"/>
  <c r="P80" i="9"/>
  <c r="Q80" i="9"/>
  <c r="R80" i="9"/>
  <c r="S80" i="9"/>
  <c r="T80" i="9"/>
  <c r="U80" i="9"/>
  <c r="V80" i="9"/>
  <c r="W80" i="9"/>
  <c r="X80" i="9"/>
  <c r="Y80" i="9"/>
  <c r="Z80" i="9"/>
  <c r="E81" i="9"/>
  <c r="F81" i="9"/>
  <c r="G81" i="9"/>
  <c r="H81" i="9"/>
  <c r="I81" i="9"/>
  <c r="J81" i="9"/>
  <c r="K81" i="9"/>
  <c r="L81" i="9"/>
  <c r="M81" i="9"/>
  <c r="N81" i="9"/>
  <c r="O81" i="9"/>
  <c r="P81" i="9"/>
  <c r="Q81" i="9"/>
  <c r="R81" i="9"/>
  <c r="S81" i="9"/>
  <c r="T81" i="9"/>
  <c r="U81" i="9"/>
  <c r="V81" i="9"/>
  <c r="W81" i="9"/>
  <c r="X81" i="9"/>
  <c r="Y81" i="9"/>
  <c r="Z81" i="9"/>
  <c r="E82" i="9"/>
  <c r="F82" i="9"/>
  <c r="G82" i="9"/>
  <c r="H82" i="9"/>
  <c r="I82" i="9"/>
  <c r="J82" i="9"/>
  <c r="K82" i="9"/>
  <c r="L82" i="9"/>
  <c r="M82" i="9"/>
  <c r="N82" i="9"/>
  <c r="O82" i="9"/>
  <c r="P82" i="9"/>
  <c r="Q82" i="9"/>
  <c r="R82" i="9"/>
  <c r="S82" i="9"/>
  <c r="T82" i="9"/>
  <c r="U82" i="9"/>
  <c r="V82" i="9"/>
  <c r="W82" i="9"/>
  <c r="X82" i="9"/>
  <c r="Y82" i="9"/>
  <c r="Z82" i="9"/>
  <c r="E83" i="9"/>
  <c r="F83" i="9"/>
  <c r="G83" i="9"/>
  <c r="H83" i="9"/>
  <c r="I83" i="9"/>
  <c r="J83" i="9"/>
  <c r="K83" i="9"/>
  <c r="L83" i="9"/>
  <c r="M83" i="9"/>
  <c r="N83" i="9"/>
  <c r="O83" i="9"/>
  <c r="P83" i="9"/>
  <c r="Q83" i="9"/>
  <c r="R83" i="9"/>
  <c r="S83" i="9"/>
  <c r="T83" i="9"/>
  <c r="U83" i="9"/>
  <c r="V83" i="9"/>
  <c r="W83" i="9"/>
  <c r="X83" i="9"/>
  <c r="Y83" i="9"/>
  <c r="Z83" i="9"/>
  <c r="E84" i="9"/>
  <c r="F84" i="9"/>
  <c r="G84" i="9"/>
  <c r="H84" i="9"/>
  <c r="I84" i="9"/>
  <c r="J84" i="9"/>
  <c r="K84" i="9"/>
  <c r="L84" i="9"/>
  <c r="M84" i="9"/>
  <c r="N84" i="9"/>
  <c r="O84" i="9"/>
  <c r="P84" i="9"/>
  <c r="Q84" i="9"/>
  <c r="R84" i="9"/>
  <c r="S84" i="9"/>
  <c r="T84" i="9"/>
  <c r="U84" i="9"/>
  <c r="V84" i="9"/>
  <c r="W84" i="9"/>
  <c r="X84" i="9"/>
  <c r="Y84" i="9"/>
  <c r="Z84" i="9"/>
  <c r="F74" i="9"/>
  <c r="G74" i="9"/>
  <c r="H74" i="9"/>
  <c r="I74" i="9"/>
  <c r="J74" i="9"/>
  <c r="K74" i="9"/>
  <c r="L74" i="9"/>
  <c r="M74" i="9"/>
  <c r="N74" i="9"/>
  <c r="O74" i="9"/>
  <c r="P74" i="9"/>
  <c r="Q74" i="9"/>
  <c r="R74" i="9"/>
  <c r="S74" i="9"/>
  <c r="T74" i="9"/>
  <c r="U74" i="9"/>
  <c r="V74" i="9"/>
  <c r="W74" i="9"/>
  <c r="X74" i="9"/>
  <c r="Y74" i="9"/>
  <c r="Z74" i="9"/>
  <c r="E74" i="9"/>
  <c r="F47" i="9"/>
  <c r="G47" i="9"/>
  <c r="H47" i="9"/>
  <c r="I47" i="9"/>
  <c r="J47" i="9"/>
  <c r="K47" i="9"/>
  <c r="L47" i="9"/>
  <c r="M47" i="9"/>
  <c r="N47" i="9"/>
  <c r="O47" i="9"/>
  <c r="P47" i="9"/>
  <c r="Q47" i="9"/>
  <c r="R47" i="9"/>
  <c r="S47" i="9"/>
  <c r="T47" i="9"/>
  <c r="U47" i="9"/>
  <c r="V47" i="9"/>
  <c r="W47" i="9"/>
  <c r="X47" i="9"/>
  <c r="Y47" i="9"/>
  <c r="Z47" i="9"/>
  <c r="AA47" i="9"/>
  <c r="F48" i="9"/>
  <c r="G48" i="9"/>
  <c r="H48" i="9"/>
  <c r="I48" i="9"/>
  <c r="J48" i="9"/>
  <c r="K48" i="9"/>
  <c r="L48" i="9"/>
  <c r="M48" i="9"/>
  <c r="N48" i="9"/>
  <c r="O48" i="9"/>
  <c r="P48" i="9"/>
  <c r="Q48" i="9"/>
  <c r="R48" i="9"/>
  <c r="S48" i="9"/>
  <c r="T48" i="9"/>
  <c r="U48" i="9"/>
  <c r="V48" i="9"/>
  <c r="W48" i="9"/>
  <c r="X48" i="9"/>
  <c r="Y48" i="9"/>
  <c r="Z48" i="9"/>
  <c r="AA48" i="9"/>
  <c r="F49" i="9"/>
  <c r="G49" i="9"/>
  <c r="H49" i="9"/>
  <c r="I49" i="9"/>
  <c r="J49" i="9"/>
  <c r="K49" i="9"/>
  <c r="L49" i="9"/>
  <c r="M49" i="9"/>
  <c r="N49" i="9"/>
  <c r="O49" i="9"/>
  <c r="P49" i="9"/>
  <c r="Q49" i="9"/>
  <c r="R49" i="9"/>
  <c r="S49" i="9"/>
  <c r="T49" i="9"/>
  <c r="U49" i="9"/>
  <c r="V49" i="9"/>
  <c r="W49" i="9"/>
  <c r="X49" i="9"/>
  <c r="Y49" i="9"/>
  <c r="Z49" i="9"/>
  <c r="AA49" i="9"/>
  <c r="F50" i="9"/>
  <c r="G50" i="9"/>
  <c r="H50" i="9"/>
  <c r="I50" i="9"/>
  <c r="J50" i="9"/>
  <c r="K50" i="9"/>
  <c r="L50" i="9"/>
  <c r="M50" i="9"/>
  <c r="N50" i="9"/>
  <c r="O50" i="9"/>
  <c r="P50" i="9"/>
  <c r="Q50" i="9"/>
  <c r="R50" i="9"/>
  <c r="S50" i="9"/>
  <c r="T50" i="9"/>
  <c r="U50" i="9"/>
  <c r="V50" i="9"/>
  <c r="W50" i="9"/>
  <c r="X50" i="9"/>
  <c r="Y50" i="9"/>
  <c r="Z50" i="9"/>
  <c r="AA50" i="9"/>
  <c r="F51" i="9"/>
  <c r="G51" i="9"/>
  <c r="H51" i="9"/>
  <c r="I51" i="9"/>
  <c r="J51" i="9"/>
  <c r="K51" i="9"/>
  <c r="L51" i="9"/>
  <c r="M51" i="9"/>
  <c r="N51" i="9"/>
  <c r="O51" i="9"/>
  <c r="P51" i="9"/>
  <c r="Q51" i="9"/>
  <c r="R51" i="9"/>
  <c r="S51" i="9"/>
  <c r="T51" i="9"/>
  <c r="U51" i="9"/>
  <c r="V51" i="9"/>
  <c r="W51" i="9"/>
  <c r="X51" i="9"/>
  <c r="Y51" i="9"/>
  <c r="Z51" i="9"/>
  <c r="AA51" i="9"/>
  <c r="F52" i="9"/>
  <c r="G52" i="9"/>
  <c r="H52" i="9"/>
  <c r="I52" i="9"/>
  <c r="J52" i="9"/>
  <c r="K52" i="9"/>
  <c r="L52" i="9"/>
  <c r="M52" i="9"/>
  <c r="N52" i="9"/>
  <c r="O52" i="9"/>
  <c r="P52" i="9"/>
  <c r="Q52" i="9"/>
  <c r="R52" i="9"/>
  <c r="S52" i="9"/>
  <c r="T52" i="9"/>
  <c r="U52" i="9"/>
  <c r="V52" i="9"/>
  <c r="W52" i="9"/>
  <c r="X52" i="9"/>
  <c r="Y52" i="9"/>
  <c r="Z52" i="9"/>
  <c r="AA52" i="9"/>
  <c r="F53" i="9"/>
  <c r="G53" i="9"/>
  <c r="H53" i="9"/>
  <c r="I53" i="9"/>
  <c r="J53" i="9"/>
  <c r="K53" i="9"/>
  <c r="L53" i="9"/>
  <c r="M53" i="9"/>
  <c r="N53" i="9"/>
  <c r="O53" i="9"/>
  <c r="P53" i="9"/>
  <c r="Q53" i="9"/>
  <c r="R53" i="9"/>
  <c r="S53" i="9"/>
  <c r="T53" i="9"/>
  <c r="U53" i="9"/>
  <c r="V53" i="9"/>
  <c r="W53" i="9"/>
  <c r="X53" i="9"/>
  <c r="Y53" i="9"/>
  <c r="Z53" i="9"/>
  <c r="AA53" i="9"/>
  <c r="F54" i="9"/>
  <c r="G54" i="9"/>
  <c r="H54" i="9"/>
  <c r="I54" i="9"/>
  <c r="J54" i="9"/>
  <c r="K54" i="9"/>
  <c r="L54" i="9"/>
  <c r="M54" i="9"/>
  <c r="N54" i="9"/>
  <c r="O54" i="9"/>
  <c r="P54" i="9"/>
  <c r="Q54" i="9"/>
  <c r="R54" i="9"/>
  <c r="S54" i="9"/>
  <c r="T54" i="9"/>
  <c r="U54" i="9"/>
  <c r="V54" i="9"/>
  <c r="W54" i="9"/>
  <c r="X54" i="9"/>
  <c r="Y54" i="9"/>
  <c r="Z54" i="9"/>
  <c r="AA54" i="9"/>
  <c r="F55" i="9"/>
  <c r="G55" i="9"/>
  <c r="H55" i="9"/>
  <c r="I55" i="9"/>
  <c r="J55" i="9"/>
  <c r="K55" i="9"/>
  <c r="L55" i="9"/>
  <c r="M55" i="9"/>
  <c r="N55" i="9"/>
  <c r="O55" i="9"/>
  <c r="P55" i="9"/>
  <c r="Q55" i="9"/>
  <c r="R55" i="9"/>
  <c r="S55" i="9"/>
  <c r="T55" i="9"/>
  <c r="U55" i="9"/>
  <c r="V55" i="9"/>
  <c r="W55" i="9"/>
  <c r="X55" i="9"/>
  <c r="Y55" i="9"/>
  <c r="Z55" i="9"/>
  <c r="AA55" i="9"/>
  <c r="F56" i="9"/>
  <c r="G56" i="9"/>
  <c r="H56" i="9"/>
  <c r="I56" i="9"/>
  <c r="J56" i="9"/>
  <c r="K56" i="9"/>
  <c r="L56" i="9"/>
  <c r="M56" i="9"/>
  <c r="N56" i="9"/>
  <c r="O56" i="9"/>
  <c r="P56" i="9"/>
  <c r="Q56" i="9"/>
  <c r="R56" i="9"/>
  <c r="S56" i="9"/>
  <c r="T56" i="9"/>
  <c r="U56" i="9"/>
  <c r="V56" i="9"/>
  <c r="W56" i="9"/>
  <c r="X56" i="9"/>
  <c r="Y56" i="9"/>
  <c r="Z56" i="9"/>
  <c r="AA56" i="9"/>
  <c r="G46" i="9"/>
  <c r="H46" i="9"/>
  <c r="I46" i="9"/>
  <c r="J46" i="9"/>
  <c r="K46" i="9"/>
  <c r="L46" i="9"/>
  <c r="M46" i="9"/>
  <c r="N46" i="9"/>
  <c r="O46" i="9"/>
  <c r="P46" i="9"/>
  <c r="Q46" i="9"/>
  <c r="R46" i="9"/>
  <c r="S46" i="9"/>
  <c r="T46" i="9"/>
  <c r="U46" i="9"/>
  <c r="V46" i="9"/>
  <c r="W46" i="9"/>
  <c r="X46" i="9"/>
  <c r="Y46" i="9"/>
  <c r="Z46" i="9"/>
  <c r="F46" i="9"/>
  <c r="H113" i="8"/>
  <c r="H114" i="8"/>
  <c r="H115" i="8"/>
  <c r="H116" i="8"/>
  <c r="H117" i="8"/>
  <c r="H118" i="8"/>
  <c r="H119" i="8"/>
  <c r="H120" i="8"/>
  <c r="H121" i="8"/>
  <c r="H122" i="8"/>
  <c r="H112" i="8"/>
  <c r="H98" i="8"/>
  <c r="I66" i="8"/>
  <c r="J66" i="8"/>
  <c r="K66" i="8"/>
  <c r="L66" i="8"/>
  <c r="M66" i="8"/>
  <c r="N66" i="8"/>
  <c r="O66" i="8"/>
  <c r="P66" i="8"/>
  <c r="Q66" i="8"/>
  <c r="R66" i="8"/>
  <c r="S66" i="8"/>
  <c r="T66" i="8"/>
  <c r="U66" i="8"/>
  <c r="V66" i="8"/>
  <c r="W66" i="8"/>
  <c r="X66" i="8"/>
  <c r="Y66" i="8"/>
  <c r="Z66" i="8"/>
  <c r="AA66" i="8"/>
  <c r="AB66" i="8"/>
  <c r="AC66" i="8"/>
  <c r="H66" i="8"/>
  <c r="I46" i="8" l="1"/>
  <c r="J46" i="8"/>
  <c r="K46" i="8"/>
  <c r="L46" i="8"/>
  <c r="M46" i="8"/>
  <c r="N46" i="8"/>
  <c r="O46" i="8"/>
  <c r="P46" i="8"/>
  <c r="Q46" i="8"/>
  <c r="R46" i="8"/>
  <c r="S46" i="8"/>
  <c r="T46" i="8"/>
  <c r="U46" i="8"/>
  <c r="V46" i="8"/>
  <c r="W46" i="8"/>
  <c r="X46" i="8"/>
  <c r="Y46" i="8"/>
  <c r="Z46" i="8"/>
  <c r="AA46" i="8"/>
  <c r="AB46" i="8"/>
  <c r="AC46" i="8"/>
  <c r="H46" i="8"/>
  <c r="D47" i="7"/>
  <c r="E47" i="7"/>
  <c r="F47" i="7"/>
  <c r="G47" i="7"/>
  <c r="H47" i="7"/>
  <c r="I47" i="7"/>
  <c r="K47" i="7"/>
  <c r="L47" i="7"/>
  <c r="M47" i="7"/>
  <c r="N47" i="7"/>
  <c r="O47" i="7"/>
  <c r="P47" i="7"/>
  <c r="Q47" i="7"/>
  <c r="R47" i="7"/>
  <c r="S47" i="7"/>
  <c r="T47" i="7"/>
  <c r="U47" i="7"/>
  <c r="V47" i="7"/>
  <c r="W47" i="7"/>
  <c r="X47" i="7"/>
  <c r="Y47" i="7"/>
  <c r="D48" i="7"/>
  <c r="E48" i="7"/>
  <c r="F48" i="7"/>
  <c r="G48" i="7"/>
  <c r="H48" i="7"/>
  <c r="I48" i="7"/>
  <c r="J48" i="7"/>
  <c r="K48" i="7"/>
  <c r="L48" i="7"/>
  <c r="M48" i="7"/>
  <c r="N48" i="7"/>
  <c r="O48" i="7"/>
  <c r="P48" i="7"/>
  <c r="Q48" i="7"/>
  <c r="R48" i="7"/>
  <c r="S48" i="7"/>
  <c r="T48" i="7"/>
  <c r="U48" i="7"/>
  <c r="V48" i="7"/>
  <c r="W48" i="7"/>
  <c r="X48" i="7"/>
  <c r="Y48" i="7"/>
  <c r="D49" i="7"/>
  <c r="E49" i="7"/>
  <c r="F49" i="7"/>
  <c r="G49" i="7"/>
  <c r="H49" i="7"/>
  <c r="I49" i="7"/>
  <c r="J49" i="7"/>
  <c r="K49" i="7"/>
  <c r="L49" i="7"/>
  <c r="M49" i="7"/>
  <c r="N49" i="7"/>
  <c r="O49" i="7"/>
  <c r="P49" i="7"/>
  <c r="Q49" i="7"/>
  <c r="R49" i="7"/>
  <c r="S49" i="7"/>
  <c r="T49" i="7"/>
  <c r="U49" i="7"/>
  <c r="V49" i="7"/>
  <c r="W49" i="7"/>
  <c r="X49" i="7"/>
  <c r="Y49" i="7"/>
  <c r="D50" i="7"/>
  <c r="E50" i="7"/>
  <c r="F50" i="7"/>
  <c r="G50" i="7"/>
  <c r="H50" i="7"/>
  <c r="I50" i="7"/>
  <c r="J50" i="7"/>
  <c r="K50" i="7"/>
  <c r="L50" i="7"/>
  <c r="M50" i="7"/>
  <c r="N50" i="7"/>
  <c r="O50" i="7"/>
  <c r="P50" i="7"/>
  <c r="Q50" i="7"/>
  <c r="R50" i="7"/>
  <c r="S50" i="7"/>
  <c r="T50" i="7"/>
  <c r="U50" i="7"/>
  <c r="V50" i="7"/>
  <c r="W50" i="7"/>
  <c r="X50" i="7"/>
  <c r="Y50" i="7"/>
  <c r="D51" i="7"/>
  <c r="E51" i="7"/>
  <c r="F51" i="7"/>
  <c r="G51" i="7"/>
  <c r="I51" i="7"/>
  <c r="J51" i="7"/>
  <c r="K51" i="7"/>
  <c r="L51" i="7"/>
  <c r="M51" i="7"/>
  <c r="N51" i="7"/>
  <c r="O51" i="7"/>
  <c r="P51" i="7"/>
  <c r="Q51" i="7"/>
  <c r="R51" i="7"/>
  <c r="S51" i="7"/>
  <c r="T51" i="7"/>
  <c r="U51" i="7"/>
  <c r="V51" i="7"/>
  <c r="W51" i="7"/>
  <c r="X51" i="7"/>
  <c r="Y51" i="7"/>
  <c r="D52" i="7"/>
  <c r="E52" i="7"/>
  <c r="F52" i="7"/>
  <c r="G52" i="7"/>
  <c r="H52" i="7"/>
  <c r="I52" i="7"/>
  <c r="J52" i="7"/>
  <c r="K52" i="7"/>
  <c r="L52" i="7"/>
  <c r="M52" i="7"/>
  <c r="N52" i="7"/>
  <c r="O52" i="7"/>
  <c r="P52" i="7"/>
  <c r="Q52" i="7"/>
  <c r="R52" i="7"/>
  <c r="S52" i="7"/>
  <c r="T52" i="7"/>
  <c r="U52" i="7"/>
  <c r="V52" i="7"/>
  <c r="W52" i="7"/>
  <c r="X52" i="7"/>
  <c r="Y52" i="7"/>
  <c r="D53" i="7"/>
  <c r="E53" i="7"/>
  <c r="F53" i="7"/>
  <c r="G53" i="7"/>
  <c r="H53" i="7"/>
  <c r="I53" i="7"/>
  <c r="J53" i="7"/>
  <c r="K53" i="7"/>
  <c r="L53" i="7"/>
  <c r="M53" i="7"/>
  <c r="N53" i="7"/>
  <c r="O53" i="7"/>
  <c r="P53" i="7"/>
  <c r="Q53" i="7"/>
  <c r="R53" i="7"/>
  <c r="S53" i="7"/>
  <c r="T53" i="7"/>
  <c r="U53" i="7"/>
  <c r="V53" i="7"/>
  <c r="W53" i="7"/>
  <c r="X53" i="7"/>
  <c r="Y53" i="7"/>
  <c r="D54" i="7"/>
  <c r="E54" i="7"/>
  <c r="F54" i="7"/>
  <c r="G54" i="7"/>
  <c r="H54" i="7"/>
  <c r="I54" i="7"/>
  <c r="J54" i="7"/>
  <c r="K54" i="7"/>
  <c r="L54" i="7"/>
  <c r="M54" i="7"/>
  <c r="N54" i="7"/>
  <c r="O54" i="7"/>
  <c r="P54" i="7"/>
  <c r="Q54" i="7"/>
  <c r="R54" i="7"/>
  <c r="S54" i="7"/>
  <c r="T54" i="7"/>
  <c r="U54" i="7"/>
  <c r="V54" i="7"/>
  <c r="W54" i="7"/>
  <c r="X54" i="7"/>
  <c r="Y54" i="7"/>
  <c r="D55" i="7"/>
  <c r="E55" i="7"/>
  <c r="F55" i="7"/>
  <c r="G55" i="7"/>
  <c r="H55" i="7"/>
  <c r="I55" i="7"/>
  <c r="J55" i="7"/>
  <c r="K55" i="7"/>
  <c r="L55" i="7"/>
  <c r="M55" i="7"/>
  <c r="N55" i="7"/>
  <c r="O55" i="7"/>
  <c r="P55" i="7"/>
  <c r="Q55" i="7"/>
  <c r="R55" i="7"/>
  <c r="S55" i="7"/>
  <c r="T55" i="7"/>
  <c r="U55" i="7"/>
  <c r="V55" i="7"/>
  <c r="W55" i="7"/>
  <c r="X55" i="7"/>
  <c r="Y55" i="7"/>
  <c r="D56" i="7"/>
  <c r="E56" i="7"/>
  <c r="F56" i="7"/>
  <c r="G56" i="7"/>
  <c r="H56" i="7"/>
  <c r="I56" i="7"/>
  <c r="J56" i="7"/>
  <c r="K56" i="7"/>
  <c r="L56" i="7"/>
  <c r="M56" i="7"/>
  <c r="N56" i="7"/>
  <c r="O56" i="7"/>
  <c r="P56" i="7"/>
  <c r="Q56" i="7"/>
  <c r="R56" i="7"/>
  <c r="S56" i="7"/>
  <c r="T56" i="7"/>
  <c r="U56" i="7"/>
  <c r="V56" i="7"/>
  <c r="W56" i="7"/>
  <c r="X56" i="7"/>
  <c r="Y56" i="7"/>
  <c r="E46" i="7"/>
  <c r="F46" i="7"/>
  <c r="G46" i="7"/>
  <c r="H46" i="7"/>
  <c r="I46" i="7"/>
  <c r="J46" i="7"/>
  <c r="K46" i="7"/>
  <c r="L46" i="7"/>
  <c r="M46" i="7"/>
  <c r="N46" i="7"/>
  <c r="O46" i="7"/>
  <c r="P46" i="7"/>
  <c r="Q46" i="7"/>
  <c r="R46" i="7"/>
  <c r="S46" i="7"/>
  <c r="T46" i="7"/>
  <c r="U46" i="7"/>
  <c r="V46" i="7"/>
  <c r="W46" i="7"/>
  <c r="X46" i="7"/>
  <c r="Y46" i="7"/>
  <c r="AB140" i="8" l="1"/>
  <c r="AB126" i="8"/>
  <c r="T126" i="8"/>
  <c r="T140" i="8"/>
  <c r="L126" i="8"/>
  <c r="L140" i="8"/>
  <c r="AA140" i="8"/>
  <c r="AA126" i="8"/>
  <c r="W140" i="8"/>
  <c r="W126" i="8"/>
  <c r="S140" i="8"/>
  <c r="S126" i="8"/>
  <c r="O140" i="8"/>
  <c r="O126" i="8"/>
  <c r="K140" i="8"/>
  <c r="K126" i="8"/>
  <c r="AB150" i="8"/>
  <c r="AB136" i="8"/>
  <c r="X150" i="8"/>
  <c r="X136" i="8"/>
  <c r="T150" i="8"/>
  <c r="T136" i="8"/>
  <c r="P150" i="8"/>
  <c r="P136" i="8"/>
  <c r="L150" i="8"/>
  <c r="L136" i="8"/>
  <c r="Z149" i="8"/>
  <c r="Z135" i="8"/>
  <c r="V149" i="8"/>
  <c r="V135" i="8"/>
  <c r="R149" i="8"/>
  <c r="R135" i="8"/>
  <c r="N149" i="8"/>
  <c r="N135" i="8"/>
  <c r="J149" i="8"/>
  <c r="J135" i="8"/>
  <c r="AB134" i="8"/>
  <c r="AB148" i="8"/>
  <c r="X148" i="8"/>
  <c r="X134" i="8"/>
  <c r="T148" i="8"/>
  <c r="T134" i="8"/>
  <c r="P134" i="8"/>
  <c r="P148" i="8"/>
  <c r="L134" i="8"/>
  <c r="L148" i="8"/>
  <c r="Z147" i="8"/>
  <c r="Z133" i="8"/>
  <c r="V147" i="8"/>
  <c r="V133" i="8"/>
  <c r="R147" i="8"/>
  <c r="R133" i="8"/>
  <c r="N147" i="8"/>
  <c r="N133" i="8"/>
  <c r="J147" i="8"/>
  <c r="J133" i="8"/>
  <c r="AB146" i="8"/>
  <c r="AB132" i="8"/>
  <c r="X146" i="8"/>
  <c r="X132" i="8"/>
  <c r="T146" i="8"/>
  <c r="T132" i="8"/>
  <c r="P146" i="8"/>
  <c r="P132" i="8"/>
  <c r="L146" i="8"/>
  <c r="L132" i="8"/>
  <c r="Z145" i="8"/>
  <c r="Z131" i="8"/>
  <c r="V145" i="8"/>
  <c r="V131" i="8"/>
  <c r="R145" i="8"/>
  <c r="R131" i="8"/>
  <c r="N145" i="8"/>
  <c r="N131" i="8"/>
  <c r="I145" i="8"/>
  <c r="I131" i="8"/>
  <c r="AA144" i="8"/>
  <c r="AA130" i="8"/>
  <c r="W144" i="8"/>
  <c r="W130" i="8"/>
  <c r="S144" i="8"/>
  <c r="S130" i="8"/>
  <c r="O144" i="8"/>
  <c r="O130" i="8"/>
  <c r="K144" i="8"/>
  <c r="K130" i="8"/>
  <c r="AC143" i="8"/>
  <c r="AC129" i="8"/>
  <c r="Y143" i="8"/>
  <c r="Y129" i="8"/>
  <c r="U143" i="8"/>
  <c r="U129" i="8"/>
  <c r="Q143" i="8"/>
  <c r="Q129" i="8"/>
  <c r="M143" i="8"/>
  <c r="M129" i="8"/>
  <c r="I143" i="8"/>
  <c r="I129" i="8"/>
  <c r="AA142" i="8"/>
  <c r="AA128" i="8"/>
  <c r="W142" i="8"/>
  <c r="W128" i="8"/>
  <c r="S142" i="8"/>
  <c r="S128" i="8"/>
  <c r="O142" i="8"/>
  <c r="O128" i="8"/>
  <c r="K142" i="8"/>
  <c r="K128" i="8"/>
  <c r="AC127" i="8"/>
  <c r="AC141" i="8"/>
  <c r="Y141" i="8"/>
  <c r="Y127" i="8"/>
  <c r="U141" i="8"/>
  <c r="U127" i="8"/>
  <c r="Q141" i="8"/>
  <c r="Q127" i="8"/>
  <c r="M127" i="8"/>
  <c r="M141" i="8"/>
  <c r="I141" i="8"/>
  <c r="I127" i="8"/>
  <c r="V140" i="8"/>
  <c r="V126" i="8"/>
  <c r="N140" i="8"/>
  <c r="N126" i="8"/>
  <c r="AA150" i="8"/>
  <c r="AA136" i="8"/>
  <c r="W150" i="8"/>
  <c r="W136" i="8"/>
  <c r="S150" i="8"/>
  <c r="S136" i="8"/>
  <c r="O150" i="8"/>
  <c r="O136" i="8"/>
  <c r="K150" i="8"/>
  <c r="K136" i="8"/>
  <c r="AC149" i="8"/>
  <c r="AC135" i="8"/>
  <c r="Y135" i="8"/>
  <c r="Y149" i="8"/>
  <c r="U135" i="8"/>
  <c r="U149" i="8"/>
  <c r="Q149" i="8"/>
  <c r="Q135" i="8"/>
  <c r="M149" i="8"/>
  <c r="M135" i="8"/>
  <c r="I135" i="8"/>
  <c r="I149" i="8"/>
  <c r="AA148" i="8"/>
  <c r="AA134" i="8"/>
  <c r="W148" i="8"/>
  <c r="W134" i="8"/>
  <c r="S148" i="8"/>
  <c r="S134" i="8"/>
  <c r="O148" i="8"/>
  <c r="O134" i="8"/>
  <c r="K148" i="8"/>
  <c r="K134" i="8"/>
  <c r="AC147" i="8"/>
  <c r="AC133" i="8"/>
  <c r="Y147" i="8"/>
  <c r="Y133" i="8"/>
  <c r="U147" i="8"/>
  <c r="U133" i="8"/>
  <c r="Q147" i="8"/>
  <c r="Q133" i="8"/>
  <c r="M147" i="8"/>
  <c r="M133" i="8"/>
  <c r="I147" i="8"/>
  <c r="I133" i="8"/>
  <c r="AA146" i="8"/>
  <c r="AA132" i="8"/>
  <c r="W146" i="8"/>
  <c r="W132" i="8"/>
  <c r="S146" i="8"/>
  <c r="S132" i="8"/>
  <c r="O146" i="8"/>
  <c r="O132" i="8"/>
  <c r="K146" i="8"/>
  <c r="K132" i="8"/>
  <c r="AC145" i="8"/>
  <c r="AC131" i="8"/>
  <c r="Y145" i="8"/>
  <c r="Y131" i="8"/>
  <c r="U131" i="8"/>
  <c r="U145" i="8"/>
  <c r="Q131" i="8"/>
  <c r="Q145" i="8"/>
  <c r="M145" i="8"/>
  <c r="M131" i="8"/>
  <c r="Z144" i="8"/>
  <c r="Z130" i="8"/>
  <c r="V144" i="8"/>
  <c r="V130" i="8"/>
  <c r="R144" i="8"/>
  <c r="R130" i="8"/>
  <c r="N144" i="8"/>
  <c r="N130" i="8"/>
  <c r="J144" i="8"/>
  <c r="J130" i="8"/>
  <c r="AB143" i="8"/>
  <c r="AB129" i="8"/>
  <c r="X143" i="8"/>
  <c r="X129" i="8"/>
  <c r="T143" i="8"/>
  <c r="T129" i="8"/>
  <c r="P143" i="8"/>
  <c r="P129" i="8"/>
  <c r="L143" i="8"/>
  <c r="L129" i="8"/>
  <c r="Z142" i="8"/>
  <c r="Z128" i="8"/>
  <c r="V128" i="8"/>
  <c r="V142" i="8"/>
  <c r="R142" i="8"/>
  <c r="R128" i="8"/>
  <c r="N142" i="8"/>
  <c r="N128" i="8"/>
  <c r="J142" i="8"/>
  <c r="J128" i="8"/>
  <c r="AB141" i="8"/>
  <c r="AB127" i="8"/>
  <c r="X141" i="8"/>
  <c r="X127" i="8"/>
  <c r="T141" i="8"/>
  <c r="T127" i="8"/>
  <c r="P141" i="8"/>
  <c r="P127" i="8"/>
  <c r="L141" i="8"/>
  <c r="L127" i="8"/>
  <c r="Z140" i="8"/>
  <c r="Z126" i="8"/>
  <c r="R140" i="8"/>
  <c r="R126" i="8"/>
  <c r="J140" i="8"/>
  <c r="J126" i="8"/>
  <c r="AC140" i="8"/>
  <c r="AC126" i="8"/>
  <c r="Y140" i="8"/>
  <c r="Y126" i="8"/>
  <c r="U140" i="8"/>
  <c r="U126" i="8"/>
  <c r="Q140" i="8"/>
  <c r="Q126" i="8"/>
  <c r="M140" i="8"/>
  <c r="M126" i="8"/>
  <c r="I140" i="8"/>
  <c r="I126" i="8"/>
  <c r="Z150" i="8"/>
  <c r="Z136" i="8"/>
  <c r="V150" i="8"/>
  <c r="V136" i="8"/>
  <c r="R136" i="8"/>
  <c r="R150" i="8"/>
  <c r="N136" i="8"/>
  <c r="N150" i="8"/>
  <c r="J150" i="8"/>
  <c r="J136" i="8"/>
  <c r="AB149" i="8"/>
  <c r="AB135" i="8"/>
  <c r="X149" i="8"/>
  <c r="X135" i="8"/>
  <c r="T149" i="8"/>
  <c r="T135" i="8"/>
  <c r="P149" i="8"/>
  <c r="P135" i="8"/>
  <c r="L149" i="8"/>
  <c r="L135" i="8"/>
  <c r="Z148" i="8"/>
  <c r="Z134" i="8"/>
  <c r="V148" i="8"/>
  <c r="V134" i="8"/>
  <c r="R148" i="8"/>
  <c r="R134" i="8"/>
  <c r="N148" i="8"/>
  <c r="N134" i="8"/>
  <c r="J148" i="8"/>
  <c r="J134" i="8"/>
  <c r="AB147" i="8"/>
  <c r="AB133" i="8"/>
  <c r="X147" i="8"/>
  <c r="X133" i="8"/>
  <c r="T147" i="8"/>
  <c r="T133" i="8"/>
  <c r="P147" i="8"/>
  <c r="P133" i="8"/>
  <c r="L147" i="8"/>
  <c r="L133" i="8"/>
  <c r="Z132" i="8"/>
  <c r="Z146" i="8"/>
  <c r="V146" i="8"/>
  <c r="V132" i="8"/>
  <c r="R146" i="8"/>
  <c r="R132" i="8"/>
  <c r="N132" i="8"/>
  <c r="N146" i="8"/>
  <c r="J132" i="8"/>
  <c r="J146" i="8"/>
  <c r="AB145" i="8"/>
  <c r="AB131" i="8"/>
  <c r="X145" i="8"/>
  <c r="X131" i="8"/>
  <c r="T145" i="8"/>
  <c r="T131" i="8"/>
  <c r="P145" i="8"/>
  <c r="P131" i="8"/>
  <c r="K145" i="8"/>
  <c r="K131" i="8"/>
  <c r="AC144" i="8"/>
  <c r="AC130" i="8"/>
  <c r="Y144" i="8"/>
  <c r="Y130" i="8"/>
  <c r="U144" i="8"/>
  <c r="U130" i="8"/>
  <c r="Q144" i="8"/>
  <c r="Q130" i="8"/>
  <c r="M144" i="8"/>
  <c r="M130" i="8"/>
  <c r="I144" i="8"/>
  <c r="I130" i="8"/>
  <c r="AA143" i="8"/>
  <c r="AA129" i="8"/>
  <c r="W143" i="8"/>
  <c r="W129" i="8"/>
  <c r="S143" i="8"/>
  <c r="S129" i="8"/>
  <c r="O129" i="8"/>
  <c r="O143" i="8"/>
  <c r="K143" i="8"/>
  <c r="K129" i="8"/>
  <c r="AC142" i="8"/>
  <c r="AC128" i="8"/>
  <c r="Y142" i="8"/>
  <c r="Y128" i="8"/>
  <c r="U142" i="8"/>
  <c r="U128" i="8"/>
  <c r="Q142" i="8"/>
  <c r="Q128" i="8"/>
  <c r="M142" i="8"/>
  <c r="M128" i="8"/>
  <c r="I142" i="8"/>
  <c r="I128" i="8"/>
  <c r="AA141" i="8"/>
  <c r="AA127" i="8"/>
  <c r="W141" i="8"/>
  <c r="W127" i="8"/>
  <c r="S141" i="8"/>
  <c r="S127" i="8"/>
  <c r="O141" i="8"/>
  <c r="O127" i="8"/>
  <c r="K141" i="8"/>
  <c r="K127" i="8"/>
  <c r="X140" i="8"/>
  <c r="X126" i="8"/>
  <c r="P126" i="8"/>
  <c r="P140" i="8"/>
  <c r="AC150" i="8"/>
  <c r="AC136" i="8"/>
  <c r="Y150" i="8"/>
  <c r="Y136" i="8"/>
  <c r="U150" i="8"/>
  <c r="U136" i="8"/>
  <c r="Q150" i="8"/>
  <c r="Q136" i="8"/>
  <c r="M150" i="8"/>
  <c r="M136" i="8"/>
  <c r="I150" i="8"/>
  <c r="I136" i="8"/>
  <c r="AA149" i="8"/>
  <c r="AA135" i="8"/>
  <c r="W149" i="8"/>
  <c r="W135" i="8"/>
  <c r="S149" i="8"/>
  <c r="S135" i="8"/>
  <c r="O149" i="8"/>
  <c r="O135" i="8"/>
  <c r="K149" i="8"/>
  <c r="K135" i="8"/>
  <c r="AC148" i="8"/>
  <c r="AC134" i="8"/>
  <c r="Y148" i="8"/>
  <c r="Y134" i="8"/>
  <c r="U148" i="8"/>
  <c r="U134" i="8"/>
  <c r="Q148" i="8"/>
  <c r="Q134" i="8"/>
  <c r="M148" i="8"/>
  <c r="M134" i="8"/>
  <c r="I148" i="8"/>
  <c r="I134" i="8"/>
  <c r="AA147" i="8"/>
  <c r="AA133" i="8"/>
  <c r="W133" i="8"/>
  <c r="W147" i="8"/>
  <c r="S133" i="8"/>
  <c r="S147" i="8"/>
  <c r="O147" i="8"/>
  <c r="O133" i="8"/>
  <c r="K147" i="8"/>
  <c r="K133" i="8"/>
  <c r="AC146" i="8"/>
  <c r="AC132" i="8"/>
  <c r="Y146" i="8"/>
  <c r="Y132" i="8"/>
  <c r="U146" i="8"/>
  <c r="U132" i="8"/>
  <c r="Q146" i="8"/>
  <c r="Q132" i="8"/>
  <c r="M146" i="8"/>
  <c r="M132" i="8"/>
  <c r="I146" i="8"/>
  <c r="I132" i="8"/>
  <c r="AA145" i="8"/>
  <c r="AA131" i="8"/>
  <c r="W145" i="8"/>
  <c r="W131" i="8"/>
  <c r="S145" i="8"/>
  <c r="S131" i="8"/>
  <c r="O145" i="8"/>
  <c r="O131" i="8"/>
  <c r="J145" i="8"/>
  <c r="J131" i="8"/>
  <c r="AB130" i="8"/>
  <c r="AB144" i="8"/>
  <c r="X130" i="8"/>
  <c r="X144" i="8"/>
  <c r="T144" i="8"/>
  <c r="T130" i="8"/>
  <c r="P144" i="8"/>
  <c r="P130" i="8"/>
  <c r="L130" i="8"/>
  <c r="L144" i="8"/>
  <c r="Z143" i="8"/>
  <c r="Z129" i="8"/>
  <c r="V143" i="8"/>
  <c r="V129" i="8"/>
  <c r="R143" i="8"/>
  <c r="R129" i="8"/>
  <c r="N143" i="8"/>
  <c r="N129" i="8"/>
  <c r="J143" i="8"/>
  <c r="J129" i="8"/>
  <c r="AB142" i="8"/>
  <c r="AB128" i="8"/>
  <c r="X142" i="8"/>
  <c r="X128" i="8"/>
  <c r="T142" i="8"/>
  <c r="T128" i="8"/>
  <c r="P142" i="8"/>
  <c r="P128" i="8"/>
  <c r="L142" i="8"/>
  <c r="L128" i="8"/>
  <c r="Z141" i="8"/>
  <c r="Z127" i="8"/>
  <c r="V141" i="8"/>
  <c r="V127" i="8"/>
  <c r="R141" i="8"/>
  <c r="R127" i="8"/>
  <c r="N141" i="8"/>
  <c r="N127" i="8"/>
  <c r="J141" i="8"/>
  <c r="J127" i="8"/>
  <c r="H131" i="8"/>
  <c r="H85" i="8"/>
  <c r="AA80" i="8"/>
  <c r="P90" i="8"/>
  <c r="AB88" i="8"/>
  <c r="R87" i="8"/>
  <c r="P86" i="8"/>
  <c r="AB84" i="8"/>
  <c r="R83" i="8"/>
  <c r="P82" i="8"/>
  <c r="O90" i="8"/>
  <c r="S88" i="8"/>
  <c r="Q87" i="8"/>
  <c r="W86" i="8"/>
  <c r="M85" i="8"/>
  <c r="Y83" i="8"/>
  <c r="I83" i="8"/>
  <c r="U81" i="8"/>
  <c r="I80" i="8"/>
  <c r="AB89" i="8"/>
  <c r="L89" i="8"/>
  <c r="J88" i="8"/>
  <c r="V86" i="8"/>
  <c r="T85" i="8"/>
  <c r="R84" i="8"/>
  <c r="H143" i="8"/>
  <c r="H83" i="8"/>
  <c r="H129" i="8"/>
  <c r="AB81" i="8"/>
  <c r="X80" i="8"/>
  <c r="U90" i="8"/>
  <c r="K89" i="8"/>
  <c r="I88" i="8"/>
  <c r="U86" i="8"/>
  <c r="K85" i="8"/>
  <c r="Q84" i="8"/>
  <c r="AC82" i="8"/>
  <c r="U82" i="8"/>
  <c r="M82" i="8"/>
  <c r="S81" i="8"/>
  <c r="W80" i="8"/>
  <c r="O80" i="8"/>
  <c r="AB90" i="8"/>
  <c r="T90" i="8"/>
  <c r="L90" i="8"/>
  <c r="Z89" i="8"/>
  <c r="R89" i="8"/>
  <c r="J89" i="8"/>
  <c r="X88" i="8"/>
  <c r="P88" i="8"/>
  <c r="H134" i="8"/>
  <c r="H148" i="8"/>
  <c r="H88" i="8"/>
  <c r="V87" i="8"/>
  <c r="N87" i="8"/>
  <c r="AB86" i="8"/>
  <c r="T86" i="8"/>
  <c r="L86" i="8"/>
  <c r="Z85" i="8"/>
  <c r="R85" i="8"/>
  <c r="J85" i="8"/>
  <c r="X84" i="8"/>
  <c r="P84" i="8"/>
  <c r="H130" i="8"/>
  <c r="H84" i="8"/>
  <c r="H144" i="8"/>
  <c r="V83" i="8"/>
  <c r="N83" i="8"/>
  <c r="AB82" i="8"/>
  <c r="T82" i="8"/>
  <c r="L82" i="8"/>
  <c r="Z81" i="8"/>
  <c r="R81" i="8"/>
  <c r="J81" i="8"/>
  <c r="S80" i="8"/>
  <c r="H150" i="8"/>
  <c r="H136" i="8"/>
  <c r="H90" i="8"/>
  <c r="L88" i="8"/>
  <c r="X86" i="8"/>
  <c r="N85" i="8"/>
  <c r="Z83" i="8"/>
  <c r="R80" i="8"/>
  <c r="AC89" i="8"/>
  <c r="AA88" i="8"/>
  <c r="I87" i="8"/>
  <c r="U85" i="8"/>
  <c r="S84" i="8"/>
  <c r="W82" i="8"/>
  <c r="L85" i="8"/>
  <c r="X83" i="8"/>
  <c r="N82" i="8"/>
  <c r="M90" i="8"/>
  <c r="Y88" i="8"/>
  <c r="O87" i="8"/>
  <c r="M86" i="8"/>
  <c r="Y84" i="8"/>
  <c r="O83" i="8"/>
  <c r="AA81" i="8"/>
  <c r="H126" i="8"/>
  <c r="H140" i="8"/>
  <c r="AA90" i="8"/>
  <c r="Q89" i="8"/>
  <c r="O88" i="8"/>
  <c r="AA86" i="8"/>
  <c r="Y85" i="8"/>
  <c r="W84" i="8"/>
  <c r="U83" i="8"/>
  <c r="K82" i="8"/>
  <c r="I81" i="8"/>
  <c r="K80" i="8"/>
  <c r="V89" i="8"/>
  <c r="T88" i="8"/>
  <c r="J87" i="8"/>
  <c r="V85" i="8"/>
  <c r="L84" i="8"/>
  <c r="X82" i="8"/>
  <c r="N81" i="8"/>
  <c r="Z80" i="8"/>
  <c r="W90" i="8"/>
  <c r="M89" i="8"/>
  <c r="Y87" i="8"/>
  <c r="AC85" i="8"/>
  <c r="AA84" i="8"/>
  <c r="Q83" i="8"/>
  <c r="AC81" i="8"/>
  <c r="Y80" i="8"/>
  <c r="V90" i="8"/>
  <c r="T89" i="8"/>
  <c r="R88" i="8"/>
  <c r="P87" i="8"/>
  <c r="AB85" i="8"/>
  <c r="J84" i="8"/>
  <c r="V82" i="8"/>
  <c r="L81" i="8"/>
  <c r="AC90" i="8"/>
  <c r="S89" i="8"/>
  <c r="W87" i="8"/>
  <c r="AA85" i="8"/>
  <c r="W83" i="8"/>
  <c r="N80" i="8"/>
  <c r="S90" i="8"/>
  <c r="I89" i="8"/>
  <c r="AC87" i="8"/>
  <c r="M87" i="8"/>
  <c r="K86" i="8"/>
  <c r="Q85" i="8"/>
  <c r="O84" i="8"/>
  <c r="M83" i="8"/>
  <c r="AA82" i="8"/>
  <c r="Y81" i="8"/>
  <c r="Q81" i="8"/>
  <c r="AC80" i="8"/>
  <c r="U80" i="8"/>
  <c r="M80" i="8"/>
  <c r="Z90" i="8"/>
  <c r="R90" i="8"/>
  <c r="J90" i="8"/>
  <c r="X89" i="8"/>
  <c r="P89" i="8"/>
  <c r="H89" i="8"/>
  <c r="H135" i="8"/>
  <c r="H149" i="8"/>
  <c r="V88" i="8"/>
  <c r="N88" i="8"/>
  <c r="AB87" i="8"/>
  <c r="T87" i="8"/>
  <c r="L87" i="8"/>
  <c r="Z86" i="8"/>
  <c r="R86" i="8"/>
  <c r="J86" i="8"/>
  <c r="X85" i="8"/>
  <c r="P85" i="8"/>
  <c r="H145" i="8"/>
  <c r="V84" i="8"/>
  <c r="N84" i="8"/>
  <c r="AB83" i="8"/>
  <c r="T83" i="8"/>
  <c r="L83" i="8"/>
  <c r="Z82" i="8"/>
  <c r="R82" i="8"/>
  <c r="J82" i="8"/>
  <c r="X81" i="8"/>
  <c r="P81" i="8"/>
  <c r="H127" i="8"/>
  <c r="H81" i="8"/>
  <c r="H141" i="8"/>
  <c r="X90" i="8"/>
  <c r="N89" i="8"/>
  <c r="Z87" i="8"/>
  <c r="H146" i="8"/>
  <c r="H132" i="8"/>
  <c r="H86" i="8"/>
  <c r="T84" i="8"/>
  <c r="J83" i="8"/>
  <c r="V81" i="8"/>
  <c r="J80" i="8"/>
  <c r="U89" i="8"/>
  <c r="K88" i="8"/>
  <c r="O86" i="8"/>
  <c r="K84" i="8"/>
  <c r="O82" i="8"/>
  <c r="M81" i="8"/>
  <c r="Q80" i="8"/>
  <c r="N90" i="8"/>
  <c r="Z88" i="8"/>
  <c r="X87" i="8"/>
  <c r="H147" i="8"/>
  <c r="H87" i="8"/>
  <c r="H133" i="8"/>
  <c r="N86" i="8"/>
  <c r="Z84" i="8"/>
  <c r="P83" i="8"/>
  <c r="T81" i="8"/>
  <c r="P80" i="8"/>
  <c r="AA89" i="8"/>
  <c r="Q88" i="8"/>
  <c r="AC86" i="8"/>
  <c r="S85" i="8"/>
  <c r="I84" i="8"/>
  <c r="K81" i="8"/>
  <c r="V80" i="8"/>
  <c r="K90" i="8"/>
  <c r="Y89" i="8"/>
  <c r="W88" i="8"/>
  <c r="U87" i="8"/>
  <c r="S86" i="8"/>
  <c r="I85" i="8"/>
  <c r="AC83" i="8"/>
  <c r="S82" i="8"/>
  <c r="AB80" i="8"/>
  <c r="T80" i="8"/>
  <c r="L80" i="8"/>
  <c r="Y90" i="8"/>
  <c r="Q90" i="8"/>
  <c r="I90" i="8"/>
  <c r="W89" i="8"/>
  <c r="O89" i="8"/>
  <c r="AC88" i="8"/>
  <c r="U88" i="8"/>
  <c r="M88" i="8"/>
  <c r="AA87" i="8"/>
  <c r="S87" i="8"/>
  <c r="K87" i="8"/>
  <c r="Y86" i="8"/>
  <c r="Q86" i="8"/>
  <c r="I86" i="8"/>
  <c r="W85" i="8"/>
  <c r="O85" i="8"/>
  <c r="AC84" i="8"/>
  <c r="U84" i="8"/>
  <c r="M84" i="8"/>
  <c r="AA83" i="8"/>
  <c r="S83" i="8"/>
  <c r="K83" i="8"/>
  <c r="Y82" i="8"/>
  <c r="Q82" i="8"/>
  <c r="I82" i="8"/>
  <c r="W81" i="8"/>
  <c r="O81" i="8"/>
  <c r="H128" i="8"/>
  <c r="H142" i="8"/>
  <c r="H82" i="8"/>
</calcChain>
</file>

<file path=xl/sharedStrings.xml><?xml version="1.0" encoding="utf-8"?>
<sst xmlns="http://schemas.openxmlformats.org/spreadsheetml/2006/main" count="384" uniqueCount="64">
  <si>
    <t>X</t>
  </si>
  <si>
    <t>M</t>
  </si>
  <si>
    <t>Peso relativo de los primeros productos sobre el total (importaciones o exportaciones)</t>
  </si>
  <si>
    <t>(Durán, J. &amp; Álvarez, M., 2008)</t>
  </si>
  <si>
    <t>Corresponden a la proporción
de la producción doméstica que no es consumida al interior de la economía. Su análisis es
importante al menos desde tres ámbitos: a) desde la estructura; b) desde su evolución (o
dinamismo); y c) desde su registro y valoración.</t>
  </si>
  <si>
    <r>
      <t xml:space="preserve">Valor de las importaciones de bienes y servicios   </t>
    </r>
    <r>
      <rPr>
        <sz val="11"/>
        <rFont val="Calibri"/>
        <family val="2"/>
        <scheme val="minor"/>
      </rPr>
      <t>El concepto de importaciones es exactamente el inverso del concepto de exportación, esto es el
conjunto de bienes y servicios comprados por los residentes de una economía a los residentes de
otra economía.</t>
    </r>
  </si>
  <si>
    <t>Si las exportaciones miden la parte del producto doméstico que es consumido
fuera de un país, las importaciones evalúan la proporción de consumo doméstico de bienes
importados. Aquí nuevamente, cabe destacar la importancia del indicador tanto en el ámbito
estructura como en el de su dinamismo.</t>
  </si>
  <si>
    <t>Puede ser superavitario cuando las
exportaciones exceden a las importaciones, y deficitario en el caso en que las exportaciones no
alcancen a cubrir el total del consumo de bienes importados, en cuyo caso, los residentes de una
economía estarían tomando prestado parte de la producción de otras economías. En términos
prácticos, un saldo neto negativo implica que las importaciones retrajeron renta nacional que fue
captada por ciudadanos residentes en otros países.</t>
  </si>
  <si>
    <r>
      <rPr>
        <b/>
        <sz val="11"/>
        <color rgb="FF083E28"/>
        <rFont val="Calibri"/>
        <family val="2"/>
        <scheme val="minor"/>
      </rPr>
      <t xml:space="preserve">Indicadores relativos de comercio exterior     </t>
    </r>
    <r>
      <rPr>
        <sz val="11"/>
        <color theme="1"/>
        <rFont val="Calibri"/>
        <family val="2"/>
        <scheme val="minor"/>
      </rPr>
      <t>Dividiendo el total de las exportaciones, importaciones, y/o la suma del intercambio comercial para la población total del país informante, o alternativamente para el total del PIB del mismo, se obtiene el total del comercio respectivo por habitante, o un índice de apertura.</t>
    </r>
  </si>
  <si>
    <r>
      <rPr>
        <b/>
        <sz val="11"/>
        <color theme="1"/>
        <rFont val="Calibri"/>
        <family val="2"/>
        <scheme val="minor"/>
      </rPr>
      <t xml:space="preserve">Indicadores Per cápita: </t>
    </r>
    <r>
      <rPr>
        <sz val="11"/>
        <color theme="1"/>
        <rFont val="Calibri"/>
        <family val="2"/>
        <scheme val="minor"/>
      </rPr>
      <t xml:space="preserve"> la media sirve para establecer el monto de comercio que correspondería a cada individuo.  Arroja luces sobre la evolución del crecimiento del volumen exportado, importado, y/o comerciado en términos relativos.                                                                                                                             </t>
    </r>
    <r>
      <rPr>
        <b/>
        <sz val="11"/>
        <color theme="1"/>
        <rFont val="Calibri"/>
        <family val="2"/>
        <scheme val="minor"/>
      </rPr>
      <t>Indicadores de apertura:</t>
    </r>
    <r>
      <rPr>
        <sz val="11"/>
        <color theme="1"/>
        <rFont val="Calibri"/>
        <family val="2"/>
        <scheme val="minor"/>
      </rPr>
      <t xml:space="preserve"> los índices dan cuenta del nivel o grado de internacionalización de la economía analizada. Bajos números son indicativos de una escasa apertura del país considerado.</t>
    </r>
  </si>
  <si>
    <r>
      <t xml:space="preserve">Proporciones de comercio en los intercambios comerciales mundiales                                                             </t>
    </r>
    <r>
      <rPr>
        <sz val="11"/>
        <rFont val="Calibri"/>
        <family val="2"/>
        <scheme val="minor"/>
      </rPr>
      <t xml:space="preserve">      Un índice simple y muy útil para medir el dinamismo y adaptación de una economía al desarrollo y dinamismo del comercio internacional es aquel que relaciona las exportaciones/importaciones del país con el total de las exportaciones mundiales de bienes y/o servicios.</t>
    </r>
  </si>
  <si>
    <t>A mayor número de
países, mayor diversificación. Inversamente si pocos países suman el total convenido como
umbral, habría mayor concentración o dependencia comercial respecto a un particular mercado.</t>
  </si>
  <si>
    <t>El índice puede tomar valores positivos o negativos. Un índice negativo/positivo será
indicativo de un déficit/superávit en el total del comercio, y expresa una ventaja/desventaja en los
intercambios comerciales. En otras palabras, un índice de VCR mayor que cero será indicativo de la existencia de un sector competitivo con potencial; y un índice negativo, de un sector importador neto carente de competitividad frente a terceros mercados.</t>
  </si>
  <si>
    <t>¿Qué información se debe extraer?</t>
  </si>
  <si>
    <t>PRODUCT</t>
  </si>
  <si>
    <t>Total all products</t>
  </si>
  <si>
    <t xml:space="preserve">    Food and live animals</t>
  </si>
  <si>
    <t xml:space="preserve">    Beverages and tobacco</t>
  </si>
  <si>
    <t xml:space="preserve">    Crude materials, inedible, except fuels</t>
  </si>
  <si>
    <t xml:space="preserve">    Mineral fuels, lubricants and related materials</t>
  </si>
  <si>
    <t xml:space="preserve">    Animal and vegetable oils, fats and waxes</t>
  </si>
  <si>
    <t xml:space="preserve">    Chemicals and related products, n.e.s.</t>
  </si>
  <si>
    <t xml:space="preserve">    Manufactured goods</t>
  </si>
  <si>
    <t xml:space="preserve">    Machinery and transport equipment</t>
  </si>
  <si>
    <t xml:space="preserve">    Miscellaneous manufactured articles</t>
  </si>
  <si>
    <t xml:space="preserve">    Commodities and transactions, n.e.s.</t>
  </si>
  <si>
    <t xml:space="preserve">    Total all products</t>
  </si>
  <si>
    <t>Food and live animals</t>
  </si>
  <si>
    <t>Beverages and tobacco</t>
  </si>
  <si>
    <t>Crude materials, inedible, except fuels</t>
  </si>
  <si>
    <t>Mineral fuels, lubricants and related materials</t>
  </si>
  <si>
    <t>Animal and vegetable oils, fats and waxes</t>
  </si>
  <si>
    <t>Chemicals and related products, n.e.s.</t>
  </si>
  <si>
    <t>Manufactured goods</t>
  </si>
  <si>
    <t>Machinery and transport equipment</t>
  </si>
  <si>
    <t>Miscellaneous manufactured articles</t>
  </si>
  <si>
    <t>Commodities and transactions, n.e.s.</t>
  </si>
  <si>
    <t>Colombia</t>
  </si>
  <si>
    <t>País</t>
  </si>
  <si>
    <t>Xi = exportaciones del país i; Mi = importaciones del país i; Ni = Población del país i;                                                   PIBi = Producto Interno
Bruto del país i. (Durán, J. &amp; Álvarez, M., 2008)</t>
  </si>
  <si>
    <t>https://datos.bancomundial.org/indicador/NY.GDP.MKTP.CD?locations=CO</t>
  </si>
  <si>
    <t>Fuente:</t>
  </si>
  <si>
    <t>El valor resultante indicará
el peso específico del país en la exportación/importación de un producto en particular en su total
mundial.</t>
  </si>
  <si>
    <r>
      <rPr>
        <b/>
        <sz val="11"/>
        <color rgb="FF083E28"/>
        <rFont val="Calibri"/>
        <family val="2"/>
        <scheme val="minor"/>
      </rPr>
      <t xml:space="preserve">Indice de Balassa      </t>
    </r>
    <r>
      <rPr>
        <sz val="11"/>
        <color theme="1"/>
        <rFont val="Calibri"/>
        <family val="2"/>
        <scheme val="minor"/>
      </rPr>
      <t xml:space="preserve">                                                                                       Este indicador forma parte de la familia de índices de VCR, y mide el grado de importancia de un
producto dentro de las exportaciones de un mercado a otro mercado, versus la importancia de las exportaciones del mismo producto en las exportaciones del mismo producto hacia el mundo.</t>
    </r>
  </si>
  <si>
    <r>
      <rPr>
        <b/>
        <sz val="11"/>
        <color rgb="FF083E28"/>
        <rFont val="Calibri"/>
        <family val="2"/>
        <scheme val="minor"/>
      </rPr>
      <t xml:space="preserve">Ventajas Comparativas Reveladas </t>
    </r>
    <r>
      <rPr>
        <sz val="11"/>
        <color theme="1"/>
        <rFont val="Calibri"/>
        <family val="2"/>
        <scheme val="minor"/>
      </rPr>
      <t xml:space="preserve">                                                                 Este índice es utilizado para analizar las ventajas o desventajas comparativas de los intercambios comerciales de un país con sus socios comerciales o diversos grupos de países.</t>
    </r>
  </si>
  <si>
    <t>El índice arroja resultados que van entre 0 y 1. Un IGLL elevado y más bien cercano a uno es indicativo de un comercio en sectores similares, o lo que es lo mismo, comercio intraindustrial.</t>
  </si>
  <si>
    <r>
      <t xml:space="preserve">Índice de Grubel Lloyd                                                                        </t>
    </r>
    <r>
      <rPr>
        <sz val="11"/>
        <rFont val="Calibri"/>
        <family val="2"/>
        <scheme val="minor"/>
      </rPr>
      <t xml:space="preserve">mide el comercio intrasectorial de un producto determinado.      </t>
    </r>
    <r>
      <rPr>
        <b/>
        <sz val="11"/>
        <color rgb="FF083E28"/>
        <rFont val="Calibri"/>
        <family val="2"/>
        <scheme val="minor"/>
      </rPr>
      <t xml:space="preserve">                                                       </t>
    </r>
    <r>
      <rPr>
        <sz val="11"/>
        <rFont val="Calibri"/>
        <family val="2"/>
        <scheme val="minor"/>
      </rPr>
      <t xml:space="preserve"> </t>
    </r>
  </si>
  <si>
    <t>donde Xkij y Mkij son las exportaciones e importaciones del producto o grupo k, del país i respecto del país j, en un año o período dado.</t>
  </si>
  <si>
    <r>
      <rPr>
        <b/>
        <sz val="11"/>
        <color rgb="FF083E28"/>
        <rFont val="Calibri"/>
        <family val="2"/>
        <scheme val="minor"/>
      </rPr>
      <t>Valor de las exportaciones de bienes y servicios</t>
    </r>
    <r>
      <rPr>
        <sz val="11"/>
        <color rgb="FF083E28"/>
        <rFont val="Calibri"/>
        <family val="2"/>
        <scheme val="minor"/>
      </rPr>
      <t xml:space="preserve"> </t>
    </r>
    <r>
      <rPr>
        <sz val="11"/>
        <color theme="1"/>
        <rFont val="Calibri"/>
        <family val="2"/>
        <scheme val="minor"/>
      </rPr>
      <t xml:space="preserve">                                                                             Las exportaciones corresponden al conjunto de bienes y servicios vendidos por los residentes de una economía a los residentes de otra economía. </t>
    </r>
  </si>
  <si>
    <r>
      <t xml:space="preserve">Saldo comercial                                                                                                                   </t>
    </r>
    <r>
      <rPr>
        <sz val="11"/>
        <rFont val="Calibri"/>
        <family val="2"/>
        <scheme val="minor"/>
      </rPr>
      <t>El saldo comercial indica el balance del comercio en un período determinado, y es la expresión del flujo comercial neto en el comercio de un país.</t>
    </r>
  </si>
  <si>
    <r>
      <t xml:space="preserve">Peso relativo de los primeros productos sobre el total (importaciones o exportaciones)                                                                                                                                       </t>
    </r>
    <r>
      <rPr>
        <sz val="11"/>
        <rFont val="Calibri"/>
        <family val="2"/>
        <scheme val="minor"/>
      </rPr>
      <t>La concentración del destino/origen para las exportaciones/importaciones puede ser medida por el número de destinos u orígenes que representen un valor seleccionado como umbral. Aquí vale la regla del 80%, 90%, o incluso del total de las exportaciones o importaciones.</t>
    </r>
  </si>
  <si>
    <t>Fuente: UNCTAD STAT</t>
  </si>
  <si>
    <t>Fuente: elaboración propia con datos de UNCTAD STAT</t>
  </si>
  <si>
    <t>Fuente: https://www.datosmacro.com/demografia/poblacion/colombia</t>
  </si>
  <si>
    <t>Fuente: elaboración propia con datos de Datos macro - Banco Mundial</t>
  </si>
  <si>
    <t>Merchandise trade matrix – product groups, exports in thousands of dollars, annual, 1995-2020</t>
  </si>
  <si>
    <t>Merchandise trade matrix – product groups, exports/ imports per capita in dollars, annual, 1995-2021</t>
  </si>
  <si>
    <t>Producto interno bruto (PIB) (1995- 2021 a precios actuales) millones de dólares</t>
  </si>
  <si>
    <t>..</t>
  </si>
  <si>
    <t xml:space="preserve"> </t>
  </si>
  <si>
    <t>Merchandise trade matrix – product groups, exports in thousands of dollars, annual, 1995-2021</t>
  </si>
  <si>
    <t>Merchandise trade matrix – product groups, imports in thousands of dollars, annual, 1995-2021</t>
  </si>
  <si>
    <t>Alemania</t>
  </si>
  <si>
    <t>Estadísticas de población Colombia- Alemania (1995-2021)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</si>
</sst>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164" formatCode="_(* #,##0.00_);_(* \(#,##0.00\);_(* &quot;-&quot;??_);_(@_)"/>
    <numFmt numFmtId="165" formatCode="#,##0.0000000_);\(#,##0.0000000\)"/>
    <numFmt numFmtId="166" formatCode="_(* #,##0_);_(* \(#,##0\);_(* &quot;-&quot;??_);_(@_)"/>
    <numFmt numFmtId="167" formatCode="0.0%"/>
    <numFmt numFmtId="168" formatCode="0.00000%"/>
    <numFmt numFmtId="169" formatCode="#,##0.00000_);\(#,##0.00000\)"/>
    <numFmt numFmtId="170" formatCode="#,##0.00000_);[Red]\(#,##0.00000\)"/>
    <numFmt numFmtId="171" formatCode="0.0000%"/>
    <numFmt numFmtId="172" formatCode="0.000"/>
    <numFmt numFmtId="173" formatCode="#,##0.000"/>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0"/>
      <color rgb="FF083E28"/>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11"/>
      <color rgb="FF083E28"/>
      <name val="Calibri"/>
      <family val="2"/>
      <scheme val="minor"/>
    </font>
    <font>
      <sz val="11"/>
      <color rgb="FF083E28"/>
      <name val="Calibri"/>
      <family val="2"/>
      <scheme val="minor"/>
    </font>
    <font>
      <b/>
      <sz val="11"/>
      <name val="Calibri"/>
      <family val="2"/>
      <scheme val="minor"/>
    </font>
    <font>
      <sz val="11"/>
      <name val="Calibri"/>
      <family val="2"/>
      <scheme val="minor"/>
    </font>
    <font>
      <sz val="10"/>
      <name val="Arial"/>
      <family val="2"/>
    </font>
    <font>
      <b/>
      <sz val="10"/>
      <color rgb="FF002060"/>
      <name val="Arial"/>
      <family val="2"/>
    </font>
    <font>
      <b/>
      <sz val="11"/>
      <color rgb="FF002060"/>
      <name val="Calibri"/>
      <family val="2"/>
      <scheme val="minor"/>
    </font>
    <font>
      <b/>
      <sz val="10"/>
      <color theme="0"/>
      <name val="Arial"/>
      <family val="2"/>
    </font>
    <font>
      <sz val="9"/>
      <name val="Arial"/>
      <family val="2"/>
    </font>
    <font>
      <b/>
      <sz val="14"/>
      <color theme="1"/>
      <name val="Calibri"/>
      <family val="2"/>
      <scheme val="minor"/>
    </font>
    <font>
      <b/>
      <sz val="12"/>
      <color theme="1"/>
      <name val="Calibri"/>
      <family val="2"/>
      <scheme val="minor"/>
    </font>
    <font>
      <u/>
      <sz val="10"/>
      <color indexed="12"/>
      <name val="Arial"/>
      <family val="2"/>
    </font>
    <font>
      <u/>
      <sz val="11"/>
      <color theme="10"/>
      <name val="Calibri"/>
      <family val="2"/>
      <scheme val="minor"/>
    </font>
    <font>
      <b/>
      <sz val="9"/>
      <color theme="0"/>
      <name val="Calibri"/>
      <family val="2"/>
      <scheme val="minor"/>
    </font>
    <font>
      <b/>
      <sz val="9"/>
      <color theme="0"/>
      <name val="Arial"/>
      <family val="2"/>
    </font>
    <font>
      <sz val="9"/>
      <color theme="0"/>
      <name val="Calibri"/>
      <family val="2"/>
      <scheme val="minor"/>
    </font>
    <font>
      <b/>
      <sz val="18"/>
      <name val="Arial"/>
      <family val="2"/>
    </font>
    <font>
      <sz val="11"/>
      <name val="Calibri"/>
      <family val="2"/>
    </font>
  </fonts>
  <fills count="6">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0"/>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1">
    <xf numFmtId="0" fontId="0" fillId="0" borderId="0"/>
    <xf numFmtId="164" fontId="5" fillId="0" borderId="0" applyFont="0" applyFill="0" applyBorder="0" applyAlignment="0" applyProtection="0"/>
    <xf numFmtId="0" fontId="13" fillId="0" borderId="0"/>
    <xf numFmtId="9" fontId="5" fillId="0" borderId="0" applyFont="0" applyFill="0" applyBorder="0" applyAlignment="0" applyProtection="0"/>
    <xf numFmtId="0" fontId="20" fillId="0" borderId="0" applyNumberFormat="0" applyFill="0" applyBorder="0" applyAlignment="0" applyProtection="0">
      <alignment vertical="top"/>
      <protection locked="0"/>
    </xf>
    <xf numFmtId="164" fontId="13" fillId="0" borderId="0" applyFont="0" applyFill="0" applyBorder="0" applyAlignment="0" applyProtection="0"/>
    <xf numFmtId="0" fontId="17" fillId="0" borderId="0"/>
    <xf numFmtId="9" fontId="13" fillId="0" borderId="0" applyFont="0" applyFill="0" applyBorder="0" applyAlignment="0" applyProtection="0"/>
    <xf numFmtId="0" fontId="21" fillId="0" borderId="0" applyNumberFormat="0" applyFill="0" applyBorder="0" applyAlignment="0" applyProtection="0"/>
    <xf numFmtId="41" fontId="5" fillId="0" borderId="0" applyFont="0" applyFill="0" applyBorder="0" applyAlignment="0" applyProtection="0"/>
    <xf numFmtId="0" fontId="26" fillId="0" borderId="0"/>
  </cellStyleXfs>
  <cellXfs count="249">
    <xf numFmtId="0" fontId="0" fillId="0" borderId="0" xfId="0"/>
    <xf numFmtId="0" fontId="8" fillId="0" borderId="0" xfId="0" applyFont="1" applyAlignment="1">
      <alignment horizontal="right"/>
    </xf>
    <xf numFmtId="0" fontId="7" fillId="0" borderId="0" xfId="0" applyFont="1"/>
    <xf numFmtId="0" fontId="14" fillId="0" borderId="0" xfId="0" applyFont="1" applyAlignment="1">
      <alignment horizontal="left" vertical="center"/>
    </xf>
    <xf numFmtId="0" fontId="15" fillId="0" borderId="0" xfId="0" applyFont="1" applyAlignment="1">
      <alignment horizontal="left" vertical="center"/>
    </xf>
    <xf numFmtId="0" fontId="16" fillId="3" borderId="4" xfId="0" applyFont="1" applyFill="1" applyBorder="1" applyAlignment="1">
      <alignment horizontal="center"/>
    </xf>
    <xf numFmtId="0" fontId="6" fillId="3" borderId="5" xfId="0" applyFont="1" applyFill="1" applyBorder="1"/>
    <xf numFmtId="0" fontId="16" fillId="3" borderId="5" xfId="0" applyFont="1" applyFill="1" applyBorder="1" applyAlignment="1">
      <alignment horizontal="center"/>
    </xf>
    <xf numFmtId="0" fontId="16" fillId="3" borderId="6" xfId="0" applyFont="1" applyFill="1" applyBorder="1" applyAlignment="1">
      <alignment horizontal="center"/>
    </xf>
    <xf numFmtId="39" fontId="0" fillId="4" borderId="0" xfId="0" applyNumberFormat="1" applyFill="1" applyAlignment="1">
      <alignment horizontal="center"/>
    </xf>
    <xf numFmtId="39" fontId="0" fillId="4" borderId="8" xfId="0" applyNumberFormat="1" applyFill="1" applyBorder="1" applyAlignment="1">
      <alignment horizontal="center"/>
    </xf>
    <xf numFmtId="0" fontId="16" fillId="3" borderId="13" xfId="0" applyFont="1" applyFill="1" applyBorder="1" applyAlignment="1">
      <alignment horizontal="center"/>
    </xf>
    <xf numFmtId="39" fontId="0" fillId="4" borderId="14" xfId="0" applyNumberFormat="1" applyFill="1" applyBorder="1" applyAlignment="1">
      <alignment horizontal="center"/>
    </xf>
    <xf numFmtId="0" fontId="0" fillId="4" borderId="7" xfId="0" applyFill="1" applyBorder="1" applyAlignment="1">
      <alignment horizontal="center"/>
    </xf>
    <xf numFmtId="0" fontId="0" fillId="0" borderId="7" xfId="0" applyBorder="1" applyAlignment="1">
      <alignment horizontal="left"/>
    </xf>
    <xf numFmtId="0" fontId="0" fillId="0" borderId="8" xfId="0" applyBorder="1" applyAlignment="1">
      <alignment horizontal="left"/>
    </xf>
    <xf numFmtId="39" fontId="0" fillId="0" borderId="14" xfId="0" applyNumberFormat="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39" fontId="0" fillId="4" borderId="14" xfId="0" applyNumberFormat="1" applyFill="1" applyBorder="1" applyAlignment="1">
      <alignment horizontal="left"/>
    </xf>
    <xf numFmtId="0" fontId="0" fillId="0" borderId="9" xfId="0" applyBorder="1" applyAlignment="1">
      <alignment horizontal="left"/>
    </xf>
    <xf numFmtId="0" fontId="0" fillId="0" borderId="10" xfId="0" applyBorder="1" applyAlignment="1">
      <alignment horizontal="left"/>
    </xf>
    <xf numFmtId="39" fontId="0" fillId="0" borderId="15" xfId="0" applyNumberFormat="1" applyBorder="1" applyAlignment="1">
      <alignment horizontal="left"/>
    </xf>
    <xf numFmtId="40" fontId="0" fillId="4" borderId="0" xfId="0" applyNumberFormat="1" applyFill="1" applyAlignment="1">
      <alignment horizontal="center"/>
    </xf>
    <xf numFmtId="40" fontId="0" fillId="4" borderId="14" xfId="0" applyNumberFormat="1" applyFill="1" applyBorder="1" applyAlignment="1">
      <alignment horizontal="center"/>
    </xf>
    <xf numFmtId="40" fontId="0" fillId="4" borderId="8" xfId="0" applyNumberFormat="1" applyFill="1" applyBorder="1" applyAlignment="1">
      <alignment horizontal="center"/>
    </xf>
    <xf numFmtId="40" fontId="0" fillId="0" borderId="0" xfId="0" applyNumberFormat="1" applyAlignment="1">
      <alignment horizontal="center"/>
    </xf>
    <xf numFmtId="40" fontId="0" fillId="0" borderId="14" xfId="0" applyNumberFormat="1" applyBorder="1" applyAlignment="1">
      <alignment horizontal="center"/>
    </xf>
    <xf numFmtId="40" fontId="0" fillId="0" borderId="8" xfId="0" applyNumberFormat="1" applyBorder="1" applyAlignment="1">
      <alignment horizontal="center"/>
    </xf>
    <xf numFmtId="40" fontId="0" fillId="0" borderId="3" xfId="0" applyNumberFormat="1" applyBorder="1" applyAlignment="1">
      <alignment horizontal="center"/>
    </xf>
    <xf numFmtId="40" fontId="0" fillId="0" borderId="15" xfId="0" applyNumberFormat="1" applyBorder="1" applyAlignment="1">
      <alignment horizontal="center"/>
    </xf>
    <xf numFmtId="40" fontId="0" fillId="0" borderId="10" xfId="0" applyNumberFormat="1" applyBorder="1" applyAlignment="1">
      <alignment horizontal="center"/>
    </xf>
    <xf numFmtId="0" fontId="6" fillId="3" borderId="6" xfId="0" applyFont="1" applyFill="1" applyBorder="1"/>
    <xf numFmtId="3" fontId="17" fillId="4" borderId="0" xfId="2" applyNumberFormat="1" applyFont="1" applyFill="1" applyAlignment="1">
      <alignment horizontal="center"/>
    </xf>
    <xf numFmtId="3" fontId="17" fillId="4" borderId="8" xfId="2" applyNumberFormat="1" applyFont="1" applyFill="1" applyBorder="1" applyAlignment="1">
      <alignment horizontal="center"/>
    </xf>
    <xf numFmtId="3" fontId="17" fillId="0" borderId="3" xfId="2" applyNumberFormat="1" applyFont="1" applyBorder="1" applyAlignment="1">
      <alignment horizontal="center"/>
    </xf>
    <xf numFmtId="3" fontId="17" fillId="0" borderId="10" xfId="2" applyNumberFormat="1" applyFont="1" applyBorder="1" applyAlignment="1">
      <alignment horizontal="center"/>
    </xf>
    <xf numFmtId="3" fontId="17" fillId="4" borderId="14" xfId="2" applyNumberFormat="1" applyFont="1" applyFill="1" applyBorder="1" applyAlignment="1">
      <alignment horizontal="center"/>
    </xf>
    <xf numFmtId="3" fontId="17" fillId="0" borderId="15" xfId="2" applyNumberFormat="1" applyFont="1" applyBorder="1" applyAlignment="1">
      <alignment horizontal="center"/>
    </xf>
    <xf numFmtId="0" fontId="3" fillId="4" borderId="7" xfId="0" applyFont="1" applyFill="1" applyBorder="1" applyAlignment="1">
      <alignment horizontal="left"/>
    </xf>
    <xf numFmtId="0" fontId="3" fillId="4" borderId="0" xfId="0" applyFont="1" applyFill="1" applyAlignment="1">
      <alignment horizontal="left"/>
    </xf>
    <xf numFmtId="0" fontId="3" fillId="0" borderId="7" xfId="0" applyFont="1" applyBorder="1" applyAlignment="1">
      <alignment horizontal="left"/>
    </xf>
    <xf numFmtId="0" fontId="3" fillId="0" borderId="0" xfId="0" applyFont="1" applyAlignment="1">
      <alignment horizontal="left"/>
    </xf>
    <xf numFmtId="0" fontId="3" fillId="0" borderId="9" xfId="0" applyFont="1" applyBorder="1" applyAlignment="1">
      <alignment horizontal="left"/>
    </xf>
    <xf numFmtId="0" fontId="3" fillId="0" borderId="3" xfId="0" applyFont="1" applyBorder="1" applyAlignment="1">
      <alignment horizontal="left"/>
    </xf>
    <xf numFmtId="0" fontId="0" fillId="0" borderId="9" xfId="0" applyBorder="1" applyAlignment="1">
      <alignment horizontal="center"/>
    </xf>
    <xf numFmtId="0" fontId="16" fillId="3" borderId="1" xfId="0" applyFont="1" applyFill="1" applyBorder="1" applyAlignment="1">
      <alignment horizontal="center"/>
    </xf>
    <xf numFmtId="0" fontId="16" fillId="3" borderId="12" xfId="0" applyFont="1" applyFill="1" applyBorder="1" applyAlignment="1">
      <alignment horizontal="center"/>
    </xf>
    <xf numFmtId="167" fontId="1" fillId="2" borderId="12" xfId="3" applyNumberFormat="1" applyFont="1" applyFill="1" applyBorder="1" applyAlignment="1">
      <alignment horizontal="center"/>
    </xf>
    <xf numFmtId="167" fontId="0" fillId="4" borderId="14" xfId="3" applyNumberFormat="1" applyFont="1" applyFill="1" applyBorder="1" applyAlignment="1">
      <alignment horizontal="center"/>
    </xf>
    <xf numFmtId="168" fontId="1" fillId="2" borderId="12" xfId="3" applyNumberFormat="1" applyFont="1" applyFill="1" applyBorder="1" applyAlignment="1">
      <alignment horizontal="center"/>
    </xf>
    <xf numFmtId="168" fontId="0" fillId="4" borderId="13" xfId="3" applyNumberFormat="1" applyFont="1" applyFill="1" applyBorder="1" applyAlignment="1">
      <alignment horizontal="center"/>
    </xf>
    <xf numFmtId="168" fontId="0" fillId="4" borderId="14" xfId="3" applyNumberFormat="1" applyFont="1" applyFill="1" applyBorder="1" applyAlignment="1">
      <alignment horizontal="center"/>
    </xf>
    <xf numFmtId="168" fontId="0" fillId="4" borderId="15" xfId="3" applyNumberFormat="1" applyFont="1" applyFill="1" applyBorder="1" applyAlignment="1">
      <alignment horizontal="center"/>
    </xf>
    <xf numFmtId="0" fontId="8" fillId="0" borderId="0" xfId="0" applyFont="1"/>
    <xf numFmtId="10" fontId="0" fillId="0" borderId="0" xfId="0" applyNumberFormat="1"/>
    <xf numFmtId="0" fontId="16" fillId="3" borderId="13" xfId="0" applyFont="1" applyFill="1" applyBorder="1" applyAlignment="1">
      <alignment horizontal="left"/>
    </xf>
    <xf numFmtId="37" fontId="1" fillId="2" borderId="12" xfId="0" applyNumberFormat="1" applyFont="1" applyFill="1" applyBorder="1" applyAlignment="1">
      <alignment horizontal="left"/>
    </xf>
    <xf numFmtId="37" fontId="0" fillId="4" borderId="13" xfId="0" applyNumberFormat="1" applyFill="1" applyBorder="1" applyAlignment="1">
      <alignment horizontal="left"/>
    </xf>
    <xf numFmtId="37" fontId="0" fillId="4" borderId="14" xfId="0" applyNumberFormat="1" applyFill="1" applyBorder="1" applyAlignment="1">
      <alignment horizontal="left"/>
    </xf>
    <xf numFmtId="37" fontId="0" fillId="4" borderId="15" xfId="0" applyNumberFormat="1" applyFill="1" applyBorder="1" applyAlignment="1">
      <alignment horizontal="left"/>
    </xf>
    <xf numFmtId="0" fontId="0" fillId="0" borderId="0" xfId="0" applyAlignment="1">
      <alignment vertical="center" wrapText="1"/>
    </xf>
    <xf numFmtId="167" fontId="1" fillId="2" borderId="2" xfId="3" applyNumberFormat="1" applyFont="1" applyFill="1" applyBorder="1" applyAlignment="1">
      <alignment horizontal="center"/>
    </xf>
    <xf numFmtId="167" fontId="1" fillId="2" borderId="11" xfId="3" applyNumberFormat="1" applyFont="1" applyFill="1" applyBorder="1" applyAlignment="1">
      <alignment horizontal="center"/>
    </xf>
    <xf numFmtId="167" fontId="0" fillId="4" borderId="0" xfId="3" applyNumberFormat="1" applyFont="1" applyFill="1" applyBorder="1" applyAlignment="1">
      <alignment horizontal="center"/>
    </xf>
    <xf numFmtId="167" fontId="0" fillId="4" borderId="8" xfId="3" applyNumberFormat="1" applyFont="1" applyFill="1" applyBorder="1" applyAlignment="1">
      <alignment horizontal="center"/>
    </xf>
    <xf numFmtId="167" fontId="0" fillId="0" borderId="14" xfId="3" applyNumberFormat="1" applyFont="1" applyFill="1" applyBorder="1" applyAlignment="1">
      <alignment horizontal="center"/>
    </xf>
    <xf numFmtId="167" fontId="0" fillId="0" borderId="0" xfId="3" applyNumberFormat="1" applyFont="1" applyFill="1" applyBorder="1" applyAlignment="1">
      <alignment horizontal="center"/>
    </xf>
    <xf numFmtId="167" fontId="0" fillId="0" borderId="8" xfId="3" applyNumberFormat="1" applyFont="1" applyFill="1" applyBorder="1" applyAlignment="1">
      <alignment horizontal="center"/>
    </xf>
    <xf numFmtId="167" fontId="0" fillId="0" borderId="15" xfId="3" applyNumberFormat="1" applyFont="1" applyFill="1" applyBorder="1" applyAlignment="1">
      <alignment horizontal="center"/>
    </xf>
    <xf numFmtId="167" fontId="0" fillId="0" borderId="3" xfId="3" applyNumberFormat="1" applyFont="1" applyFill="1" applyBorder="1" applyAlignment="1">
      <alignment horizontal="center"/>
    </xf>
    <xf numFmtId="167" fontId="0" fillId="0" borderId="10" xfId="3" applyNumberFormat="1" applyFont="1" applyFill="1" applyBorder="1" applyAlignment="1">
      <alignment horizontal="center"/>
    </xf>
    <xf numFmtId="164" fontId="0" fillId="4" borderId="14" xfId="1" applyFont="1" applyFill="1" applyBorder="1" applyAlignment="1">
      <alignment horizontal="center"/>
    </xf>
    <xf numFmtId="166" fontId="1" fillId="2" borderId="12" xfId="1" applyNumberFormat="1" applyFont="1" applyFill="1" applyBorder="1" applyAlignment="1">
      <alignment horizontal="center"/>
    </xf>
    <xf numFmtId="166" fontId="1" fillId="2" borderId="2" xfId="1" applyNumberFormat="1" applyFont="1" applyFill="1" applyBorder="1" applyAlignment="1">
      <alignment horizontal="center"/>
    </xf>
    <xf numFmtId="166" fontId="1" fillId="2" borderId="11" xfId="1" applyNumberFormat="1" applyFont="1" applyFill="1" applyBorder="1" applyAlignment="1">
      <alignment horizontal="center"/>
    </xf>
    <xf numFmtId="166" fontId="0" fillId="4" borderId="14" xfId="1" applyNumberFormat="1" applyFont="1" applyFill="1" applyBorder="1" applyAlignment="1">
      <alignment horizontal="center"/>
    </xf>
    <xf numFmtId="166" fontId="0" fillId="4" borderId="0" xfId="1" applyNumberFormat="1" applyFont="1" applyFill="1" applyBorder="1" applyAlignment="1">
      <alignment horizontal="center"/>
    </xf>
    <xf numFmtId="166" fontId="0" fillId="4" borderId="8" xfId="1" applyNumberFormat="1" applyFont="1" applyFill="1" applyBorder="1" applyAlignment="1">
      <alignment horizontal="center"/>
    </xf>
    <xf numFmtId="166" fontId="0" fillId="0" borderId="14" xfId="1" applyNumberFormat="1" applyFont="1" applyFill="1" applyBorder="1" applyAlignment="1">
      <alignment horizontal="center"/>
    </xf>
    <xf numFmtId="166" fontId="0" fillId="0" borderId="0" xfId="1" applyNumberFormat="1" applyFont="1" applyFill="1" applyBorder="1" applyAlignment="1">
      <alignment horizontal="center"/>
    </xf>
    <xf numFmtId="166" fontId="0" fillId="0" borderId="8" xfId="1" applyNumberFormat="1" applyFont="1" applyFill="1" applyBorder="1" applyAlignment="1">
      <alignment horizontal="center"/>
    </xf>
    <xf numFmtId="166" fontId="0" fillId="0" borderId="15" xfId="1" applyNumberFormat="1" applyFont="1" applyFill="1" applyBorder="1" applyAlignment="1">
      <alignment horizontal="center"/>
    </xf>
    <xf numFmtId="166" fontId="0" fillId="0" borderId="3" xfId="1" applyNumberFormat="1" applyFont="1" applyFill="1" applyBorder="1" applyAlignment="1">
      <alignment horizontal="center"/>
    </xf>
    <xf numFmtId="166" fontId="0" fillId="0" borderId="10" xfId="1" applyNumberFormat="1" applyFont="1" applyFill="1" applyBorder="1" applyAlignment="1">
      <alignment horizontal="center"/>
    </xf>
    <xf numFmtId="0" fontId="23" fillId="3" borderId="4" xfId="0" applyFont="1" applyFill="1" applyBorder="1" applyAlignment="1">
      <alignment horizontal="center"/>
    </xf>
    <xf numFmtId="0" fontId="24" fillId="3" borderId="5" xfId="0" applyFont="1" applyFill="1" applyBorder="1"/>
    <xf numFmtId="164" fontId="0" fillId="4" borderId="13" xfId="1" applyFont="1" applyFill="1" applyBorder="1" applyAlignment="1">
      <alignment horizontal="center"/>
    </xf>
    <xf numFmtId="164" fontId="0" fillId="4" borderId="15" xfId="1" applyFont="1" applyFill="1" applyBorder="1" applyAlignment="1">
      <alignment horizontal="center"/>
    </xf>
    <xf numFmtId="164" fontId="0" fillId="4" borderId="0" xfId="1" applyFont="1" applyFill="1" applyBorder="1" applyAlignment="1">
      <alignment horizontal="center"/>
    </xf>
    <xf numFmtId="167" fontId="1" fillId="2" borderId="13" xfId="3" applyNumberFormat="1" applyFont="1" applyFill="1" applyBorder="1" applyAlignment="1">
      <alignment horizontal="center"/>
    </xf>
    <xf numFmtId="167" fontId="1" fillId="2" borderId="6" xfId="3" applyNumberFormat="1" applyFont="1" applyFill="1" applyBorder="1" applyAlignment="1">
      <alignment horizontal="center"/>
    </xf>
    <xf numFmtId="164" fontId="0" fillId="4" borderId="4" xfId="1" applyFont="1" applyFill="1" applyBorder="1" applyAlignment="1">
      <alignment horizontal="center"/>
    </xf>
    <xf numFmtId="164" fontId="0" fillId="4" borderId="5" xfId="1" applyFont="1" applyFill="1" applyBorder="1" applyAlignment="1">
      <alignment horizontal="center"/>
    </xf>
    <xf numFmtId="164" fontId="0" fillId="4" borderId="7" xfId="1" applyFont="1" applyFill="1" applyBorder="1" applyAlignment="1">
      <alignment horizontal="center"/>
    </xf>
    <xf numFmtId="164" fontId="0" fillId="4" borderId="9" xfId="1" applyFont="1" applyFill="1" applyBorder="1" applyAlignment="1">
      <alignment horizontal="center"/>
    </xf>
    <xf numFmtId="164" fontId="0" fillId="4" borderId="3" xfId="1" applyFont="1" applyFill="1" applyBorder="1" applyAlignment="1">
      <alignment horizontal="center"/>
    </xf>
    <xf numFmtId="167" fontId="1" fillId="2" borderId="4" xfId="3" applyNumberFormat="1" applyFont="1" applyFill="1" applyBorder="1" applyAlignment="1">
      <alignment horizontal="center"/>
    </xf>
    <xf numFmtId="40" fontId="0" fillId="4" borderId="4" xfId="1" applyNumberFormat="1" applyFont="1" applyFill="1" applyBorder="1" applyAlignment="1">
      <alignment horizontal="center"/>
    </xf>
    <xf numFmtId="40" fontId="0" fillId="4" borderId="13" xfId="1" applyNumberFormat="1" applyFont="1" applyFill="1" applyBorder="1" applyAlignment="1">
      <alignment horizontal="center"/>
    </xf>
    <xf numFmtId="40" fontId="0" fillId="4" borderId="5" xfId="1" applyNumberFormat="1" applyFont="1" applyFill="1" applyBorder="1" applyAlignment="1">
      <alignment horizontal="center"/>
    </xf>
    <xf numFmtId="40" fontId="0" fillId="4" borderId="7" xfId="1" applyNumberFormat="1" applyFont="1" applyFill="1" applyBorder="1" applyAlignment="1">
      <alignment horizontal="center"/>
    </xf>
    <xf numFmtId="40" fontId="0" fillId="4" borderId="14" xfId="1" applyNumberFormat="1" applyFont="1" applyFill="1" applyBorder="1" applyAlignment="1">
      <alignment horizontal="center"/>
    </xf>
    <xf numFmtId="40" fontId="0" fillId="4" borderId="0" xfId="1" applyNumberFormat="1" applyFont="1" applyFill="1" applyBorder="1" applyAlignment="1">
      <alignment horizontal="center"/>
    </xf>
    <xf numFmtId="40" fontId="0" fillId="4" borderId="9" xfId="1" applyNumberFormat="1" applyFont="1" applyFill="1" applyBorder="1" applyAlignment="1">
      <alignment horizontal="center"/>
    </xf>
    <xf numFmtId="40" fontId="0" fillId="4" borderId="15" xfId="1" applyNumberFormat="1" applyFont="1" applyFill="1" applyBorder="1" applyAlignment="1">
      <alignment horizontal="center"/>
    </xf>
    <xf numFmtId="40" fontId="0" fillId="4" borderId="3" xfId="1" applyNumberFormat="1" applyFont="1" applyFill="1" applyBorder="1" applyAlignment="1">
      <alignment horizontal="center"/>
    </xf>
    <xf numFmtId="40" fontId="8" fillId="4" borderId="13" xfId="1" applyNumberFormat="1" applyFont="1" applyFill="1" applyBorder="1" applyAlignment="1">
      <alignment horizontal="center"/>
    </xf>
    <xf numFmtId="40" fontId="8" fillId="4" borderId="14" xfId="1" applyNumberFormat="1" applyFont="1" applyFill="1" applyBorder="1" applyAlignment="1">
      <alignment horizontal="center"/>
    </xf>
    <xf numFmtId="40" fontId="8" fillId="4" borderId="15" xfId="1" applyNumberFormat="1" applyFont="1" applyFill="1" applyBorder="1" applyAlignment="1">
      <alignment horizontal="center"/>
    </xf>
    <xf numFmtId="0" fontId="0" fillId="0" borderId="0" xfId="0" applyAlignment="1">
      <alignment vertical="center"/>
    </xf>
    <xf numFmtId="0" fontId="7" fillId="0" borderId="0" xfId="0" applyFont="1" applyAlignment="1">
      <alignment horizontal="left"/>
    </xf>
    <xf numFmtId="165" fontId="1" fillId="2" borderId="13" xfId="0" applyNumberFormat="1" applyFont="1" applyFill="1" applyBorder="1" applyAlignment="1">
      <alignment horizontal="center"/>
    </xf>
    <xf numFmtId="169" fontId="0" fillId="4" borderId="5" xfId="0" applyNumberFormat="1" applyFill="1" applyBorder="1" applyAlignment="1">
      <alignment horizontal="center"/>
    </xf>
    <xf numFmtId="169" fontId="0" fillId="4" borderId="6" xfId="0" applyNumberFormat="1" applyFill="1" applyBorder="1" applyAlignment="1">
      <alignment horizontal="center"/>
    </xf>
    <xf numFmtId="169" fontId="0" fillId="4" borderId="0" xfId="0" applyNumberFormat="1" applyFill="1" applyAlignment="1">
      <alignment horizontal="center"/>
    </xf>
    <xf numFmtId="169" fontId="0" fillId="4" borderId="8" xfId="0" applyNumberFormat="1" applyFill="1" applyBorder="1" applyAlignment="1">
      <alignment horizontal="center"/>
    </xf>
    <xf numFmtId="169" fontId="0" fillId="4" borderId="3" xfId="0" applyNumberFormat="1" applyFill="1" applyBorder="1" applyAlignment="1">
      <alignment horizontal="center"/>
    </xf>
    <xf numFmtId="169" fontId="0" fillId="4" borderId="10" xfId="0" applyNumberFormat="1" applyFill="1" applyBorder="1" applyAlignment="1">
      <alignment horizontal="center"/>
    </xf>
    <xf numFmtId="165" fontId="1" fillId="2" borderId="6" xfId="0" applyNumberFormat="1" applyFont="1" applyFill="1" applyBorder="1" applyAlignment="1">
      <alignment horizontal="center"/>
    </xf>
    <xf numFmtId="169" fontId="0" fillId="4" borderId="13" xfId="0" applyNumberFormat="1" applyFill="1" applyBorder="1" applyAlignment="1">
      <alignment horizontal="center"/>
    </xf>
    <xf numFmtId="169" fontId="0" fillId="4" borderId="14" xfId="0" applyNumberFormat="1" applyFill="1" applyBorder="1" applyAlignment="1">
      <alignment horizontal="center"/>
    </xf>
    <xf numFmtId="169" fontId="0" fillId="4" borderId="15" xfId="0" applyNumberFormat="1" applyFill="1" applyBorder="1" applyAlignment="1">
      <alignment horizontal="center"/>
    </xf>
    <xf numFmtId="165" fontId="1" fillId="2" borderId="5" xfId="0" applyNumberFormat="1" applyFont="1" applyFill="1" applyBorder="1" applyAlignment="1">
      <alignment horizontal="center"/>
    </xf>
    <xf numFmtId="0" fontId="8" fillId="0" borderId="0" xfId="0" applyFont="1" applyAlignment="1">
      <alignment horizontal="left"/>
    </xf>
    <xf numFmtId="40" fontId="0" fillId="4" borderId="13" xfId="0" applyNumberFormat="1" applyFill="1" applyBorder="1" applyAlignment="1">
      <alignment horizontal="center"/>
    </xf>
    <xf numFmtId="40" fontId="0" fillId="4" borderId="15" xfId="0" applyNumberFormat="1" applyFill="1" applyBorder="1" applyAlignment="1">
      <alignment horizontal="center"/>
    </xf>
    <xf numFmtId="39" fontId="1" fillId="2" borderId="13" xfId="0" applyNumberFormat="1" applyFont="1" applyFill="1" applyBorder="1" applyAlignment="1">
      <alignment horizontal="center"/>
    </xf>
    <xf numFmtId="39" fontId="1" fillId="2" borderId="5" xfId="0" applyNumberFormat="1" applyFont="1" applyFill="1" applyBorder="1" applyAlignment="1">
      <alignment horizontal="center"/>
    </xf>
    <xf numFmtId="39" fontId="1" fillId="2" borderId="6" xfId="0" applyNumberFormat="1" applyFont="1" applyFill="1" applyBorder="1" applyAlignment="1">
      <alignment horizontal="center"/>
    </xf>
    <xf numFmtId="39" fontId="0" fillId="4" borderId="13" xfId="0" applyNumberFormat="1" applyFill="1" applyBorder="1" applyAlignment="1">
      <alignment horizontal="center"/>
    </xf>
    <xf numFmtId="39" fontId="0" fillId="4" borderId="5" xfId="0" applyNumberFormat="1" applyFill="1" applyBorder="1" applyAlignment="1">
      <alignment horizontal="center"/>
    </xf>
    <xf numFmtId="39" fontId="0" fillId="4" borderId="6" xfId="0" applyNumberFormat="1" applyFill="1" applyBorder="1" applyAlignment="1">
      <alignment horizontal="center"/>
    </xf>
    <xf numFmtId="39" fontId="0" fillId="4" borderId="15" xfId="0" applyNumberFormat="1" applyFill="1" applyBorder="1" applyAlignment="1">
      <alignment horizontal="center"/>
    </xf>
    <xf numFmtId="39" fontId="0" fillId="4" borderId="3" xfId="0" applyNumberFormat="1" applyFill="1" applyBorder="1" applyAlignment="1">
      <alignment horizontal="center"/>
    </xf>
    <xf numFmtId="39" fontId="0" fillId="4" borderId="10" xfId="0" applyNumberFormat="1" applyFill="1" applyBorder="1" applyAlignment="1">
      <alignment horizontal="center"/>
    </xf>
    <xf numFmtId="40" fontId="8" fillId="4" borderId="0" xfId="1" applyNumberFormat="1" applyFont="1" applyFill="1" applyBorder="1" applyAlignment="1">
      <alignment horizontal="center"/>
    </xf>
    <xf numFmtId="40" fontId="8" fillId="4" borderId="5" xfId="1" applyNumberFormat="1" applyFont="1" applyFill="1" applyBorder="1" applyAlignment="1">
      <alignment horizontal="center"/>
    </xf>
    <xf numFmtId="40" fontId="8" fillId="4" borderId="6" xfId="1" applyNumberFormat="1" applyFont="1" applyFill="1" applyBorder="1" applyAlignment="1">
      <alignment horizontal="center"/>
    </xf>
    <xf numFmtId="40" fontId="8" fillId="4" borderId="8" xfId="1" applyNumberFormat="1" applyFont="1" applyFill="1" applyBorder="1" applyAlignment="1">
      <alignment horizontal="center"/>
    </xf>
    <xf numFmtId="40" fontId="8" fillId="4" borderId="3" xfId="1" applyNumberFormat="1" applyFont="1" applyFill="1" applyBorder="1" applyAlignment="1">
      <alignment horizontal="center"/>
    </xf>
    <xf numFmtId="40" fontId="8" fillId="4" borderId="10" xfId="1" applyNumberFormat="1" applyFont="1" applyFill="1" applyBorder="1" applyAlignment="1">
      <alignment horizontal="center"/>
    </xf>
    <xf numFmtId="168" fontId="0" fillId="4" borderId="0" xfId="3" applyNumberFormat="1" applyFont="1" applyFill="1" applyBorder="1" applyAlignment="1">
      <alignment horizontal="center"/>
    </xf>
    <xf numFmtId="40" fontId="2" fillId="4" borderId="2" xfId="0" applyNumberFormat="1" applyFont="1" applyFill="1" applyBorder="1" applyAlignment="1">
      <alignment horizontal="center"/>
    </xf>
    <xf numFmtId="40" fontId="2" fillId="4" borderId="12" xfId="0" applyNumberFormat="1" applyFont="1" applyFill="1" applyBorder="1" applyAlignment="1">
      <alignment horizontal="center"/>
    </xf>
    <xf numFmtId="40" fontId="2" fillId="4" borderId="11" xfId="0" applyNumberFormat="1"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40" fontId="2" fillId="0" borderId="12" xfId="0" applyNumberFormat="1" applyFont="1" applyBorder="1" applyAlignment="1">
      <alignment horizontal="center"/>
    </xf>
    <xf numFmtId="170" fontId="0" fillId="4" borderId="4" xfId="1" applyNumberFormat="1" applyFont="1" applyFill="1" applyBorder="1" applyAlignment="1">
      <alignment horizontal="center"/>
    </xf>
    <xf numFmtId="170" fontId="0" fillId="4" borderId="13" xfId="1" applyNumberFormat="1" applyFont="1" applyFill="1" applyBorder="1" applyAlignment="1">
      <alignment horizontal="center"/>
    </xf>
    <xf numFmtId="170" fontId="0" fillId="4" borderId="5" xfId="1" applyNumberFormat="1" applyFont="1" applyFill="1" applyBorder="1" applyAlignment="1">
      <alignment horizontal="center"/>
    </xf>
    <xf numFmtId="170" fontId="0" fillId="4" borderId="7" xfId="1" applyNumberFormat="1" applyFont="1" applyFill="1" applyBorder="1" applyAlignment="1">
      <alignment horizontal="center"/>
    </xf>
    <xf numFmtId="170" fontId="0" fillId="4" borderId="14" xfId="1" applyNumberFormat="1" applyFont="1" applyFill="1" applyBorder="1" applyAlignment="1">
      <alignment horizontal="center"/>
    </xf>
    <xf numFmtId="170" fontId="0" fillId="4" borderId="0" xfId="1" applyNumberFormat="1" applyFont="1" applyFill="1" applyBorder="1" applyAlignment="1">
      <alignment horizontal="center"/>
    </xf>
    <xf numFmtId="170" fontId="0" fillId="4" borderId="9" xfId="1" applyNumberFormat="1" applyFont="1" applyFill="1" applyBorder="1" applyAlignment="1">
      <alignment horizontal="center"/>
    </xf>
    <xf numFmtId="170" fontId="0" fillId="4" borderId="15" xfId="1" applyNumberFormat="1" applyFont="1" applyFill="1" applyBorder="1" applyAlignment="1">
      <alignment horizontal="center"/>
    </xf>
    <xf numFmtId="170" fontId="0" fillId="4" borderId="3" xfId="1" applyNumberFormat="1" applyFont="1" applyFill="1" applyBorder="1" applyAlignment="1">
      <alignment horizontal="center"/>
    </xf>
    <xf numFmtId="0" fontId="21" fillId="0" borderId="0" xfId="8"/>
    <xf numFmtId="0" fontId="16" fillId="3" borderId="16" xfId="0" applyFont="1" applyFill="1" applyBorder="1" applyAlignment="1">
      <alignment horizontal="center"/>
    </xf>
    <xf numFmtId="0" fontId="16" fillId="3" borderId="17" xfId="0" applyFont="1" applyFill="1" applyBorder="1" applyAlignment="1">
      <alignment horizontal="center"/>
    </xf>
    <xf numFmtId="0" fontId="0" fillId="4" borderId="18" xfId="0" applyFill="1" applyBorder="1" applyAlignment="1">
      <alignment horizontal="center"/>
    </xf>
    <xf numFmtId="41" fontId="0" fillId="0" borderId="19" xfId="9" applyFont="1" applyBorder="1"/>
    <xf numFmtId="171" fontId="0" fillId="4" borderId="13" xfId="3" applyNumberFormat="1" applyFont="1" applyFill="1" applyBorder="1" applyAlignment="1">
      <alignment horizontal="center"/>
    </xf>
    <xf numFmtId="171" fontId="0" fillId="4" borderId="14" xfId="3" applyNumberFormat="1" applyFont="1" applyFill="1" applyBorder="1" applyAlignment="1">
      <alignment horizontal="center"/>
    </xf>
    <xf numFmtId="171" fontId="0" fillId="4" borderId="15" xfId="3" applyNumberFormat="1" applyFont="1" applyFill="1" applyBorder="1" applyAlignment="1">
      <alignment horizontal="center"/>
    </xf>
    <xf numFmtId="171" fontId="1" fillId="2" borderId="13" xfId="3" applyNumberFormat="1" applyFont="1" applyFill="1" applyBorder="1" applyAlignment="1">
      <alignment horizontal="center"/>
    </xf>
    <xf numFmtId="171" fontId="1" fillId="2" borderId="12" xfId="3" applyNumberFormat="1" applyFont="1" applyFill="1" applyBorder="1" applyAlignment="1">
      <alignment horizontal="center"/>
    </xf>
    <xf numFmtId="37" fontId="1" fillId="2" borderId="12" xfId="0" applyNumberFormat="1" applyFont="1" applyFill="1" applyBorder="1" applyAlignment="1">
      <alignment horizontal="right"/>
    </xf>
    <xf numFmtId="37" fontId="0" fillId="4" borderId="13" xfId="0" applyNumberFormat="1" applyFill="1" applyBorder="1" applyAlignment="1">
      <alignment horizontal="right"/>
    </xf>
    <xf numFmtId="37" fontId="0" fillId="4" borderId="14" xfId="0" applyNumberFormat="1" applyFill="1" applyBorder="1" applyAlignment="1">
      <alignment horizontal="right"/>
    </xf>
    <xf numFmtId="37" fontId="0" fillId="4" borderId="15" xfId="0" applyNumberFormat="1" applyFill="1" applyBorder="1" applyAlignment="1">
      <alignment horizontal="right"/>
    </xf>
    <xf numFmtId="0" fontId="0" fillId="0" borderId="0" xfId="0" applyAlignment="1">
      <alignment horizontal="center"/>
    </xf>
    <xf numFmtId="172" fontId="0" fillId="0" borderId="0" xfId="0" applyNumberFormat="1" applyAlignment="1">
      <alignment horizontal="center"/>
    </xf>
    <xf numFmtId="3" fontId="0" fillId="0" borderId="0" xfId="0" applyNumberFormat="1" applyAlignment="1">
      <alignment horizontal="center"/>
    </xf>
    <xf numFmtId="3" fontId="17" fillId="4" borderId="15" xfId="2" applyNumberFormat="1" applyFont="1" applyFill="1" applyBorder="1" applyAlignment="1">
      <alignment horizontal="center"/>
    </xf>
    <xf numFmtId="173" fontId="1" fillId="2" borderId="12" xfId="0" applyNumberFormat="1" applyFont="1" applyFill="1" applyBorder="1" applyAlignment="1">
      <alignment horizontal="center"/>
    </xf>
    <xf numFmtId="173" fontId="0" fillId="4" borderId="13" xfId="0" applyNumberFormat="1" applyFill="1" applyBorder="1" applyAlignment="1">
      <alignment horizontal="center"/>
    </xf>
    <xf numFmtId="173" fontId="0" fillId="4" borderId="0" xfId="0" applyNumberFormat="1" applyFill="1" applyAlignment="1">
      <alignment horizontal="center"/>
    </xf>
    <xf numFmtId="173" fontId="0" fillId="4" borderId="14" xfId="0" applyNumberFormat="1" applyFill="1" applyBorder="1" applyAlignment="1">
      <alignment horizontal="center"/>
    </xf>
    <xf numFmtId="173" fontId="0" fillId="0" borderId="0" xfId="0" applyNumberFormat="1" applyAlignment="1">
      <alignment horizontal="center"/>
    </xf>
    <xf numFmtId="173" fontId="0" fillId="0" borderId="14" xfId="0" applyNumberFormat="1" applyBorder="1" applyAlignment="1">
      <alignment horizontal="center"/>
    </xf>
    <xf numFmtId="173" fontId="0" fillId="0" borderId="15" xfId="0" applyNumberFormat="1" applyBorder="1" applyAlignment="1">
      <alignment horizontal="center"/>
    </xf>
    <xf numFmtId="173" fontId="0" fillId="0" borderId="3" xfId="0" applyNumberFormat="1" applyBorder="1" applyAlignment="1">
      <alignment horizontal="center"/>
    </xf>
    <xf numFmtId="173" fontId="1" fillId="2" borderId="2" xfId="0" applyNumberFormat="1" applyFont="1" applyFill="1" applyBorder="1" applyAlignment="1">
      <alignment horizontal="center"/>
    </xf>
    <xf numFmtId="173" fontId="0" fillId="0" borderId="4" xfId="0" applyNumberFormat="1" applyBorder="1" applyAlignment="1">
      <alignment horizontal="center"/>
    </xf>
    <xf numFmtId="173" fontId="0" fillId="0" borderId="13" xfId="0" applyNumberFormat="1" applyBorder="1" applyAlignment="1">
      <alignment horizontal="center"/>
    </xf>
    <xf numFmtId="173" fontId="0" fillId="0" borderId="5" xfId="0" applyNumberFormat="1" applyBorder="1" applyAlignment="1">
      <alignment horizontal="center"/>
    </xf>
    <xf numFmtId="173" fontId="0" fillId="0" borderId="7" xfId="0" applyNumberFormat="1" applyBorder="1" applyAlignment="1">
      <alignment horizontal="center"/>
    </xf>
    <xf numFmtId="173" fontId="0" fillId="0" borderId="9" xfId="0" applyNumberFormat="1" applyBorder="1" applyAlignment="1">
      <alignment horizontal="center"/>
    </xf>
    <xf numFmtId="173" fontId="1" fillId="2" borderId="13" xfId="0" applyNumberFormat="1" applyFont="1" applyFill="1" applyBorder="1" applyAlignment="1">
      <alignment horizontal="center"/>
    </xf>
    <xf numFmtId="173" fontId="0" fillId="4" borderId="4" xfId="0" applyNumberFormat="1" applyFill="1" applyBorder="1" applyAlignment="1">
      <alignment horizontal="center"/>
    </xf>
    <xf numFmtId="173" fontId="0" fillId="4" borderId="7" xfId="0" applyNumberFormat="1" applyFill="1" applyBorder="1" applyAlignment="1">
      <alignment horizontal="center"/>
    </xf>
    <xf numFmtId="173" fontId="1" fillId="2" borderId="15" xfId="0" applyNumberFormat="1" applyFont="1" applyFill="1" applyBorder="1" applyAlignment="1">
      <alignment horizontal="center"/>
    </xf>
    <xf numFmtId="173" fontId="0" fillId="4" borderId="15" xfId="0" applyNumberFormat="1" applyFill="1" applyBorder="1" applyAlignment="1">
      <alignment horizontal="center"/>
    </xf>
    <xf numFmtId="3" fontId="17" fillId="5" borderId="15" xfId="2" applyNumberFormat="1" applyFont="1" applyFill="1" applyBorder="1" applyAlignment="1">
      <alignment horizontal="center"/>
    </xf>
    <xf numFmtId="3" fontId="17" fillId="5" borderId="3" xfId="2" applyNumberFormat="1" applyFont="1" applyFill="1" applyBorder="1" applyAlignment="1">
      <alignment horizontal="center"/>
    </xf>
    <xf numFmtId="0" fontId="25" fillId="0" borderId="0" xfId="0" applyFont="1" applyAlignment="1">
      <alignment horizontal="center" vertical="center"/>
    </xf>
    <xf numFmtId="0" fontId="0" fillId="0" borderId="7" xfId="0" applyBorder="1" applyAlignment="1">
      <alignment horizontal="left"/>
    </xf>
    <xf numFmtId="0" fontId="0" fillId="0" borderId="8" xfId="0"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0" fillId="0" borderId="0" xfId="0" applyAlignment="1">
      <alignment horizontal="center" vertical="center" wrapText="1"/>
    </xf>
    <xf numFmtId="0" fontId="8" fillId="0" borderId="0" xfId="0" applyFont="1" applyAlignment="1">
      <alignment horizontal="right"/>
    </xf>
    <xf numFmtId="0" fontId="2" fillId="0" borderId="0" xfId="0" applyFont="1" applyAlignment="1">
      <alignment horizontal="center" vertical="center"/>
    </xf>
    <xf numFmtId="0" fontId="1" fillId="2" borderId="1" xfId="0" applyFont="1" applyFill="1" applyBorder="1" applyAlignment="1">
      <alignment horizontal="left"/>
    </xf>
    <xf numFmtId="0" fontId="1" fillId="2" borderId="11" xfId="0" applyFont="1" applyFill="1" applyBorder="1" applyAlignment="1">
      <alignment horizontal="left"/>
    </xf>
    <xf numFmtId="0" fontId="0" fillId="4" borderId="4" xfId="0" applyFill="1" applyBorder="1" applyAlignment="1">
      <alignment horizontal="left"/>
    </xf>
    <xf numFmtId="0" fontId="0" fillId="4" borderId="6" xfId="0" applyFill="1" applyBorder="1" applyAlignment="1">
      <alignment horizontal="left"/>
    </xf>
    <xf numFmtId="0" fontId="16" fillId="3" borderId="1" xfId="0"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0" fontId="0" fillId="0" borderId="0" xfId="0" applyAlignment="1">
      <alignment horizontal="left"/>
    </xf>
    <xf numFmtId="0" fontId="0" fillId="4" borderId="0" xfId="0" applyFill="1" applyAlignment="1">
      <alignment horizontal="left"/>
    </xf>
    <xf numFmtId="0" fontId="1" fillId="2" borderId="2" xfId="0" applyFont="1" applyFill="1" applyBorder="1" applyAlignment="1">
      <alignment horizontal="left"/>
    </xf>
    <xf numFmtId="0" fontId="0" fillId="4" borderId="5" xfId="0" applyFill="1"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0" fillId="0" borderId="0" xfId="0" applyAlignment="1">
      <alignment horizontal="center"/>
    </xf>
    <xf numFmtId="0" fontId="11" fillId="4" borderId="1" xfId="0" applyFont="1" applyFill="1" applyBorder="1" applyAlignment="1">
      <alignment horizontal="left"/>
    </xf>
    <xf numFmtId="0" fontId="11" fillId="4" borderId="11" xfId="0" applyFont="1" applyFill="1" applyBorder="1" applyAlignment="1">
      <alignment horizontal="left"/>
    </xf>
    <xf numFmtId="0" fontId="7" fillId="0" borderId="0" xfId="0" applyFont="1" applyAlignment="1">
      <alignment horizontal="left" wrapText="1"/>
    </xf>
    <xf numFmtId="0" fontId="18" fillId="0" borderId="3" xfId="0" applyFont="1" applyBorder="1" applyAlignment="1">
      <alignment horizontal="left" vertical="center"/>
    </xf>
    <xf numFmtId="0" fontId="3" fillId="4" borderId="7" xfId="0" applyFont="1" applyFill="1" applyBorder="1" applyAlignment="1">
      <alignment horizontal="left"/>
    </xf>
    <xf numFmtId="0" fontId="3" fillId="4" borderId="0" xfId="0" applyFont="1" applyFill="1" applyAlignment="1">
      <alignment horizontal="left"/>
    </xf>
    <xf numFmtId="0" fontId="3" fillId="0" borderId="7" xfId="0" applyFont="1" applyBorder="1" applyAlignment="1">
      <alignment horizontal="left"/>
    </xf>
    <xf numFmtId="0" fontId="3" fillId="0" borderId="0" xfId="0" applyFont="1" applyAlignment="1">
      <alignment horizontal="left"/>
    </xf>
    <xf numFmtId="0" fontId="3" fillId="0" borderId="9" xfId="0" applyFont="1" applyBorder="1" applyAlignment="1">
      <alignment horizontal="left"/>
    </xf>
    <xf numFmtId="0" fontId="3" fillId="0" borderId="3"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8" fillId="0" borderId="5" xfId="0" applyFont="1" applyBorder="1" applyAlignment="1">
      <alignment horizontal="left"/>
    </xf>
    <xf numFmtId="0" fontId="18" fillId="0" borderId="0" xfId="0" applyFont="1" applyAlignment="1">
      <alignment horizontal="left" vertical="center" wrapText="1"/>
    </xf>
    <xf numFmtId="0" fontId="19" fillId="0" borderId="3" xfId="0" applyFont="1" applyBorder="1" applyAlignment="1">
      <alignment horizontal="center"/>
    </xf>
    <xf numFmtId="0" fontId="0" fillId="0" borderId="3" xfId="0" applyBorder="1" applyAlignment="1">
      <alignment horizontal="left"/>
    </xf>
    <xf numFmtId="0" fontId="4" fillId="0" borderId="0" xfId="0" applyFont="1" applyAlignment="1">
      <alignment horizontal="center" vertical="center"/>
    </xf>
    <xf numFmtId="0" fontId="7" fillId="0" borderId="9" xfId="0" applyFont="1" applyBorder="1" applyAlignment="1">
      <alignment horizontal="left"/>
    </xf>
    <xf numFmtId="0" fontId="7" fillId="0" borderId="3" xfId="0" applyFont="1" applyBorder="1" applyAlignment="1">
      <alignment horizontal="left"/>
    </xf>
    <xf numFmtId="0" fontId="7" fillId="4" borderId="7" xfId="0" applyFont="1" applyFill="1" applyBorder="1" applyAlignment="1">
      <alignment horizontal="left"/>
    </xf>
    <xf numFmtId="0" fontId="7" fillId="4" borderId="0" xfId="0" applyFont="1" applyFill="1" applyAlignment="1">
      <alignment horizontal="left"/>
    </xf>
    <xf numFmtId="0" fontId="7" fillId="0" borderId="7" xfId="0" applyFont="1" applyBorder="1" applyAlignment="1">
      <alignment horizontal="left"/>
    </xf>
    <xf numFmtId="0" fontId="7" fillId="0" borderId="0" xfId="0" applyFont="1" applyAlignment="1">
      <alignment horizontal="left"/>
    </xf>
    <xf numFmtId="0" fontId="22" fillId="2" borderId="1" xfId="0" applyFont="1" applyFill="1" applyBorder="1" applyAlignment="1">
      <alignment horizontal="left"/>
    </xf>
    <xf numFmtId="0" fontId="22" fillId="2" borderId="2" xfId="0" applyFont="1" applyFill="1" applyBorder="1" applyAlignment="1">
      <alignment horizontal="left"/>
    </xf>
    <xf numFmtId="0" fontId="8" fillId="0" borderId="0" xfId="0" applyFont="1" applyAlignment="1">
      <alignment horizontal="center" vertical="center" wrapText="1"/>
    </xf>
  </cellXfs>
  <cellStyles count="11">
    <cellStyle name="Hipervínculo" xfId="8" builtinId="8"/>
    <cellStyle name="Hipervínculo 2" xfId="4" xr:uid="{00000000-0005-0000-0000-000001000000}"/>
    <cellStyle name="Millares" xfId="1" builtinId="3"/>
    <cellStyle name="Millares [0]" xfId="9" builtinId="6"/>
    <cellStyle name="Millares 2" xfId="5" xr:uid="{00000000-0005-0000-0000-000004000000}"/>
    <cellStyle name="Normal" xfId="0" builtinId="0"/>
    <cellStyle name="Normal 2" xfId="2" xr:uid="{00000000-0005-0000-0000-000006000000}"/>
    <cellStyle name="Normal 3" xfId="6" xr:uid="{00000000-0005-0000-0000-000007000000}"/>
    <cellStyle name="Normal 4" xfId="10" xr:uid="{13CE5C51-6FE3-437B-BC73-5F5CA8EA4224}"/>
    <cellStyle name="Porcentaje" xfId="3" builtinId="5"/>
    <cellStyle name="Porcentual 2" xfId="7" xr:uid="{00000000-0005-0000-0000-000009000000}"/>
  </cellStyles>
  <dxfs count="0"/>
  <tableStyles count="0" defaultTableStyle="TableStyleMedium2" defaultPivotStyle="PivotStyleLight16"/>
  <colors>
    <mruColors>
      <color rgb="FF083E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4E45B8-A9CA-434D-B7DE-5A183B40BEE7}" type="doc">
      <dgm:prSet loTypeId="urn:microsoft.com/office/officeart/2008/layout/LinedList" loCatId="list" qsTypeId="urn:microsoft.com/office/officeart/2005/8/quickstyle/simple1" qsCatId="simple" csTypeId="urn:microsoft.com/office/officeart/2005/8/colors/accent1_2" csCatId="accent1" phldr="1"/>
      <dgm:spPr/>
      <dgm:t>
        <a:bodyPr/>
        <a:lstStyle/>
        <a:p>
          <a:endParaRPr lang="es-CO"/>
        </a:p>
      </dgm:t>
    </dgm:pt>
    <dgm:pt modelId="{75AE8851-D98B-40F2-87A1-D48787BF5C4E}">
      <dgm:prSet phldrT="[Texto]" custT="1"/>
      <dgm:spPr/>
      <dgm:t>
        <a:bodyPr/>
        <a:lstStyle/>
        <a:p>
          <a:r>
            <a:rPr lang="es-CO" sz="2000" b="1"/>
            <a:t>Economía: </a:t>
          </a:r>
          <a:r>
            <a:rPr lang="es-CO" sz="2000"/>
            <a:t>Colombia</a:t>
          </a:r>
        </a:p>
        <a:p>
          <a:r>
            <a:rPr lang="es-CO" sz="2000" b="1"/>
            <a:t>Socio: </a:t>
          </a:r>
          <a:r>
            <a:rPr lang="es-CO" sz="2000" b="0"/>
            <a:t>Alemania</a:t>
          </a:r>
        </a:p>
        <a:p>
          <a:endParaRPr lang="es-CO" sz="2000" b="0"/>
        </a:p>
        <a:p>
          <a:r>
            <a:rPr lang="es-CO" sz="2000" b="1"/>
            <a:t>Fuente: </a:t>
          </a:r>
          <a:r>
            <a:rPr lang="es-CO" sz="2000" b="0"/>
            <a:t>UNCTAD STAT </a:t>
          </a:r>
        </a:p>
        <a:p>
          <a:r>
            <a:rPr lang="es-CO" sz="2000" b="0"/>
            <a:t>http://unctadstat.unctad.org/</a:t>
          </a:r>
        </a:p>
        <a:p>
          <a:endParaRPr lang="es-CO" sz="2000" b="0"/>
        </a:p>
        <a:p>
          <a:endParaRPr lang="es-CO" sz="900" b="0"/>
        </a:p>
      </dgm:t>
    </dgm:pt>
    <dgm:pt modelId="{14D81C88-A293-4122-918E-5FEE634407C2}" type="parTrans" cxnId="{50F5EA15-8342-48DF-A721-077FB1F333E7}">
      <dgm:prSet/>
      <dgm:spPr/>
      <dgm:t>
        <a:bodyPr/>
        <a:lstStyle/>
        <a:p>
          <a:endParaRPr lang="es-CO"/>
        </a:p>
      </dgm:t>
    </dgm:pt>
    <dgm:pt modelId="{DEEB92CA-35FA-462C-B402-3E645890FBC6}" type="sibTrans" cxnId="{50F5EA15-8342-48DF-A721-077FB1F333E7}">
      <dgm:prSet/>
      <dgm:spPr/>
      <dgm:t>
        <a:bodyPr/>
        <a:lstStyle/>
        <a:p>
          <a:endParaRPr lang="es-CO"/>
        </a:p>
      </dgm:t>
    </dgm:pt>
    <dgm:pt modelId="{05B20D2F-0F71-48BB-A348-C21F0C51FF0B}">
      <dgm:prSet phldrT="[Texto]"/>
      <dgm:spPr/>
      <dgm:t>
        <a:bodyPr/>
        <a:lstStyle/>
        <a:p>
          <a:r>
            <a:rPr lang="es-CO" b="1"/>
            <a:t>Exportaciones Colombia a Alemania:  International trade in goods and services- trade structure by partner, product or service- </a:t>
          </a:r>
          <a:r>
            <a:rPr lang="es-CO"/>
            <a:t>Merchandise trade matrix – product groups, exports in thousands of dollars, annual, 1995-2021.</a:t>
          </a:r>
        </a:p>
      </dgm:t>
    </dgm:pt>
    <dgm:pt modelId="{A3681196-82A8-4360-9214-E21AD21F0636}" type="parTrans" cxnId="{E027C28F-76E7-4DA6-8F97-A13568BA5260}">
      <dgm:prSet/>
      <dgm:spPr/>
      <dgm:t>
        <a:bodyPr/>
        <a:lstStyle/>
        <a:p>
          <a:endParaRPr lang="es-CO"/>
        </a:p>
      </dgm:t>
    </dgm:pt>
    <dgm:pt modelId="{5FC66C5E-A665-48AE-93F6-665615581DC3}" type="sibTrans" cxnId="{E027C28F-76E7-4DA6-8F97-A13568BA5260}">
      <dgm:prSet/>
      <dgm:spPr/>
      <dgm:t>
        <a:bodyPr/>
        <a:lstStyle/>
        <a:p>
          <a:endParaRPr lang="es-CO"/>
        </a:p>
      </dgm:t>
    </dgm:pt>
    <dgm:pt modelId="{13F1D19C-FDCB-4D16-8A04-176C3EAC0D59}">
      <dgm:prSet phldrT="[Texto]"/>
      <dgm:spPr/>
      <dgm:t>
        <a:bodyPr/>
        <a:lstStyle/>
        <a:p>
          <a:r>
            <a:rPr lang="es-CO" b="1"/>
            <a:t>Importaciones Colombia provenientes de Alemania International trade in goods and services- trade structure by partner, product or service- </a:t>
          </a:r>
          <a:r>
            <a:rPr lang="es-CO" b="0"/>
            <a:t>Merchandise trade matrix – product groups, imports in thousands of dollars, annual, 1995-2021.</a:t>
          </a:r>
        </a:p>
      </dgm:t>
    </dgm:pt>
    <dgm:pt modelId="{6FF9BF44-093A-421A-8AAD-C117BC85BBD0}" type="parTrans" cxnId="{4E010581-8C98-4A32-9D6D-F0943CAF95A0}">
      <dgm:prSet/>
      <dgm:spPr/>
      <dgm:t>
        <a:bodyPr/>
        <a:lstStyle/>
        <a:p>
          <a:endParaRPr lang="es-CO"/>
        </a:p>
      </dgm:t>
    </dgm:pt>
    <dgm:pt modelId="{7088F97B-9A6D-4050-8221-A188394EEAF6}" type="sibTrans" cxnId="{4E010581-8C98-4A32-9D6D-F0943CAF95A0}">
      <dgm:prSet/>
      <dgm:spPr/>
      <dgm:t>
        <a:bodyPr/>
        <a:lstStyle/>
        <a:p>
          <a:endParaRPr lang="es-CO"/>
        </a:p>
      </dgm:t>
    </dgm:pt>
    <dgm:pt modelId="{329DE588-83D7-4C8B-9703-4FAE4F93E892}">
      <dgm:prSet phldrT="[Texto]"/>
      <dgm:spPr/>
      <dgm:t>
        <a:bodyPr/>
        <a:lstStyle/>
        <a:p>
          <a:r>
            <a:rPr lang="es-CO" b="1"/>
            <a:t>Exportaciones del Mundo: </a:t>
          </a:r>
          <a:r>
            <a:rPr lang="es-CO"/>
            <a:t>Merchandise trade matrix – product groups, exports in thousands of dollars, annual, 1995-2021 para todos los países. </a:t>
          </a:r>
          <a:endParaRPr lang="es-CO" b="1"/>
        </a:p>
      </dgm:t>
    </dgm:pt>
    <dgm:pt modelId="{56B4A3BA-88EA-48DB-9A3B-AE97D58F33F6}" type="parTrans" cxnId="{5023AD1D-B681-4ABE-94E8-B958FB01C9FB}">
      <dgm:prSet/>
      <dgm:spPr/>
      <dgm:t>
        <a:bodyPr/>
        <a:lstStyle/>
        <a:p>
          <a:endParaRPr lang="es-CO"/>
        </a:p>
      </dgm:t>
    </dgm:pt>
    <dgm:pt modelId="{DB93EA81-B07C-4D52-80A2-C7F8481D7448}" type="sibTrans" cxnId="{5023AD1D-B681-4ABE-94E8-B958FB01C9FB}">
      <dgm:prSet/>
      <dgm:spPr/>
      <dgm:t>
        <a:bodyPr/>
        <a:lstStyle/>
        <a:p>
          <a:endParaRPr lang="es-CO"/>
        </a:p>
      </dgm:t>
    </dgm:pt>
    <dgm:pt modelId="{911EA2CF-F78A-47E1-BE8B-1CC396F75D73}">
      <dgm:prSet/>
      <dgm:spPr/>
      <dgm:t>
        <a:bodyPr/>
        <a:lstStyle/>
        <a:p>
          <a:r>
            <a:rPr lang="es-CO" b="1"/>
            <a:t>Importaciones Colombia provenientes del Mundo: </a:t>
          </a:r>
          <a:r>
            <a:rPr lang="es-CO" b="0"/>
            <a:t>Merchandise trade matrix – product groups, imports in thousands of dollars, annual, 1995-2021 para todos los países. </a:t>
          </a:r>
          <a:endParaRPr lang="es-CO"/>
        </a:p>
      </dgm:t>
    </dgm:pt>
    <dgm:pt modelId="{82DCB12F-1FD3-45AC-A4B4-08E182265ABC}" type="parTrans" cxnId="{4F39B149-3651-49B7-998C-1AAC497D82A7}">
      <dgm:prSet/>
      <dgm:spPr/>
      <dgm:t>
        <a:bodyPr/>
        <a:lstStyle/>
        <a:p>
          <a:endParaRPr lang="es-CO"/>
        </a:p>
      </dgm:t>
    </dgm:pt>
    <dgm:pt modelId="{BF27A3A6-D31A-43F4-864E-438BE9E10EA4}" type="sibTrans" cxnId="{4F39B149-3651-49B7-998C-1AAC497D82A7}">
      <dgm:prSet/>
      <dgm:spPr/>
      <dgm:t>
        <a:bodyPr/>
        <a:lstStyle/>
        <a:p>
          <a:endParaRPr lang="es-CO"/>
        </a:p>
      </dgm:t>
    </dgm:pt>
    <dgm:pt modelId="{88354DC6-3ED8-4181-95CF-BFAE03524C6C}">
      <dgm:prSet/>
      <dgm:spPr/>
      <dgm:t>
        <a:bodyPr/>
        <a:lstStyle/>
        <a:p>
          <a:r>
            <a:rPr lang="es-CO" b="1"/>
            <a:t>Exportaciones Colombia al Mundo: </a:t>
          </a:r>
          <a:r>
            <a:rPr lang="es-CO"/>
            <a:t>Merchandise trade matrix – product groups, exports in thousands of dollars, annual, 1995-2021 para todos los paises.</a:t>
          </a:r>
        </a:p>
      </dgm:t>
    </dgm:pt>
    <dgm:pt modelId="{A3241D35-D5D4-4ACB-B8A6-F1A9CBDDF52C}" type="parTrans" cxnId="{37E3B582-B551-4326-BC7D-25A00AF04F68}">
      <dgm:prSet/>
      <dgm:spPr/>
      <dgm:t>
        <a:bodyPr/>
        <a:lstStyle/>
        <a:p>
          <a:endParaRPr lang="es-CO"/>
        </a:p>
      </dgm:t>
    </dgm:pt>
    <dgm:pt modelId="{97E22285-1CC0-476E-AF34-55A009435A45}" type="sibTrans" cxnId="{37E3B582-B551-4326-BC7D-25A00AF04F68}">
      <dgm:prSet/>
      <dgm:spPr/>
      <dgm:t>
        <a:bodyPr/>
        <a:lstStyle/>
        <a:p>
          <a:endParaRPr lang="es-CO"/>
        </a:p>
      </dgm:t>
    </dgm:pt>
    <dgm:pt modelId="{C5D1D179-373C-4846-8C69-9A56D110B69F}">
      <dgm:prSet/>
      <dgm:spPr/>
      <dgm:t>
        <a:bodyPr/>
        <a:lstStyle/>
        <a:p>
          <a:r>
            <a:rPr lang="es-CO" b="1"/>
            <a:t>Población de Colombia y de Alemania para cada año en cuestión</a:t>
          </a:r>
          <a:r>
            <a:rPr lang="es-CO"/>
            <a:t>.</a:t>
          </a:r>
        </a:p>
      </dgm:t>
    </dgm:pt>
    <dgm:pt modelId="{7D7E98F0-18CF-47D5-BE3F-2FB324720E6E}" type="parTrans" cxnId="{34AA5FBD-634B-4DBC-A655-74A425C739B7}">
      <dgm:prSet/>
      <dgm:spPr/>
      <dgm:t>
        <a:bodyPr/>
        <a:lstStyle/>
        <a:p>
          <a:endParaRPr lang="es-CO"/>
        </a:p>
      </dgm:t>
    </dgm:pt>
    <dgm:pt modelId="{FD954271-D9CC-4170-A278-2503842DCB63}" type="sibTrans" cxnId="{34AA5FBD-634B-4DBC-A655-74A425C739B7}">
      <dgm:prSet/>
      <dgm:spPr/>
      <dgm:t>
        <a:bodyPr/>
        <a:lstStyle/>
        <a:p>
          <a:endParaRPr lang="es-CO"/>
        </a:p>
      </dgm:t>
    </dgm:pt>
    <dgm:pt modelId="{E24BB8E5-9D9C-4586-8B23-F3004B4AF23B}">
      <dgm:prSet/>
      <dgm:spPr/>
      <dgm:t>
        <a:bodyPr/>
        <a:lstStyle/>
        <a:p>
          <a:r>
            <a:rPr lang="es-CO" b="1"/>
            <a:t>Producto Interno Bruto de Colombia y de Alemania </a:t>
          </a:r>
        </a:p>
      </dgm:t>
    </dgm:pt>
    <dgm:pt modelId="{DE392B3B-BCB5-45F2-86E8-4B86E6FF97F1}" type="parTrans" cxnId="{485B92FD-7C28-4083-B54E-CD3F26B51A31}">
      <dgm:prSet/>
      <dgm:spPr/>
      <dgm:t>
        <a:bodyPr/>
        <a:lstStyle/>
        <a:p>
          <a:endParaRPr lang="es-CO"/>
        </a:p>
      </dgm:t>
    </dgm:pt>
    <dgm:pt modelId="{7C6BEF38-D1C8-49D7-8760-10F09A3AB129}" type="sibTrans" cxnId="{485B92FD-7C28-4083-B54E-CD3F26B51A31}">
      <dgm:prSet/>
      <dgm:spPr/>
      <dgm:t>
        <a:bodyPr/>
        <a:lstStyle/>
        <a:p>
          <a:endParaRPr lang="es-CO"/>
        </a:p>
      </dgm:t>
    </dgm:pt>
    <dgm:pt modelId="{3BF0026D-C98D-4F76-8873-C4EDAF428B60}" type="pres">
      <dgm:prSet presAssocID="{6B4E45B8-A9CA-434D-B7DE-5A183B40BEE7}" presName="vert0" presStyleCnt="0">
        <dgm:presLayoutVars>
          <dgm:dir/>
          <dgm:animOne val="branch"/>
          <dgm:animLvl val="lvl"/>
        </dgm:presLayoutVars>
      </dgm:prSet>
      <dgm:spPr/>
    </dgm:pt>
    <dgm:pt modelId="{7FDFDCBD-7622-4712-A07E-665AB4C3C8B1}" type="pres">
      <dgm:prSet presAssocID="{75AE8851-D98B-40F2-87A1-D48787BF5C4E}" presName="thickLine" presStyleLbl="alignNode1" presStyleIdx="0" presStyleCnt="1"/>
      <dgm:spPr/>
    </dgm:pt>
    <dgm:pt modelId="{7C6845F8-8990-4624-9C34-DA917AE0F4E9}" type="pres">
      <dgm:prSet presAssocID="{75AE8851-D98B-40F2-87A1-D48787BF5C4E}" presName="horz1" presStyleCnt="0"/>
      <dgm:spPr/>
    </dgm:pt>
    <dgm:pt modelId="{CF43BB96-6945-4852-A039-9094942C932C}" type="pres">
      <dgm:prSet presAssocID="{75AE8851-D98B-40F2-87A1-D48787BF5C4E}" presName="tx1" presStyleLbl="revTx" presStyleIdx="0" presStyleCnt="8"/>
      <dgm:spPr/>
    </dgm:pt>
    <dgm:pt modelId="{9941CCC4-5979-4151-96A6-E3AAE50E2EF3}" type="pres">
      <dgm:prSet presAssocID="{75AE8851-D98B-40F2-87A1-D48787BF5C4E}" presName="vert1" presStyleCnt="0"/>
      <dgm:spPr/>
    </dgm:pt>
    <dgm:pt modelId="{3A468B03-93EA-4308-A57C-A9A149F99E7A}" type="pres">
      <dgm:prSet presAssocID="{05B20D2F-0F71-48BB-A348-C21F0C51FF0B}" presName="vertSpace2a" presStyleCnt="0"/>
      <dgm:spPr/>
    </dgm:pt>
    <dgm:pt modelId="{72BD831D-8A43-43AC-B9B0-C7D8DFBC7AB3}" type="pres">
      <dgm:prSet presAssocID="{05B20D2F-0F71-48BB-A348-C21F0C51FF0B}" presName="horz2" presStyleCnt="0"/>
      <dgm:spPr/>
    </dgm:pt>
    <dgm:pt modelId="{F64B8400-57E0-4CF2-861C-97E0AD6E4DF9}" type="pres">
      <dgm:prSet presAssocID="{05B20D2F-0F71-48BB-A348-C21F0C51FF0B}" presName="horzSpace2" presStyleCnt="0"/>
      <dgm:spPr/>
    </dgm:pt>
    <dgm:pt modelId="{E6E477ED-800F-4FDD-8D4D-EE9E659545C2}" type="pres">
      <dgm:prSet presAssocID="{05B20D2F-0F71-48BB-A348-C21F0C51FF0B}" presName="tx2" presStyleLbl="revTx" presStyleIdx="1" presStyleCnt="8"/>
      <dgm:spPr/>
    </dgm:pt>
    <dgm:pt modelId="{D2D3D86B-DE07-41E8-A2E3-7CC31F16310C}" type="pres">
      <dgm:prSet presAssocID="{05B20D2F-0F71-48BB-A348-C21F0C51FF0B}" presName="vert2" presStyleCnt="0"/>
      <dgm:spPr/>
    </dgm:pt>
    <dgm:pt modelId="{FEB9683F-983F-4FAE-8A4D-E48613D83443}" type="pres">
      <dgm:prSet presAssocID="{05B20D2F-0F71-48BB-A348-C21F0C51FF0B}" presName="thinLine2b" presStyleLbl="callout" presStyleIdx="0" presStyleCnt="7"/>
      <dgm:spPr/>
    </dgm:pt>
    <dgm:pt modelId="{EE027313-9DAB-43BF-BC69-01F792ADAA89}" type="pres">
      <dgm:prSet presAssocID="{05B20D2F-0F71-48BB-A348-C21F0C51FF0B}" presName="vertSpace2b" presStyleCnt="0"/>
      <dgm:spPr/>
    </dgm:pt>
    <dgm:pt modelId="{116534F2-9FF0-4270-A869-A0EA6B97E282}" type="pres">
      <dgm:prSet presAssocID="{13F1D19C-FDCB-4D16-8A04-176C3EAC0D59}" presName="horz2" presStyleCnt="0"/>
      <dgm:spPr/>
    </dgm:pt>
    <dgm:pt modelId="{9EA3CB60-EA22-47EB-B8DF-E406BFD59A78}" type="pres">
      <dgm:prSet presAssocID="{13F1D19C-FDCB-4D16-8A04-176C3EAC0D59}" presName="horzSpace2" presStyleCnt="0"/>
      <dgm:spPr/>
    </dgm:pt>
    <dgm:pt modelId="{C242A0CE-0314-40B6-96D2-E5F8E53723BB}" type="pres">
      <dgm:prSet presAssocID="{13F1D19C-FDCB-4D16-8A04-176C3EAC0D59}" presName="tx2" presStyleLbl="revTx" presStyleIdx="2" presStyleCnt="8"/>
      <dgm:spPr/>
    </dgm:pt>
    <dgm:pt modelId="{46966721-2198-4A71-86C4-0936CEDABD1D}" type="pres">
      <dgm:prSet presAssocID="{13F1D19C-FDCB-4D16-8A04-176C3EAC0D59}" presName="vert2" presStyleCnt="0"/>
      <dgm:spPr/>
    </dgm:pt>
    <dgm:pt modelId="{7296F6A3-BED4-45B6-9493-1798AC405508}" type="pres">
      <dgm:prSet presAssocID="{13F1D19C-FDCB-4D16-8A04-176C3EAC0D59}" presName="thinLine2b" presStyleLbl="callout" presStyleIdx="1" presStyleCnt="7"/>
      <dgm:spPr/>
    </dgm:pt>
    <dgm:pt modelId="{86B16C2E-E790-45F8-8B74-A1DB0499E26E}" type="pres">
      <dgm:prSet presAssocID="{13F1D19C-FDCB-4D16-8A04-176C3EAC0D59}" presName="vertSpace2b" presStyleCnt="0"/>
      <dgm:spPr/>
    </dgm:pt>
    <dgm:pt modelId="{CE649831-BF70-471A-89FA-D6DA105491BE}" type="pres">
      <dgm:prSet presAssocID="{329DE588-83D7-4C8B-9703-4FAE4F93E892}" presName="horz2" presStyleCnt="0"/>
      <dgm:spPr/>
    </dgm:pt>
    <dgm:pt modelId="{53B4C9CC-65F6-4D74-9CAB-E91B98A40E65}" type="pres">
      <dgm:prSet presAssocID="{329DE588-83D7-4C8B-9703-4FAE4F93E892}" presName="horzSpace2" presStyleCnt="0"/>
      <dgm:spPr/>
    </dgm:pt>
    <dgm:pt modelId="{B18EF7C1-D7F1-4355-9828-02722C95A76D}" type="pres">
      <dgm:prSet presAssocID="{329DE588-83D7-4C8B-9703-4FAE4F93E892}" presName="tx2" presStyleLbl="revTx" presStyleIdx="3" presStyleCnt="8" custScaleY="56928"/>
      <dgm:spPr/>
    </dgm:pt>
    <dgm:pt modelId="{03561B30-DBC1-4149-AC7F-65AE9C71B318}" type="pres">
      <dgm:prSet presAssocID="{329DE588-83D7-4C8B-9703-4FAE4F93E892}" presName="vert2" presStyleCnt="0"/>
      <dgm:spPr/>
    </dgm:pt>
    <dgm:pt modelId="{EE5A2359-C2F2-4604-B9E0-BAD32608715E}" type="pres">
      <dgm:prSet presAssocID="{329DE588-83D7-4C8B-9703-4FAE4F93E892}" presName="thinLine2b" presStyleLbl="callout" presStyleIdx="2" presStyleCnt="7"/>
      <dgm:spPr/>
    </dgm:pt>
    <dgm:pt modelId="{DA86366D-7AEE-4D0B-9587-2D31F8CDDF22}" type="pres">
      <dgm:prSet presAssocID="{329DE588-83D7-4C8B-9703-4FAE4F93E892}" presName="vertSpace2b" presStyleCnt="0"/>
      <dgm:spPr/>
    </dgm:pt>
    <dgm:pt modelId="{37FC6224-0697-44D3-8757-121AF16E464E}" type="pres">
      <dgm:prSet presAssocID="{911EA2CF-F78A-47E1-BE8B-1CC396F75D73}" presName="horz2" presStyleCnt="0"/>
      <dgm:spPr/>
    </dgm:pt>
    <dgm:pt modelId="{772F4913-B8E2-4CBE-A58C-C451A3098B23}" type="pres">
      <dgm:prSet presAssocID="{911EA2CF-F78A-47E1-BE8B-1CC396F75D73}" presName="horzSpace2" presStyleCnt="0"/>
      <dgm:spPr/>
    </dgm:pt>
    <dgm:pt modelId="{8B931F34-35FA-491B-9D8A-A05BF99B3BF8}" type="pres">
      <dgm:prSet presAssocID="{911EA2CF-F78A-47E1-BE8B-1CC396F75D73}" presName="tx2" presStyleLbl="revTx" presStyleIdx="4" presStyleCnt="8" custScaleY="55454"/>
      <dgm:spPr/>
    </dgm:pt>
    <dgm:pt modelId="{1F3FAE08-F103-48EF-A21F-FE579D7D76B9}" type="pres">
      <dgm:prSet presAssocID="{911EA2CF-F78A-47E1-BE8B-1CC396F75D73}" presName="vert2" presStyleCnt="0"/>
      <dgm:spPr/>
    </dgm:pt>
    <dgm:pt modelId="{238D5868-9818-448F-B3D3-7B38A03E9BBE}" type="pres">
      <dgm:prSet presAssocID="{911EA2CF-F78A-47E1-BE8B-1CC396F75D73}" presName="thinLine2b" presStyleLbl="callout" presStyleIdx="3" presStyleCnt="7"/>
      <dgm:spPr/>
    </dgm:pt>
    <dgm:pt modelId="{FA278C22-1FAF-4C89-B53A-2C47D476AB39}" type="pres">
      <dgm:prSet presAssocID="{911EA2CF-F78A-47E1-BE8B-1CC396F75D73}" presName="vertSpace2b" presStyleCnt="0"/>
      <dgm:spPr/>
    </dgm:pt>
    <dgm:pt modelId="{8EB5D88E-2B0C-403E-93CB-1D4B0D883851}" type="pres">
      <dgm:prSet presAssocID="{88354DC6-3ED8-4181-95CF-BFAE03524C6C}" presName="horz2" presStyleCnt="0"/>
      <dgm:spPr/>
    </dgm:pt>
    <dgm:pt modelId="{946B56B8-6F42-4CA0-97CF-BEA24CC375ED}" type="pres">
      <dgm:prSet presAssocID="{88354DC6-3ED8-4181-95CF-BFAE03524C6C}" presName="horzSpace2" presStyleCnt="0"/>
      <dgm:spPr/>
    </dgm:pt>
    <dgm:pt modelId="{5B5F7D30-BEE3-4E39-B0A0-91B16C71A468}" type="pres">
      <dgm:prSet presAssocID="{88354DC6-3ED8-4181-95CF-BFAE03524C6C}" presName="tx2" presStyleLbl="revTx" presStyleIdx="5" presStyleCnt="8" custScaleY="58657"/>
      <dgm:spPr/>
    </dgm:pt>
    <dgm:pt modelId="{C7380EDE-683D-444D-A92A-37D504CA58DA}" type="pres">
      <dgm:prSet presAssocID="{88354DC6-3ED8-4181-95CF-BFAE03524C6C}" presName="vert2" presStyleCnt="0"/>
      <dgm:spPr/>
    </dgm:pt>
    <dgm:pt modelId="{4472BFF0-5788-43A9-A59F-58ACC1158DA0}" type="pres">
      <dgm:prSet presAssocID="{88354DC6-3ED8-4181-95CF-BFAE03524C6C}" presName="thinLine2b" presStyleLbl="callout" presStyleIdx="4" presStyleCnt="7"/>
      <dgm:spPr/>
    </dgm:pt>
    <dgm:pt modelId="{5223D96B-70EC-429C-87C4-A1291B88CC38}" type="pres">
      <dgm:prSet presAssocID="{88354DC6-3ED8-4181-95CF-BFAE03524C6C}" presName="vertSpace2b" presStyleCnt="0"/>
      <dgm:spPr/>
    </dgm:pt>
    <dgm:pt modelId="{E4EADB2E-EFDC-469B-A9B6-FAFB438B17AE}" type="pres">
      <dgm:prSet presAssocID="{E24BB8E5-9D9C-4586-8B23-F3004B4AF23B}" presName="horz2" presStyleCnt="0"/>
      <dgm:spPr/>
    </dgm:pt>
    <dgm:pt modelId="{30283492-E2C0-4115-9EB7-30062FF70392}" type="pres">
      <dgm:prSet presAssocID="{E24BB8E5-9D9C-4586-8B23-F3004B4AF23B}" presName="horzSpace2" presStyleCnt="0"/>
      <dgm:spPr/>
    </dgm:pt>
    <dgm:pt modelId="{A0069767-6774-402D-B7C7-58AC7634278C}" type="pres">
      <dgm:prSet presAssocID="{E24BB8E5-9D9C-4586-8B23-F3004B4AF23B}" presName="tx2" presStyleLbl="revTx" presStyleIdx="6" presStyleCnt="8" custScaleY="40494"/>
      <dgm:spPr/>
    </dgm:pt>
    <dgm:pt modelId="{C5FC0E6B-D257-4369-8BB0-018241D43FDB}" type="pres">
      <dgm:prSet presAssocID="{E24BB8E5-9D9C-4586-8B23-F3004B4AF23B}" presName="vert2" presStyleCnt="0"/>
      <dgm:spPr/>
    </dgm:pt>
    <dgm:pt modelId="{1F0A6A32-AB9E-41A0-A7A1-62AFCD11E4E3}" type="pres">
      <dgm:prSet presAssocID="{E24BB8E5-9D9C-4586-8B23-F3004B4AF23B}" presName="thinLine2b" presStyleLbl="callout" presStyleIdx="5" presStyleCnt="7"/>
      <dgm:spPr/>
    </dgm:pt>
    <dgm:pt modelId="{BBEDCD29-3091-4235-A84A-4DA46FCCD2DB}" type="pres">
      <dgm:prSet presAssocID="{E24BB8E5-9D9C-4586-8B23-F3004B4AF23B}" presName="vertSpace2b" presStyleCnt="0"/>
      <dgm:spPr/>
    </dgm:pt>
    <dgm:pt modelId="{D724FD79-5E71-4DCE-9E21-BBBE95CF6750}" type="pres">
      <dgm:prSet presAssocID="{C5D1D179-373C-4846-8C69-9A56D110B69F}" presName="horz2" presStyleCnt="0"/>
      <dgm:spPr/>
    </dgm:pt>
    <dgm:pt modelId="{F762C77F-FDDD-4BD7-995F-4CCF6E30A2D0}" type="pres">
      <dgm:prSet presAssocID="{C5D1D179-373C-4846-8C69-9A56D110B69F}" presName="horzSpace2" presStyleCnt="0"/>
      <dgm:spPr/>
    </dgm:pt>
    <dgm:pt modelId="{E923A0C2-4E15-4BAD-B692-51B4A81EF3DC}" type="pres">
      <dgm:prSet presAssocID="{C5D1D179-373C-4846-8C69-9A56D110B69F}" presName="tx2" presStyleLbl="revTx" presStyleIdx="7" presStyleCnt="8" custScaleY="37165"/>
      <dgm:spPr/>
    </dgm:pt>
    <dgm:pt modelId="{8F9B3DD0-E211-49FA-80BF-A94CA732FCFA}" type="pres">
      <dgm:prSet presAssocID="{C5D1D179-373C-4846-8C69-9A56D110B69F}" presName="vert2" presStyleCnt="0"/>
      <dgm:spPr/>
    </dgm:pt>
    <dgm:pt modelId="{818481AF-22B3-4E42-8495-D443CCA6EC8B}" type="pres">
      <dgm:prSet presAssocID="{C5D1D179-373C-4846-8C69-9A56D110B69F}" presName="thinLine2b" presStyleLbl="callout" presStyleIdx="6" presStyleCnt="7"/>
      <dgm:spPr/>
    </dgm:pt>
    <dgm:pt modelId="{6345A812-EF95-49C0-A0CA-A5937733D8AD}" type="pres">
      <dgm:prSet presAssocID="{C5D1D179-373C-4846-8C69-9A56D110B69F}" presName="vertSpace2b" presStyleCnt="0"/>
      <dgm:spPr/>
    </dgm:pt>
  </dgm:ptLst>
  <dgm:cxnLst>
    <dgm:cxn modelId="{50F5EA15-8342-48DF-A721-077FB1F333E7}" srcId="{6B4E45B8-A9CA-434D-B7DE-5A183B40BEE7}" destId="{75AE8851-D98B-40F2-87A1-D48787BF5C4E}" srcOrd="0" destOrd="0" parTransId="{14D81C88-A293-4122-918E-5FEE634407C2}" sibTransId="{DEEB92CA-35FA-462C-B402-3E645890FBC6}"/>
    <dgm:cxn modelId="{5023AD1D-B681-4ABE-94E8-B958FB01C9FB}" srcId="{75AE8851-D98B-40F2-87A1-D48787BF5C4E}" destId="{329DE588-83D7-4C8B-9703-4FAE4F93E892}" srcOrd="2" destOrd="0" parTransId="{56B4A3BA-88EA-48DB-9A3B-AE97D58F33F6}" sibTransId="{DB93EA81-B07C-4D52-80A2-C7F8481D7448}"/>
    <dgm:cxn modelId="{0D7F5142-EBCB-4E17-9A44-C33F6211581C}" type="presOf" srcId="{C5D1D179-373C-4846-8C69-9A56D110B69F}" destId="{E923A0C2-4E15-4BAD-B692-51B4A81EF3DC}" srcOrd="0" destOrd="0" presId="urn:microsoft.com/office/officeart/2008/layout/LinedList"/>
    <dgm:cxn modelId="{81998947-4FB5-4B8F-A142-49BAEB415243}" type="presOf" srcId="{911EA2CF-F78A-47E1-BE8B-1CC396F75D73}" destId="{8B931F34-35FA-491B-9D8A-A05BF99B3BF8}" srcOrd="0" destOrd="0" presId="urn:microsoft.com/office/officeart/2008/layout/LinedList"/>
    <dgm:cxn modelId="{4F39B149-3651-49B7-998C-1AAC497D82A7}" srcId="{75AE8851-D98B-40F2-87A1-D48787BF5C4E}" destId="{911EA2CF-F78A-47E1-BE8B-1CC396F75D73}" srcOrd="3" destOrd="0" parTransId="{82DCB12F-1FD3-45AC-A4B4-08E182265ABC}" sibTransId="{BF27A3A6-D31A-43F4-864E-438BE9E10EA4}"/>
    <dgm:cxn modelId="{06F1BE77-543C-4E62-B625-B61281AFA703}" type="presOf" srcId="{E24BB8E5-9D9C-4586-8B23-F3004B4AF23B}" destId="{A0069767-6774-402D-B7C7-58AC7634278C}" srcOrd="0" destOrd="0" presId="urn:microsoft.com/office/officeart/2008/layout/LinedList"/>
    <dgm:cxn modelId="{2924EA7D-2BD1-48F4-9B78-127D82128CB1}" type="presOf" srcId="{6B4E45B8-A9CA-434D-B7DE-5A183B40BEE7}" destId="{3BF0026D-C98D-4F76-8873-C4EDAF428B60}" srcOrd="0" destOrd="0" presId="urn:microsoft.com/office/officeart/2008/layout/LinedList"/>
    <dgm:cxn modelId="{4E010581-8C98-4A32-9D6D-F0943CAF95A0}" srcId="{75AE8851-D98B-40F2-87A1-D48787BF5C4E}" destId="{13F1D19C-FDCB-4D16-8A04-176C3EAC0D59}" srcOrd="1" destOrd="0" parTransId="{6FF9BF44-093A-421A-8AAD-C117BC85BBD0}" sibTransId="{7088F97B-9A6D-4050-8221-A188394EEAF6}"/>
    <dgm:cxn modelId="{37E3B582-B551-4326-BC7D-25A00AF04F68}" srcId="{75AE8851-D98B-40F2-87A1-D48787BF5C4E}" destId="{88354DC6-3ED8-4181-95CF-BFAE03524C6C}" srcOrd="4" destOrd="0" parTransId="{A3241D35-D5D4-4ACB-B8A6-F1A9CBDDF52C}" sibTransId="{97E22285-1CC0-476E-AF34-55A009435A45}"/>
    <dgm:cxn modelId="{E027C28F-76E7-4DA6-8F97-A13568BA5260}" srcId="{75AE8851-D98B-40F2-87A1-D48787BF5C4E}" destId="{05B20D2F-0F71-48BB-A348-C21F0C51FF0B}" srcOrd="0" destOrd="0" parTransId="{A3681196-82A8-4360-9214-E21AD21F0636}" sibTransId="{5FC66C5E-A665-48AE-93F6-665615581DC3}"/>
    <dgm:cxn modelId="{B4DD30AD-5FF4-4DD1-BD87-46ADC147B816}" type="presOf" srcId="{329DE588-83D7-4C8B-9703-4FAE4F93E892}" destId="{B18EF7C1-D7F1-4355-9828-02722C95A76D}" srcOrd="0" destOrd="0" presId="urn:microsoft.com/office/officeart/2008/layout/LinedList"/>
    <dgm:cxn modelId="{DE3D4FB0-8863-47BC-BB10-220AFCABB788}" type="presOf" srcId="{88354DC6-3ED8-4181-95CF-BFAE03524C6C}" destId="{5B5F7D30-BEE3-4E39-B0A0-91B16C71A468}" srcOrd="0" destOrd="0" presId="urn:microsoft.com/office/officeart/2008/layout/LinedList"/>
    <dgm:cxn modelId="{9D20B9B8-33A2-4397-845B-4C6AF0D0B1BB}" type="presOf" srcId="{13F1D19C-FDCB-4D16-8A04-176C3EAC0D59}" destId="{C242A0CE-0314-40B6-96D2-E5F8E53723BB}" srcOrd="0" destOrd="0" presId="urn:microsoft.com/office/officeart/2008/layout/LinedList"/>
    <dgm:cxn modelId="{34AA5FBD-634B-4DBC-A655-74A425C739B7}" srcId="{75AE8851-D98B-40F2-87A1-D48787BF5C4E}" destId="{C5D1D179-373C-4846-8C69-9A56D110B69F}" srcOrd="6" destOrd="0" parTransId="{7D7E98F0-18CF-47D5-BE3F-2FB324720E6E}" sibTransId="{FD954271-D9CC-4170-A278-2503842DCB63}"/>
    <dgm:cxn modelId="{712725C1-ADD0-4DAA-A69A-108A5AC23C7F}" type="presOf" srcId="{75AE8851-D98B-40F2-87A1-D48787BF5C4E}" destId="{CF43BB96-6945-4852-A039-9094942C932C}" srcOrd="0" destOrd="0" presId="urn:microsoft.com/office/officeart/2008/layout/LinedList"/>
    <dgm:cxn modelId="{93DE19D0-5B4A-4684-A75F-A54B592A44AE}" type="presOf" srcId="{05B20D2F-0F71-48BB-A348-C21F0C51FF0B}" destId="{E6E477ED-800F-4FDD-8D4D-EE9E659545C2}" srcOrd="0" destOrd="0" presId="urn:microsoft.com/office/officeart/2008/layout/LinedList"/>
    <dgm:cxn modelId="{485B92FD-7C28-4083-B54E-CD3F26B51A31}" srcId="{75AE8851-D98B-40F2-87A1-D48787BF5C4E}" destId="{E24BB8E5-9D9C-4586-8B23-F3004B4AF23B}" srcOrd="5" destOrd="0" parTransId="{DE392B3B-BCB5-45F2-86E8-4B86E6FF97F1}" sibTransId="{7C6BEF38-D1C8-49D7-8760-10F09A3AB129}"/>
    <dgm:cxn modelId="{BFF44B5D-CA16-47A9-BBA2-0B6BEEC850DA}" type="presParOf" srcId="{3BF0026D-C98D-4F76-8873-C4EDAF428B60}" destId="{7FDFDCBD-7622-4712-A07E-665AB4C3C8B1}" srcOrd="0" destOrd="0" presId="urn:microsoft.com/office/officeart/2008/layout/LinedList"/>
    <dgm:cxn modelId="{47D79E9F-3B1C-4F8B-9E41-1D0CFB05E05F}" type="presParOf" srcId="{3BF0026D-C98D-4F76-8873-C4EDAF428B60}" destId="{7C6845F8-8990-4624-9C34-DA917AE0F4E9}" srcOrd="1" destOrd="0" presId="urn:microsoft.com/office/officeart/2008/layout/LinedList"/>
    <dgm:cxn modelId="{C50B6A5B-FB5D-447C-95FA-DC45EBB89F53}" type="presParOf" srcId="{7C6845F8-8990-4624-9C34-DA917AE0F4E9}" destId="{CF43BB96-6945-4852-A039-9094942C932C}" srcOrd="0" destOrd="0" presId="urn:microsoft.com/office/officeart/2008/layout/LinedList"/>
    <dgm:cxn modelId="{7F237DBB-6E82-407E-AC93-1A30662F6F53}" type="presParOf" srcId="{7C6845F8-8990-4624-9C34-DA917AE0F4E9}" destId="{9941CCC4-5979-4151-96A6-E3AAE50E2EF3}" srcOrd="1" destOrd="0" presId="urn:microsoft.com/office/officeart/2008/layout/LinedList"/>
    <dgm:cxn modelId="{9D9D3334-0A05-4DCB-93AE-281332FA6976}" type="presParOf" srcId="{9941CCC4-5979-4151-96A6-E3AAE50E2EF3}" destId="{3A468B03-93EA-4308-A57C-A9A149F99E7A}" srcOrd="0" destOrd="0" presId="urn:microsoft.com/office/officeart/2008/layout/LinedList"/>
    <dgm:cxn modelId="{94541526-676C-4D8B-997C-A12CAF97008D}" type="presParOf" srcId="{9941CCC4-5979-4151-96A6-E3AAE50E2EF3}" destId="{72BD831D-8A43-43AC-B9B0-C7D8DFBC7AB3}" srcOrd="1" destOrd="0" presId="urn:microsoft.com/office/officeart/2008/layout/LinedList"/>
    <dgm:cxn modelId="{01DB0242-EEBC-4F09-8D63-42CEBD4AD53D}" type="presParOf" srcId="{72BD831D-8A43-43AC-B9B0-C7D8DFBC7AB3}" destId="{F64B8400-57E0-4CF2-861C-97E0AD6E4DF9}" srcOrd="0" destOrd="0" presId="urn:microsoft.com/office/officeart/2008/layout/LinedList"/>
    <dgm:cxn modelId="{56CDFD2A-C143-4BFB-B126-92294E103E97}" type="presParOf" srcId="{72BD831D-8A43-43AC-B9B0-C7D8DFBC7AB3}" destId="{E6E477ED-800F-4FDD-8D4D-EE9E659545C2}" srcOrd="1" destOrd="0" presId="urn:microsoft.com/office/officeart/2008/layout/LinedList"/>
    <dgm:cxn modelId="{00D57299-1C38-4D3C-9EE2-5438CD943D2F}" type="presParOf" srcId="{72BD831D-8A43-43AC-B9B0-C7D8DFBC7AB3}" destId="{D2D3D86B-DE07-41E8-A2E3-7CC31F16310C}" srcOrd="2" destOrd="0" presId="urn:microsoft.com/office/officeart/2008/layout/LinedList"/>
    <dgm:cxn modelId="{7653E535-3A74-45FE-AF92-75BCD71493EF}" type="presParOf" srcId="{9941CCC4-5979-4151-96A6-E3AAE50E2EF3}" destId="{FEB9683F-983F-4FAE-8A4D-E48613D83443}" srcOrd="2" destOrd="0" presId="urn:microsoft.com/office/officeart/2008/layout/LinedList"/>
    <dgm:cxn modelId="{5E5AA9AC-E7E3-45AB-9135-F3A81109B68A}" type="presParOf" srcId="{9941CCC4-5979-4151-96A6-E3AAE50E2EF3}" destId="{EE027313-9DAB-43BF-BC69-01F792ADAA89}" srcOrd="3" destOrd="0" presId="urn:microsoft.com/office/officeart/2008/layout/LinedList"/>
    <dgm:cxn modelId="{E0C74DBA-ADBF-4851-8FE6-A59749A10A4F}" type="presParOf" srcId="{9941CCC4-5979-4151-96A6-E3AAE50E2EF3}" destId="{116534F2-9FF0-4270-A869-A0EA6B97E282}" srcOrd="4" destOrd="0" presId="urn:microsoft.com/office/officeart/2008/layout/LinedList"/>
    <dgm:cxn modelId="{D882A661-7BA9-461C-B3F6-8C75A5BE9B25}" type="presParOf" srcId="{116534F2-9FF0-4270-A869-A0EA6B97E282}" destId="{9EA3CB60-EA22-47EB-B8DF-E406BFD59A78}" srcOrd="0" destOrd="0" presId="urn:microsoft.com/office/officeart/2008/layout/LinedList"/>
    <dgm:cxn modelId="{936AF935-9C00-4C8C-BCFD-E21CB03CB5F6}" type="presParOf" srcId="{116534F2-9FF0-4270-A869-A0EA6B97E282}" destId="{C242A0CE-0314-40B6-96D2-E5F8E53723BB}" srcOrd="1" destOrd="0" presId="urn:microsoft.com/office/officeart/2008/layout/LinedList"/>
    <dgm:cxn modelId="{F6A4662A-ADDD-4A63-B858-81D52C4BB85E}" type="presParOf" srcId="{116534F2-9FF0-4270-A869-A0EA6B97E282}" destId="{46966721-2198-4A71-86C4-0936CEDABD1D}" srcOrd="2" destOrd="0" presId="urn:microsoft.com/office/officeart/2008/layout/LinedList"/>
    <dgm:cxn modelId="{A1BC71BC-370C-4F33-AA90-CF0E4763F868}" type="presParOf" srcId="{9941CCC4-5979-4151-96A6-E3AAE50E2EF3}" destId="{7296F6A3-BED4-45B6-9493-1798AC405508}" srcOrd="5" destOrd="0" presId="urn:microsoft.com/office/officeart/2008/layout/LinedList"/>
    <dgm:cxn modelId="{E7D30772-9D15-4A4E-AD8F-EE01D5CE5DC6}" type="presParOf" srcId="{9941CCC4-5979-4151-96A6-E3AAE50E2EF3}" destId="{86B16C2E-E790-45F8-8B74-A1DB0499E26E}" srcOrd="6" destOrd="0" presId="urn:microsoft.com/office/officeart/2008/layout/LinedList"/>
    <dgm:cxn modelId="{5CA3DD23-D4E2-4597-8FE5-2C22029E0427}" type="presParOf" srcId="{9941CCC4-5979-4151-96A6-E3AAE50E2EF3}" destId="{CE649831-BF70-471A-89FA-D6DA105491BE}" srcOrd="7" destOrd="0" presId="urn:microsoft.com/office/officeart/2008/layout/LinedList"/>
    <dgm:cxn modelId="{82B58A04-FD76-4B28-9D66-854C9C885DB9}" type="presParOf" srcId="{CE649831-BF70-471A-89FA-D6DA105491BE}" destId="{53B4C9CC-65F6-4D74-9CAB-E91B98A40E65}" srcOrd="0" destOrd="0" presId="urn:microsoft.com/office/officeart/2008/layout/LinedList"/>
    <dgm:cxn modelId="{50280B28-EE73-434F-82FB-D6755B19AF62}" type="presParOf" srcId="{CE649831-BF70-471A-89FA-D6DA105491BE}" destId="{B18EF7C1-D7F1-4355-9828-02722C95A76D}" srcOrd="1" destOrd="0" presId="urn:microsoft.com/office/officeart/2008/layout/LinedList"/>
    <dgm:cxn modelId="{96257956-8B63-464A-9A87-DC3BF9892718}" type="presParOf" srcId="{CE649831-BF70-471A-89FA-D6DA105491BE}" destId="{03561B30-DBC1-4149-AC7F-65AE9C71B318}" srcOrd="2" destOrd="0" presId="urn:microsoft.com/office/officeart/2008/layout/LinedList"/>
    <dgm:cxn modelId="{5AD38FD9-50E8-4F86-815E-0AACE6A8C345}" type="presParOf" srcId="{9941CCC4-5979-4151-96A6-E3AAE50E2EF3}" destId="{EE5A2359-C2F2-4604-B9E0-BAD32608715E}" srcOrd="8" destOrd="0" presId="urn:microsoft.com/office/officeart/2008/layout/LinedList"/>
    <dgm:cxn modelId="{D8823639-1F19-44EE-9075-2CD6F86B5ADC}" type="presParOf" srcId="{9941CCC4-5979-4151-96A6-E3AAE50E2EF3}" destId="{DA86366D-7AEE-4D0B-9587-2D31F8CDDF22}" srcOrd="9" destOrd="0" presId="urn:microsoft.com/office/officeart/2008/layout/LinedList"/>
    <dgm:cxn modelId="{294F1AA9-3169-42AC-9A80-0E0F7B136C5D}" type="presParOf" srcId="{9941CCC4-5979-4151-96A6-E3AAE50E2EF3}" destId="{37FC6224-0697-44D3-8757-121AF16E464E}" srcOrd="10" destOrd="0" presId="urn:microsoft.com/office/officeart/2008/layout/LinedList"/>
    <dgm:cxn modelId="{FB313CAC-C790-4A5D-B310-1F084F6CCB67}" type="presParOf" srcId="{37FC6224-0697-44D3-8757-121AF16E464E}" destId="{772F4913-B8E2-4CBE-A58C-C451A3098B23}" srcOrd="0" destOrd="0" presId="urn:microsoft.com/office/officeart/2008/layout/LinedList"/>
    <dgm:cxn modelId="{1944600F-BE85-4FAE-98D4-0737E3E2C50A}" type="presParOf" srcId="{37FC6224-0697-44D3-8757-121AF16E464E}" destId="{8B931F34-35FA-491B-9D8A-A05BF99B3BF8}" srcOrd="1" destOrd="0" presId="urn:microsoft.com/office/officeart/2008/layout/LinedList"/>
    <dgm:cxn modelId="{CF371561-7A0F-4932-B65C-36288316DE4E}" type="presParOf" srcId="{37FC6224-0697-44D3-8757-121AF16E464E}" destId="{1F3FAE08-F103-48EF-A21F-FE579D7D76B9}" srcOrd="2" destOrd="0" presId="urn:microsoft.com/office/officeart/2008/layout/LinedList"/>
    <dgm:cxn modelId="{B2145DC1-62C7-4622-90CE-71F2D65A69EB}" type="presParOf" srcId="{9941CCC4-5979-4151-96A6-E3AAE50E2EF3}" destId="{238D5868-9818-448F-B3D3-7B38A03E9BBE}" srcOrd="11" destOrd="0" presId="urn:microsoft.com/office/officeart/2008/layout/LinedList"/>
    <dgm:cxn modelId="{5F438755-454A-4153-9339-E7CCBAB9981D}" type="presParOf" srcId="{9941CCC4-5979-4151-96A6-E3AAE50E2EF3}" destId="{FA278C22-1FAF-4C89-B53A-2C47D476AB39}" srcOrd="12" destOrd="0" presId="urn:microsoft.com/office/officeart/2008/layout/LinedList"/>
    <dgm:cxn modelId="{515C2FA0-B082-4C24-936E-891D3A8781CE}" type="presParOf" srcId="{9941CCC4-5979-4151-96A6-E3AAE50E2EF3}" destId="{8EB5D88E-2B0C-403E-93CB-1D4B0D883851}" srcOrd="13" destOrd="0" presId="urn:microsoft.com/office/officeart/2008/layout/LinedList"/>
    <dgm:cxn modelId="{A13FBD7D-19AC-40C1-B854-A56D6F1F22AB}" type="presParOf" srcId="{8EB5D88E-2B0C-403E-93CB-1D4B0D883851}" destId="{946B56B8-6F42-4CA0-97CF-BEA24CC375ED}" srcOrd="0" destOrd="0" presId="urn:microsoft.com/office/officeart/2008/layout/LinedList"/>
    <dgm:cxn modelId="{436C415B-37BC-4F0A-8184-1888BCDF2A5E}" type="presParOf" srcId="{8EB5D88E-2B0C-403E-93CB-1D4B0D883851}" destId="{5B5F7D30-BEE3-4E39-B0A0-91B16C71A468}" srcOrd="1" destOrd="0" presId="urn:microsoft.com/office/officeart/2008/layout/LinedList"/>
    <dgm:cxn modelId="{62AF8050-F438-4506-ADD4-232AB7710605}" type="presParOf" srcId="{8EB5D88E-2B0C-403E-93CB-1D4B0D883851}" destId="{C7380EDE-683D-444D-A92A-37D504CA58DA}" srcOrd="2" destOrd="0" presId="urn:microsoft.com/office/officeart/2008/layout/LinedList"/>
    <dgm:cxn modelId="{B796805F-610E-4050-B0CA-B39358BAA437}" type="presParOf" srcId="{9941CCC4-5979-4151-96A6-E3AAE50E2EF3}" destId="{4472BFF0-5788-43A9-A59F-58ACC1158DA0}" srcOrd="14" destOrd="0" presId="urn:microsoft.com/office/officeart/2008/layout/LinedList"/>
    <dgm:cxn modelId="{C96BFAA6-1328-4819-BB12-F6E5B0F2353B}" type="presParOf" srcId="{9941CCC4-5979-4151-96A6-E3AAE50E2EF3}" destId="{5223D96B-70EC-429C-87C4-A1291B88CC38}" srcOrd="15" destOrd="0" presId="urn:microsoft.com/office/officeart/2008/layout/LinedList"/>
    <dgm:cxn modelId="{0D677371-CE85-411F-80D2-F94404D3D836}" type="presParOf" srcId="{9941CCC4-5979-4151-96A6-E3AAE50E2EF3}" destId="{E4EADB2E-EFDC-469B-A9B6-FAFB438B17AE}" srcOrd="16" destOrd="0" presId="urn:microsoft.com/office/officeart/2008/layout/LinedList"/>
    <dgm:cxn modelId="{AA1FAD56-5B54-4BE4-894D-EC49178AFB2C}" type="presParOf" srcId="{E4EADB2E-EFDC-469B-A9B6-FAFB438B17AE}" destId="{30283492-E2C0-4115-9EB7-30062FF70392}" srcOrd="0" destOrd="0" presId="urn:microsoft.com/office/officeart/2008/layout/LinedList"/>
    <dgm:cxn modelId="{F9437043-1FAC-4C6F-B2FC-8C39BB852399}" type="presParOf" srcId="{E4EADB2E-EFDC-469B-A9B6-FAFB438B17AE}" destId="{A0069767-6774-402D-B7C7-58AC7634278C}" srcOrd="1" destOrd="0" presId="urn:microsoft.com/office/officeart/2008/layout/LinedList"/>
    <dgm:cxn modelId="{FFEC6F09-F46E-4DC4-BE54-F8C2358AA26E}" type="presParOf" srcId="{E4EADB2E-EFDC-469B-A9B6-FAFB438B17AE}" destId="{C5FC0E6B-D257-4369-8BB0-018241D43FDB}" srcOrd="2" destOrd="0" presId="urn:microsoft.com/office/officeart/2008/layout/LinedList"/>
    <dgm:cxn modelId="{1E0D25DE-7E5F-45B0-9539-54365E820DB0}" type="presParOf" srcId="{9941CCC4-5979-4151-96A6-E3AAE50E2EF3}" destId="{1F0A6A32-AB9E-41A0-A7A1-62AFCD11E4E3}" srcOrd="17" destOrd="0" presId="urn:microsoft.com/office/officeart/2008/layout/LinedList"/>
    <dgm:cxn modelId="{A076B70B-94CD-4A77-A957-CB3E2B8A7744}" type="presParOf" srcId="{9941CCC4-5979-4151-96A6-E3AAE50E2EF3}" destId="{BBEDCD29-3091-4235-A84A-4DA46FCCD2DB}" srcOrd="18" destOrd="0" presId="urn:microsoft.com/office/officeart/2008/layout/LinedList"/>
    <dgm:cxn modelId="{331461BB-C1BB-44DA-AEC6-C48143F8EED6}" type="presParOf" srcId="{9941CCC4-5979-4151-96A6-E3AAE50E2EF3}" destId="{D724FD79-5E71-4DCE-9E21-BBBE95CF6750}" srcOrd="19" destOrd="0" presId="urn:microsoft.com/office/officeart/2008/layout/LinedList"/>
    <dgm:cxn modelId="{37BE9F3B-D702-49C2-B413-B592724CBD2B}" type="presParOf" srcId="{D724FD79-5E71-4DCE-9E21-BBBE95CF6750}" destId="{F762C77F-FDDD-4BD7-995F-4CCF6E30A2D0}" srcOrd="0" destOrd="0" presId="urn:microsoft.com/office/officeart/2008/layout/LinedList"/>
    <dgm:cxn modelId="{BDA5AB67-1E38-4769-8339-256DF72EC075}" type="presParOf" srcId="{D724FD79-5E71-4DCE-9E21-BBBE95CF6750}" destId="{E923A0C2-4E15-4BAD-B692-51B4A81EF3DC}" srcOrd="1" destOrd="0" presId="urn:microsoft.com/office/officeart/2008/layout/LinedList"/>
    <dgm:cxn modelId="{0CB4A070-68AB-4DCD-BFC9-2437C7E0D040}" type="presParOf" srcId="{D724FD79-5E71-4DCE-9E21-BBBE95CF6750}" destId="{8F9B3DD0-E211-49FA-80BF-A94CA732FCFA}" srcOrd="2" destOrd="0" presId="urn:microsoft.com/office/officeart/2008/layout/LinedList"/>
    <dgm:cxn modelId="{BBB0E485-6962-4C1C-B6B7-44092123C325}" type="presParOf" srcId="{9941CCC4-5979-4151-96A6-E3AAE50E2EF3}" destId="{818481AF-22B3-4E42-8495-D443CCA6EC8B}" srcOrd="20" destOrd="0" presId="urn:microsoft.com/office/officeart/2008/layout/LinedList"/>
    <dgm:cxn modelId="{9FF83BA7-11F7-4B1A-8B72-58087D65C89E}" type="presParOf" srcId="{9941CCC4-5979-4151-96A6-E3AAE50E2EF3}" destId="{6345A812-EF95-49C0-A0CA-A5937733D8AD}" srcOrd="2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FDFDCBD-7622-4712-A07E-665AB4C3C8B1}">
      <dsp:nvSpPr>
        <dsp:cNvPr id="0" name=""/>
        <dsp:cNvSpPr/>
      </dsp:nvSpPr>
      <dsp:spPr>
        <a:xfrm>
          <a:off x="0" y="2351"/>
          <a:ext cx="8658226" cy="0"/>
        </a:xfrm>
        <a:prstGeom prst="lin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F43BB96-6945-4852-A039-9094942C932C}">
      <dsp:nvSpPr>
        <dsp:cNvPr id="0" name=""/>
        <dsp:cNvSpPr/>
      </dsp:nvSpPr>
      <dsp:spPr>
        <a:xfrm>
          <a:off x="0" y="2351"/>
          <a:ext cx="1731645" cy="48101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0" tIns="76200" rIns="76200" bIns="76200" numCol="1" spcCol="1270" anchor="t" anchorCtr="0">
          <a:noAutofit/>
        </a:bodyPr>
        <a:lstStyle/>
        <a:p>
          <a:pPr marL="0" lvl="0" indent="0" algn="l" defTabSz="889000">
            <a:lnSpc>
              <a:spcPct val="90000"/>
            </a:lnSpc>
            <a:spcBef>
              <a:spcPct val="0"/>
            </a:spcBef>
            <a:spcAft>
              <a:spcPct val="35000"/>
            </a:spcAft>
            <a:buNone/>
          </a:pPr>
          <a:r>
            <a:rPr lang="es-CO" sz="2000" b="1" kern="1200"/>
            <a:t>Economía: </a:t>
          </a:r>
          <a:r>
            <a:rPr lang="es-CO" sz="2000" kern="1200"/>
            <a:t>Colombia</a:t>
          </a:r>
        </a:p>
        <a:p>
          <a:pPr marL="0" lvl="0" indent="0" algn="l" defTabSz="889000">
            <a:lnSpc>
              <a:spcPct val="90000"/>
            </a:lnSpc>
            <a:spcBef>
              <a:spcPct val="0"/>
            </a:spcBef>
            <a:spcAft>
              <a:spcPct val="35000"/>
            </a:spcAft>
            <a:buNone/>
          </a:pPr>
          <a:r>
            <a:rPr lang="es-CO" sz="2000" b="1" kern="1200"/>
            <a:t>Socio: </a:t>
          </a:r>
          <a:r>
            <a:rPr lang="es-CO" sz="2000" b="0" kern="1200"/>
            <a:t>Alemania</a:t>
          </a:r>
        </a:p>
        <a:p>
          <a:pPr marL="0" lvl="0" indent="0" algn="l" defTabSz="889000">
            <a:lnSpc>
              <a:spcPct val="90000"/>
            </a:lnSpc>
            <a:spcBef>
              <a:spcPct val="0"/>
            </a:spcBef>
            <a:spcAft>
              <a:spcPct val="35000"/>
            </a:spcAft>
            <a:buNone/>
          </a:pPr>
          <a:endParaRPr lang="es-CO" sz="2000" b="0" kern="1200"/>
        </a:p>
        <a:p>
          <a:pPr marL="0" lvl="0" indent="0" algn="l" defTabSz="889000">
            <a:lnSpc>
              <a:spcPct val="90000"/>
            </a:lnSpc>
            <a:spcBef>
              <a:spcPct val="0"/>
            </a:spcBef>
            <a:spcAft>
              <a:spcPct val="35000"/>
            </a:spcAft>
            <a:buNone/>
          </a:pPr>
          <a:r>
            <a:rPr lang="es-CO" sz="2000" b="1" kern="1200"/>
            <a:t>Fuente: </a:t>
          </a:r>
          <a:r>
            <a:rPr lang="es-CO" sz="2000" b="0" kern="1200"/>
            <a:t>UNCTAD STAT </a:t>
          </a:r>
        </a:p>
        <a:p>
          <a:pPr marL="0" lvl="0" indent="0" algn="l" defTabSz="889000">
            <a:lnSpc>
              <a:spcPct val="90000"/>
            </a:lnSpc>
            <a:spcBef>
              <a:spcPct val="0"/>
            </a:spcBef>
            <a:spcAft>
              <a:spcPct val="35000"/>
            </a:spcAft>
            <a:buNone/>
          </a:pPr>
          <a:r>
            <a:rPr lang="es-CO" sz="2000" b="0" kern="1200"/>
            <a:t>http://unctadstat.unctad.org/</a:t>
          </a:r>
        </a:p>
        <a:p>
          <a:pPr marL="0" lvl="0" indent="0" algn="l" defTabSz="889000">
            <a:lnSpc>
              <a:spcPct val="90000"/>
            </a:lnSpc>
            <a:spcBef>
              <a:spcPct val="0"/>
            </a:spcBef>
            <a:spcAft>
              <a:spcPct val="35000"/>
            </a:spcAft>
            <a:buNone/>
          </a:pPr>
          <a:endParaRPr lang="es-CO" sz="2000" b="0" kern="1200"/>
        </a:p>
        <a:p>
          <a:pPr marL="0" lvl="0" indent="0" algn="l" defTabSz="889000">
            <a:lnSpc>
              <a:spcPct val="90000"/>
            </a:lnSpc>
            <a:spcBef>
              <a:spcPct val="0"/>
            </a:spcBef>
            <a:spcAft>
              <a:spcPct val="35000"/>
            </a:spcAft>
            <a:buNone/>
          </a:pPr>
          <a:endParaRPr lang="es-CO" sz="900" b="0" kern="1200"/>
        </a:p>
      </dsp:txBody>
      <dsp:txXfrm>
        <a:off x="0" y="2351"/>
        <a:ext cx="1731645" cy="4810186"/>
      </dsp:txXfrm>
    </dsp:sp>
    <dsp:sp modelId="{E6E477ED-800F-4FDD-8D4D-EE9E659545C2}">
      <dsp:nvSpPr>
        <dsp:cNvPr id="0" name=""/>
        <dsp:cNvSpPr/>
      </dsp:nvSpPr>
      <dsp:spPr>
        <a:xfrm>
          <a:off x="1861518" y="51556"/>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Exportaciones Colombia a Alemania:  International trade in goods and services- trade structure by partner, product or service- </a:t>
          </a:r>
          <a:r>
            <a:rPr lang="es-CO" sz="1400" kern="1200"/>
            <a:t>Merchandise trade matrix – product groups, exports in thousands of dollars, annual, 1995-2021.</a:t>
          </a:r>
        </a:p>
      </dsp:txBody>
      <dsp:txXfrm>
        <a:off x="1861518" y="51556"/>
        <a:ext cx="6796707" cy="984115"/>
      </dsp:txXfrm>
    </dsp:sp>
    <dsp:sp modelId="{FEB9683F-983F-4FAE-8A4D-E48613D83443}">
      <dsp:nvSpPr>
        <dsp:cNvPr id="0" name=""/>
        <dsp:cNvSpPr/>
      </dsp:nvSpPr>
      <dsp:spPr>
        <a:xfrm>
          <a:off x="1731645" y="1035672"/>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242A0CE-0314-40B6-96D2-E5F8E53723BB}">
      <dsp:nvSpPr>
        <dsp:cNvPr id="0" name=""/>
        <dsp:cNvSpPr/>
      </dsp:nvSpPr>
      <dsp:spPr>
        <a:xfrm>
          <a:off x="1861518" y="1084877"/>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Importaciones Colombia provenientes de Alemania International trade in goods and services- trade structure by partner, product or service- </a:t>
          </a:r>
          <a:r>
            <a:rPr lang="es-CO" sz="1400" b="0" kern="1200"/>
            <a:t>Merchandise trade matrix – product groups, imports in thousands of dollars, annual, 1995-2021.</a:t>
          </a:r>
        </a:p>
      </dsp:txBody>
      <dsp:txXfrm>
        <a:off x="1861518" y="1084877"/>
        <a:ext cx="6796707" cy="984115"/>
      </dsp:txXfrm>
    </dsp:sp>
    <dsp:sp modelId="{7296F6A3-BED4-45B6-9493-1798AC405508}">
      <dsp:nvSpPr>
        <dsp:cNvPr id="0" name=""/>
        <dsp:cNvSpPr/>
      </dsp:nvSpPr>
      <dsp:spPr>
        <a:xfrm>
          <a:off x="1731645" y="206899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18EF7C1-D7F1-4355-9828-02722C95A76D}">
      <dsp:nvSpPr>
        <dsp:cNvPr id="0" name=""/>
        <dsp:cNvSpPr/>
      </dsp:nvSpPr>
      <dsp:spPr>
        <a:xfrm>
          <a:off x="1861518" y="2118199"/>
          <a:ext cx="6796707" cy="56023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Exportaciones del Mundo: </a:t>
          </a:r>
          <a:r>
            <a:rPr lang="es-CO" sz="1400" kern="1200"/>
            <a:t>Merchandise trade matrix – product groups, exports in thousands of dollars, annual, 1995-2021 para todos los países. </a:t>
          </a:r>
          <a:endParaRPr lang="es-CO" sz="1400" b="1" kern="1200"/>
        </a:p>
      </dsp:txBody>
      <dsp:txXfrm>
        <a:off x="1861518" y="2118199"/>
        <a:ext cx="6796707" cy="560237"/>
      </dsp:txXfrm>
    </dsp:sp>
    <dsp:sp modelId="{EE5A2359-C2F2-4604-B9E0-BAD32608715E}">
      <dsp:nvSpPr>
        <dsp:cNvPr id="0" name=""/>
        <dsp:cNvSpPr/>
      </dsp:nvSpPr>
      <dsp:spPr>
        <a:xfrm>
          <a:off x="1731645" y="2678436"/>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B931F34-35FA-491B-9D8A-A05BF99B3BF8}">
      <dsp:nvSpPr>
        <dsp:cNvPr id="0" name=""/>
        <dsp:cNvSpPr/>
      </dsp:nvSpPr>
      <dsp:spPr>
        <a:xfrm>
          <a:off x="1861518" y="2727642"/>
          <a:ext cx="6796707" cy="5457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Importaciones Colombia provenientes del Mundo: </a:t>
          </a:r>
          <a:r>
            <a:rPr lang="es-CO" sz="1400" b="0" kern="1200"/>
            <a:t>Merchandise trade matrix – product groups, imports in thousands of dollars, annual, 1995-2021 para todos los países. </a:t>
          </a:r>
          <a:endParaRPr lang="es-CO" sz="1400" kern="1200"/>
        </a:p>
      </dsp:txBody>
      <dsp:txXfrm>
        <a:off x="1861518" y="2727642"/>
        <a:ext cx="6796707" cy="545731"/>
      </dsp:txXfrm>
    </dsp:sp>
    <dsp:sp modelId="{238D5868-9818-448F-B3D3-7B38A03E9BBE}">
      <dsp:nvSpPr>
        <dsp:cNvPr id="0" name=""/>
        <dsp:cNvSpPr/>
      </dsp:nvSpPr>
      <dsp:spPr>
        <a:xfrm>
          <a:off x="1731645" y="327337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B5F7D30-BEE3-4E39-B0A0-91B16C71A468}">
      <dsp:nvSpPr>
        <dsp:cNvPr id="0" name=""/>
        <dsp:cNvSpPr/>
      </dsp:nvSpPr>
      <dsp:spPr>
        <a:xfrm>
          <a:off x="1861518" y="3322579"/>
          <a:ext cx="6796707" cy="57725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Exportaciones Colombia al Mundo: </a:t>
          </a:r>
          <a:r>
            <a:rPr lang="es-CO" sz="1400" kern="1200"/>
            <a:t>Merchandise trade matrix – product groups, exports in thousands of dollars, annual, 1995-2021 para todos los paises.</a:t>
          </a:r>
        </a:p>
      </dsp:txBody>
      <dsp:txXfrm>
        <a:off x="1861518" y="3322579"/>
        <a:ext cx="6796707" cy="577252"/>
      </dsp:txXfrm>
    </dsp:sp>
    <dsp:sp modelId="{4472BFF0-5788-43A9-A59F-58ACC1158DA0}">
      <dsp:nvSpPr>
        <dsp:cNvPr id="0" name=""/>
        <dsp:cNvSpPr/>
      </dsp:nvSpPr>
      <dsp:spPr>
        <a:xfrm>
          <a:off x="1731645" y="3899831"/>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A0069767-6774-402D-B7C7-58AC7634278C}">
      <dsp:nvSpPr>
        <dsp:cNvPr id="0" name=""/>
        <dsp:cNvSpPr/>
      </dsp:nvSpPr>
      <dsp:spPr>
        <a:xfrm>
          <a:off x="1861518" y="3949037"/>
          <a:ext cx="6796707" cy="39850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Producto Interno Bruto de Colombia y de Alemania </a:t>
          </a:r>
        </a:p>
      </dsp:txBody>
      <dsp:txXfrm>
        <a:off x="1861518" y="3949037"/>
        <a:ext cx="6796707" cy="398507"/>
      </dsp:txXfrm>
    </dsp:sp>
    <dsp:sp modelId="{1F0A6A32-AB9E-41A0-A7A1-62AFCD11E4E3}">
      <dsp:nvSpPr>
        <dsp:cNvPr id="0" name=""/>
        <dsp:cNvSpPr/>
      </dsp:nvSpPr>
      <dsp:spPr>
        <a:xfrm>
          <a:off x="1731645" y="4347545"/>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923A0C2-4E15-4BAD-B692-51B4A81EF3DC}">
      <dsp:nvSpPr>
        <dsp:cNvPr id="0" name=""/>
        <dsp:cNvSpPr/>
      </dsp:nvSpPr>
      <dsp:spPr>
        <a:xfrm>
          <a:off x="1861518" y="4396751"/>
          <a:ext cx="6796707" cy="36574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Población de Colombia y de Alemania para cada año en cuestión</a:t>
          </a:r>
          <a:r>
            <a:rPr lang="es-CO" sz="1400" kern="1200"/>
            <a:t>.</a:t>
          </a:r>
        </a:p>
      </dsp:txBody>
      <dsp:txXfrm>
        <a:off x="1861518" y="4396751"/>
        <a:ext cx="6796707" cy="365746"/>
      </dsp:txXfrm>
    </dsp:sp>
    <dsp:sp modelId="{818481AF-22B3-4E42-8495-D443CCA6EC8B}">
      <dsp:nvSpPr>
        <dsp:cNvPr id="0" name=""/>
        <dsp:cNvSpPr/>
      </dsp:nvSpPr>
      <dsp:spPr>
        <a:xfrm>
          <a:off x="1731645" y="4762497"/>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ADORES!A1"/><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H!A68"/><Relationship Id="rId7" Type="http://schemas.openxmlformats.org/officeDocument/2006/relationships/image" Target="../media/image15.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hyperlink" Target="#I!A68"/><Relationship Id="rId7" Type="http://schemas.openxmlformats.org/officeDocument/2006/relationships/image" Target="../media/image16.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hyperlink" Target="#J!A68"/><Relationship Id="rId7" Type="http://schemas.openxmlformats.org/officeDocument/2006/relationships/image" Target="../media/image17.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hyperlink" Target="#'F'!A1"/><Relationship Id="rId13" Type="http://schemas.openxmlformats.org/officeDocument/2006/relationships/image" Target="../media/image7.png"/><Relationship Id="rId3" Type="http://schemas.openxmlformats.org/officeDocument/2006/relationships/hyperlink" Target="#A!A1"/><Relationship Id="rId7" Type="http://schemas.openxmlformats.org/officeDocument/2006/relationships/hyperlink" Target="#E!A1"/><Relationship Id="rId12"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g"/><Relationship Id="rId6" Type="http://schemas.openxmlformats.org/officeDocument/2006/relationships/hyperlink" Target="#D!A1"/><Relationship Id="rId11" Type="http://schemas.openxmlformats.org/officeDocument/2006/relationships/hyperlink" Target="#H!A1"/><Relationship Id="rId5" Type="http://schemas.openxmlformats.org/officeDocument/2006/relationships/hyperlink" Target="#'C'!A1"/><Relationship Id="rId10" Type="http://schemas.openxmlformats.org/officeDocument/2006/relationships/hyperlink" Target="#J!A1"/><Relationship Id="rId4" Type="http://schemas.openxmlformats.org/officeDocument/2006/relationships/hyperlink" Target="#B!A1"/><Relationship Id="rId9" Type="http://schemas.openxmlformats.org/officeDocument/2006/relationships/hyperlink" Target="#I!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hyperlink" Target="#A!A66"/><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B!A66"/><Relationship Id="rId7" Type="http://schemas.openxmlformats.org/officeDocument/2006/relationships/hyperlink" Target="#B!A1"/><Relationship Id="rId2" Type="http://schemas.openxmlformats.org/officeDocument/2006/relationships/image" Target="../media/image11.png"/><Relationship Id="rId1" Type="http://schemas.openxmlformats.org/officeDocument/2006/relationships/image" Target="../media/image8.png"/><Relationship Id="rId6" Type="http://schemas.openxmlformats.org/officeDocument/2006/relationships/hyperlink" Target="#'C'!A1"/><Relationship Id="rId5" Type="http://schemas.openxmlformats.org/officeDocument/2006/relationships/hyperlink" Target="#INDICADORES!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hyperlink" Target="#'C'!A66"/><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hyperlink" Target="#D!A66"/><Relationship Id="rId7"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hyperlink" Target="#E!A67"/><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F'!A67"/><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32845</xdr:rowOff>
    </xdr:from>
    <xdr:to>
      <xdr:col>19</xdr:col>
      <xdr:colOff>109483</xdr:colOff>
      <xdr:row>46</xdr:row>
      <xdr:rowOff>109483</xdr:rowOff>
    </xdr:to>
    <xdr:pic>
      <xdr:nvPicPr>
        <xdr:cNvPr id="12" name="11 Imagen">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845"/>
          <a:ext cx="14670690" cy="8638190"/>
        </a:xfrm>
        <a:prstGeom prst="rect">
          <a:avLst/>
        </a:prstGeom>
      </xdr:spPr>
    </xdr:pic>
    <xdr:clientData/>
  </xdr:twoCellAnchor>
  <xdr:oneCellAnchor>
    <xdr:from>
      <xdr:col>1</xdr:col>
      <xdr:colOff>98536</xdr:colOff>
      <xdr:row>0</xdr:row>
      <xdr:rowOff>0</xdr:rowOff>
    </xdr:from>
    <xdr:ext cx="11456149" cy="937629"/>
    <xdr:sp macro="" textlink="">
      <xdr:nvSpPr>
        <xdr:cNvPr id="13" name="12 Rectángulo">
          <a:extLst>
            <a:ext uri="{FF2B5EF4-FFF2-40B4-BE49-F238E27FC236}">
              <a16:creationId xmlns:a16="http://schemas.microsoft.com/office/drawing/2014/main" id="{00000000-0008-0000-0000-00000D000000}"/>
            </a:ext>
          </a:extLst>
        </xdr:cNvPr>
        <xdr:cNvSpPr/>
      </xdr:nvSpPr>
      <xdr:spPr>
        <a:xfrm>
          <a:off x="864915" y="0"/>
          <a:ext cx="11456149" cy="937629"/>
        </a:xfrm>
        <a:prstGeom prst="rect">
          <a:avLst/>
        </a:prstGeom>
        <a:noFill/>
        <a:effectLst>
          <a:outerShdw blurRad="50800" dist="38100" dir="5400000" algn="t" rotWithShape="0">
            <a:prstClr val="black">
              <a:alpha val="40000"/>
            </a:prstClr>
          </a:outerShdw>
        </a:effectLst>
      </xdr:spPr>
      <xdr:txBody>
        <a:bodyPr wrap="none" lIns="91440" tIns="45720" rIns="91440" bIns="45720">
          <a:spAutoFit/>
        </a:bodyPr>
        <a:lstStyle/>
        <a:p>
          <a:pPr algn="ctr"/>
          <a:r>
            <a:rPr lang="es-ES" sz="5400" b="1" cap="none" spc="0">
              <a:ln w="10541" cmpd="sng">
                <a:solidFill>
                  <a:schemeClr val="tx1">
                    <a:lumMod val="75000"/>
                    <a:lumOff val="25000"/>
                  </a:schemeClr>
                </a:solidFill>
                <a:prstDash val="solid"/>
              </a:ln>
              <a:solidFill>
                <a:schemeClr val="tx1">
                  <a:lumMod val="75000"/>
                  <a:lumOff val="25000"/>
                </a:schemeClr>
              </a:solidFill>
              <a:effectLst/>
            </a:rPr>
            <a:t>INDICADORES DE COMERCIO EXTERIOR</a:t>
          </a:r>
        </a:p>
      </xdr:txBody>
    </xdr:sp>
    <xdr:clientData/>
  </xdr:oneCellAnchor>
  <xdr:twoCellAnchor>
    <xdr:from>
      <xdr:col>5</xdr:col>
      <xdr:colOff>611127</xdr:colOff>
      <xdr:row>5</xdr:row>
      <xdr:rowOff>109483</xdr:rowOff>
    </xdr:from>
    <xdr:to>
      <xdr:col>7</xdr:col>
      <xdr:colOff>238886</xdr:colOff>
      <xdr:row>8</xdr:row>
      <xdr:rowOff>32844</xdr:rowOff>
    </xdr:to>
    <xdr:sp macro="" textlink="">
      <xdr:nvSpPr>
        <xdr:cNvPr id="14" name="13 Proceso alternativo">
          <a:hlinkClick xmlns:r="http://schemas.openxmlformats.org/officeDocument/2006/relationships" r:id="rId2"/>
          <a:extLst>
            <a:ext uri="{FF2B5EF4-FFF2-40B4-BE49-F238E27FC236}">
              <a16:creationId xmlns:a16="http://schemas.microsoft.com/office/drawing/2014/main" id="{00000000-0008-0000-0000-00000E000000}"/>
            </a:ext>
          </a:extLst>
        </xdr:cNvPr>
        <xdr:cNvSpPr/>
      </xdr:nvSpPr>
      <xdr:spPr>
        <a:xfrm>
          <a:off x="4443024" y="1040086"/>
          <a:ext cx="1160517" cy="481724"/>
        </a:xfrm>
        <a:prstGeom prst="flowChartAlternateProcess">
          <a:avLst/>
        </a:prstGeom>
        <a:solidFill>
          <a:srgbClr val="C00000"/>
        </a:solidFill>
        <a:ln>
          <a:solidFill>
            <a:srgbClr val="C0000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i="0">
              <a:solidFill>
                <a:schemeClr val="bg1"/>
              </a:solidFill>
            </a:rPr>
            <a:t>DAR CLIC  AQUÍ PARA INICIAR</a:t>
          </a:r>
        </a:p>
      </xdr:txBody>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1025" name="AutoShape 1" descr="Resultado de imagen para bandera de colombia png">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13</xdr:row>
      <xdr:rowOff>98536</xdr:rowOff>
    </xdr:from>
    <xdr:to>
      <xdr:col>2</xdr:col>
      <xdr:colOff>164224</xdr:colOff>
      <xdr:row>18</xdr:row>
      <xdr:rowOff>84710</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262759" y="2518105"/>
          <a:ext cx="1434224" cy="916777"/>
        </a:xfrm>
        <a:prstGeom prst="rect">
          <a:avLst/>
        </a:prstGeom>
      </xdr:spPr>
    </xdr:pic>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4" name="AutoShape 1" descr="Resultado de imagen para chile">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3" name="AutoShape 1" descr="Resultado de imagen para bandera mexico">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5" name="AutoShape 1" descr="Resultado de imagen para CUBA BANDERA">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6" name="AutoShape 1" descr="Resultado de imagen para bandera argentina">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251811</xdr:colOff>
      <xdr:row>21</xdr:row>
      <xdr:rowOff>65690</xdr:rowOff>
    </xdr:from>
    <xdr:to>
      <xdr:col>2</xdr:col>
      <xdr:colOff>153276</xdr:colOff>
      <xdr:row>26</xdr:row>
      <xdr:rowOff>65690</xdr:rowOff>
    </xdr:to>
    <xdr:pic>
      <xdr:nvPicPr>
        <xdr:cNvPr id="9" name="Imagen 8">
          <a:extLst>
            <a:ext uri="{FF2B5EF4-FFF2-40B4-BE49-F238E27FC236}">
              <a16:creationId xmlns:a16="http://schemas.microsoft.com/office/drawing/2014/main" id="{C7E60408-3FF7-4FB4-A06D-1A22D2C2E2AC}"/>
            </a:ext>
          </a:extLst>
        </xdr:cNvPr>
        <xdr:cNvPicPr>
          <a:picLocks noChangeAspect="1"/>
        </xdr:cNvPicPr>
      </xdr:nvPicPr>
      <xdr:blipFill>
        <a:blip xmlns:r="http://schemas.openxmlformats.org/officeDocument/2006/relationships" r:embed="rId4"/>
        <a:stretch>
          <a:fillRect/>
        </a:stretch>
      </xdr:blipFill>
      <xdr:spPr>
        <a:xfrm>
          <a:off x="251811" y="3974224"/>
          <a:ext cx="1434224" cy="93060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495300</xdr:colOff>
      <xdr:row>4</xdr:row>
      <xdr:rowOff>104773</xdr:rowOff>
    </xdr:from>
    <xdr:to>
      <xdr:col>9</xdr:col>
      <xdr:colOff>571500</xdr:colOff>
      <xdr:row>16</xdr:row>
      <xdr:rowOff>66673</xdr:rowOff>
    </xdr:to>
    <xdr:sp macro="" textlink="">
      <xdr:nvSpPr>
        <xdr:cNvPr id="5" name="4 Rectángulo">
          <a:extLst>
            <a:ext uri="{FF2B5EF4-FFF2-40B4-BE49-F238E27FC236}">
              <a16:creationId xmlns:a16="http://schemas.microsoft.com/office/drawing/2014/main" id="{00000000-0008-0000-0900-000005000000}"/>
            </a:ext>
          </a:extLst>
        </xdr:cNvPr>
        <xdr:cNvSpPr/>
      </xdr:nvSpPr>
      <xdr:spPr>
        <a:xfrm>
          <a:off x="4000500" y="1009648"/>
          <a:ext cx="41529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1164749</xdr:colOff>
      <xdr:row>4</xdr:row>
      <xdr:rowOff>104775</xdr:rowOff>
    </xdr:to>
    <xdr:pic>
      <xdr:nvPicPr>
        <xdr:cNvPr id="6" name="5 Imagen" descr="Resultado de imagen para LISTA ">
          <a:extLst>
            <a:ext uri="{FF2B5EF4-FFF2-40B4-BE49-F238E27FC236}">
              <a16:creationId xmlns:a16="http://schemas.microsoft.com/office/drawing/2014/main" id="{00000000-0008-0000-09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0</xdr:row>
      <xdr:rowOff>9524</xdr:rowOff>
    </xdr:from>
    <xdr:to>
      <xdr:col>9</xdr:col>
      <xdr:colOff>257175</xdr:colOff>
      <xdr:row>4</xdr:row>
      <xdr:rowOff>28574</xdr:rowOff>
    </xdr:to>
    <xdr:pic>
      <xdr:nvPicPr>
        <xdr:cNvPr id="7" name="6 Imagen" descr="Resultado de imagen para LISTA ">
          <a:extLst>
            <a:ext uri="{FF2B5EF4-FFF2-40B4-BE49-F238E27FC236}">
              <a16:creationId xmlns:a16="http://schemas.microsoft.com/office/drawing/2014/main" id="{00000000-0008-0000-09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195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695325</xdr:colOff>
      <xdr:row>0</xdr:row>
      <xdr:rowOff>0</xdr:rowOff>
    </xdr:from>
    <xdr:to>
      <xdr:col>14</xdr:col>
      <xdr:colOff>95250</xdr:colOff>
      <xdr:row>4</xdr:row>
      <xdr:rowOff>93139</xdr:rowOff>
    </xdr:to>
    <xdr:pic>
      <xdr:nvPicPr>
        <xdr:cNvPr id="8" name="7 Imagen" descr="Resultado de imagen para LISTA ">
          <a:extLst>
            <a:ext uri="{FF2B5EF4-FFF2-40B4-BE49-F238E27FC236}">
              <a16:creationId xmlns:a16="http://schemas.microsoft.com/office/drawing/2014/main" id="{00000000-0008-0000-0900-000008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7722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466725</xdr:colOff>
      <xdr:row>2</xdr:row>
      <xdr:rowOff>171450</xdr:rowOff>
    </xdr:to>
    <xdr:sp macro="" textlink="">
      <xdr:nvSpPr>
        <xdr:cNvPr id="9" name="8 CuadroTexto">
          <a:extLst>
            <a:ext uri="{FF2B5EF4-FFF2-40B4-BE49-F238E27FC236}">
              <a16:creationId xmlns:a16="http://schemas.microsoft.com/office/drawing/2014/main" id="{00000000-0008-0000-0900-000009000000}"/>
            </a:ext>
          </a:extLst>
        </xdr:cNvPr>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381000</xdr:colOff>
      <xdr:row>1</xdr:row>
      <xdr:rowOff>28575</xdr:rowOff>
    </xdr:from>
    <xdr:to>
      <xdr:col>9</xdr:col>
      <xdr:colOff>9525</xdr:colOff>
      <xdr:row>2</xdr:row>
      <xdr:rowOff>190500</xdr:rowOff>
    </xdr:to>
    <xdr:sp macro="" textlink="">
      <xdr:nvSpPr>
        <xdr:cNvPr id="10" name="9 CuadroTexto">
          <a:extLst>
            <a:ext uri="{FF2B5EF4-FFF2-40B4-BE49-F238E27FC236}">
              <a16:creationId xmlns:a16="http://schemas.microsoft.com/office/drawing/2014/main" id="{00000000-0008-0000-0900-00000A000000}"/>
            </a:ext>
          </a:extLst>
        </xdr:cNvPr>
        <xdr:cNvSpPr txBox="1"/>
      </xdr:nvSpPr>
      <xdr:spPr>
        <a:xfrm>
          <a:off x="50482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190500</xdr:colOff>
      <xdr:row>1</xdr:row>
      <xdr:rowOff>38100</xdr:rowOff>
    </xdr:from>
    <xdr:to>
      <xdr:col>14</xdr:col>
      <xdr:colOff>447675</xdr:colOff>
      <xdr:row>2</xdr:row>
      <xdr:rowOff>200025</xdr:rowOff>
    </xdr:to>
    <xdr:sp macro="" textlink="">
      <xdr:nvSpPr>
        <xdr:cNvPr id="11" name="10 CuadroTexto">
          <a:extLst>
            <a:ext uri="{FF2B5EF4-FFF2-40B4-BE49-F238E27FC236}">
              <a16:creationId xmlns:a16="http://schemas.microsoft.com/office/drawing/2014/main" id="{00000000-0008-0000-0900-00000B000000}"/>
            </a:ext>
          </a:extLst>
        </xdr:cNvPr>
        <xdr:cNvSpPr txBox="1"/>
      </xdr:nvSpPr>
      <xdr:spPr>
        <a:xfrm>
          <a:off x="929640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419100</xdr:colOff>
      <xdr:row>4</xdr:row>
      <xdr:rowOff>95250</xdr:rowOff>
    </xdr:from>
    <xdr:to>
      <xdr:col>15</xdr:col>
      <xdr:colOff>95250</xdr:colOff>
      <xdr:row>16</xdr:row>
      <xdr:rowOff>57150</xdr:rowOff>
    </xdr:to>
    <xdr:sp macro="" textlink="">
      <xdr:nvSpPr>
        <xdr:cNvPr id="12" name="11 Rectángulo">
          <a:extLst>
            <a:ext uri="{FF2B5EF4-FFF2-40B4-BE49-F238E27FC236}">
              <a16:creationId xmlns:a16="http://schemas.microsoft.com/office/drawing/2014/main" id="{00000000-0008-0000-0900-00000C000000}"/>
            </a:ext>
          </a:extLst>
        </xdr:cNvPr>
        <xdr:cNvSpPr/>
      </xdr:nvSpPr>
      <xdr:spPr>
        <a:xfrm>
          <a:off x="87630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419100</xdr:colOff>
      <xdr:row>4</xdr:row>
      <xdr:rowOff>95250</xdr:rowOff>
    </xdr:from>
    <xdr:to>
      <xdr:col>5</xdr:col>
      <xdr:colOff>276225</xdr:colOff>
      <xdr:row>16</xdr:row>
      <xdr:rowOff>57150</xdr:rowOff>
    </xdr:to>
    <xdr:sp macro="" textlink="">
      <xdr:nvSpPr>
        <xdr:cNvPr id="13" name="12 Rectángulo">
          <a:extLst>
            <a:ext uri="{FF2B5EF4-FFF2-40B4-BE49-F238E27FC236}">
              <a16:creationId xmlns:a16="http://schemas.microsoft.com/office/drawing/2014/main" id="{00000000-0008-0000-0900-00000D000000}"/>
            </a:ext>
          </a:extLst>
        </xdr:cNvPr>
        <xdr:cNvSpPr/>
      </xdr:nvSpPr>
      <xdr:spPr>
        <a:xfrm>
          <a:off x="419100"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695325</xdr:colOff>
      <xdr:row>17</xdr:row>
      <xdr:rowOff>176211</xdr:rowOff>
    </xdr:from>
    <xdr:to>
      <xdr:col>7</xdr:col>
      <xdr:colOff>561975</xdr:colOff>
      <xdr:row>22</xdr:row>
      <xdr:rowOff>9524</xdr:rowOff>
    </xdr:to>
    <xdr:pic>
      <xdr:nvPicPr>
        <xdr:cNvPr id="14" name="13 Imagen" descr="Resultado de imagen para estadisticas icono png">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49746</xdr:colOff>
      <xdr:row>18</xdr:row>
      <xdr:rowOff>94017</xdr:rowOff>
    </xdr:from>
    <xdr:to>
      <xdr:col>6</xdr:col>
      <xdr:colOff>790576</xdr:colOff>
      <xdr:row>24</xdr:row>
      <xdr:rowOff>104775</xdr:rowOff>
    </xdr:to>
    <xdr:pic>
      <xdr:nvPicPr>
        <xdr:cNvPr id="15" name="14 Imagen" descr="Resultado de imagen para HAZ clic aqui PNG">
          <a:hlinkClick xmlns:r="http://schemas.openxmlformats.org/officeDocument/2006/relationships" r:id="rId3"/>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21</xdr:row>
      <xdr:rowOff>142875</xdr:rowOff>
    </xdr:from>
    <xdr:to>
      <xdr:col>0</xdr:col>
      <xdr:colOff>428625</xdr:colOff>
      <xdr:row>23</xdr:row>
      <xdr:rowOff>28575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900-000010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21</xdr:row>
      <xdr:rowOff>142875</xdr:rowOff>
    </xdr:from>
    <xdr:to>
      <xdr:col>1</xdr:col>
      <xdr:colOff>19050</xdr:colOff>
      <xdr:row>23</xdr:row>
      <xdr:rowOff>38100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900-000011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483563</xdr:colOff>
      <xdr:row>18</xdr:row>
      <xdr:rowOff>31248</xdr:rowOff>
    </xdr:from>
    <xdr:ext cx="3261983" cy="593304"/>
    <xdr:sp macro="" textlink="">
      <xdr:nvSpPr>
        <xdr:cNvPr id="18" name="17 Rectángulo">
          <a:extLst>
            <a:ext uri="{FF2B5EF4-FFF2-40B4-BE49-F238E27FC236}">
              <a16:creationId xmlns:a16="http://schemas.microsoft.com/office/drawing/2014/main" id="{00000000-0008-0000-0900-000012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40</xdr:row>
      <xdr:rowOff>85725</xdr:rowOff>
    </xdr:from>
    <xdr:to>
      <xdr:col>0</xdr:col>
      <xdr:colOff>409575</xdr:colOff>
      <xdr:row>41</xdr:row>
      <xdr:rowOff>161925</xdr:rowOff>
    </xdr:to>
    <xdr:sp macro="" textlink="">
      <xdr:nvSpPr>
        <xdr:cNvPr id="19" name="18 Flecha izquierda">
          <a:hlinkClick xmlns:r="http://schemas.openxmlformats.org/officeDocument/2006/relationships" r:id="rId5"/>
          <a:extLst>
            <a:ext uri="{FF2B5EF4-FFF2-40B4-BE49-F238E27FC236}">
              <a16:creationId xmlns:a16="http://schemas.microsoft.com/office/drawing/2014/main" id="{00000000-0008-0000-0900-000013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40</xdr:row>
      <xdr:rowOff>85725</xdr:rowOff>
    </xdr:from>
    <xdr:to>
      <xdr:col>0</xdr:col>
      <xdr:colOff>695325</xdr:colOff>
      <xdr:row>41</xdr:row>
      <xdr:rowOff>171450</xdr:rowOff>
    </xdr:to>
    <xdr:sp macro="" textlink="">
      <xdr:nvSpPr>
        <xdr:cNvPr id="20" name="19 Flecha derecha">
          <a:hlinkClick xmlns:r="http://schemas.openxmlformats.org/officeDocument/2006/relationships" r:id="rId6"/>
          <a:extLst>
            <a:ext uri="{FF2B5EF4-FFF2-40B4-BE49-F238E27FC236}">
              <a16:creationId xmlns:a16="http://schemas.microsoft.com/office/drawing/2014/main" id="{00000000-0008-0000-0900-000014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525272</xdr:colOff>
      <xdr:row>5</xdr:row>
      <xdr:rowOff>114300</xdr:rowOff>
    </xdr:from>
    <xdr:to>
      <xdr:col>9</xdr:col>
      <xdr:colOff>142162</xdr:colOff>
      <xdr:row>14</xdr:row>
      <xdr:rowOff>190499</xdr:rowOff>
    </xdr:to>
    <xdr:pic>
      <xdr:nvPicPr>
        <xdr:cNvPr id="21" name="20 Imagen">
          <a:extLst>
            <a:ext uri="{FF2B5EF4-FFF2-40B4-BE49-F238E27FC236}">
              <a16:creationId xmlns:a16="http://schemas.microsoft.com/office/drawing/2014/main" id="{00000000-0008-0000-0900-000015000000}"/>
            </a:ext>
          </a:extLst>
        </xdr:cNvPr>
        <xdr:cNvPicPr>
          <a:picLocks noChangeAspect="1"/>
        </xdr:cNvPicPr>
      </xdr:nvPicPr>
      <xdr:blipFill rotWithShape="1">
        <a:blip xmlns:r="http://schemas.openxmlformats.org/officeDocument/2006/relationships" r:embed="rId7"/>
        <a:srcRect l="11714" t="21487" r="13093" b="25772"/>
        <a:stretch/>
      </xdr:blipFill>
      <xdr:spPr>
        <a:xfrm>
          <a:off x="4030472" y="1209675"/>
          <a:ext cx="4055540" cy="1790699"/>
        </a:xfrm>
        <a:prstGeom prst="rect">
          <a:avLst/>
        </a:prstGeom>
      </xdr:spPr>
    </xdr:pic>
    <xdr:clientData/>
  </xdr:twoCellAnchor>
  <xdr:oneCellAnchor>
    <xdr:from>
      <xdr:col>0</xdr:col>
      <xdr:colOff>0</xdr:colOff>
      <xdr:row>42</xdr:row>
      <xdr:rowOff>190500</xdr:rowOff>
    </xdr:from>
    <xdr:ext cx="1952625" cy="1595052"/>
    <xdr:sp macro="" textlink="">
      <xdr:nvSpPr>
        <xdr:cNvPr id="23" name="22 Rectángulo">
          <a:extLst>
            <a:ext uri="{FF2B5EF4-FFF2-40B4-BE49-F238E27FC236}">
              <a16:creationId xmlns:a16="http://schemas.microsoft.com/office/drawing/2014/main" id="{00000000-0008-0000-0900-000017000000}"/>
            </a:ext>
          </a:extLst>
        </xdr:cNvPr>
        <xdr:cNvSpPr/>
      </xdr:nvSpPr>
      <xdr:spPr>
        <a:xfrm>
          <a:off x="0" y="8391525"/>
          <a:ext cx="1952625" cy="159505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Ventajas Comparativas Reveladas</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0</xdr:colOff>
      <xdr:row>57</xdr:row>
      <xdr:rowOff>123825</xdr:rowOff>
    </xdr:from>
    <xdr:ext cx="1952625" cy="1344727"/>
    <xdr:sp macro="" textlink="">
      <xdr:nvSpPr>
        <xdr:cNvPr id="24" name="23 Rectángulo">
          <a:extLst>
            <a:ext uri="{FF2B5EF4-FFF2-40B4-BE49-F238E27FC236}">
              <a16:creationId xmlns:a16="http://schemas.microsoft.com/office/drawing/2014/main" id="{00000000-0008-0000-0900-000018000000}"/>
            </a:ext>
          </a:extLst>
        </xdr:cNvPr>
        <xdr:cNvSpPr/>
      </xdr:nvSpPr>
      <xdr:spPr>
        <a:xfrm>
          <a:off x="0" y="11229975"/>
          <a:ext cx="1952625" cy="1344727"/>
        </a:xfrm>
        <a:prstGeom prst="rect">
          <a:avLst/>
        </a:prstGeom>
        <a:noFill/>
      </xdr:spPr>
      <xdr:txBody>
        <a:bodyPr wrap="square" lIns="91440" tIns="45720" rIns="91440" bIns="45720">
          <a:spAutoFit/>
        </a:bodyPr>
        <a:lstStyle/>
        <a:p>
          <a:pPr algn="ctr"/>
          <a:r>
            <a:rPr lang="es-E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 Colombia provenientes del mundo</a:t>
          </a:r>
        </a:p>
      </xdr:txBody>
    </xdr:sp>
    <xdr:clientData/>
  </xdr:oneCellAnchor>
  <xdr:oneCellAnchor>
    <xdr:from>
      <xdr:col>5</xdr:col>
      <xdr:colOff>847725</xdr:colOff>
      <xdr:row>21</xdr:row>
      <xdr:rowOff>95250</xdr:rowOff>
    </xdr:from>
    <xdr:ext cx="384272" cy="264560"/>
    <xdr:sp macro="" textlink="">
      <xdr:nvSpPr>
        <xdr:cNvPr id="22" name="21 CuadroTexto">
          <a:extLst>
            <a:ext uri="{FF2B5EF4-FFF2-40B4-BE49-F238E27FC236}">
              <a16:creationId xmlns:a16="http://schemas.microsoft.com/office/drawing/2014/main" id="{00000000-0008-0000-0900-000016000000}"/>
            </a:ext>
          </a:extLst>
        </xdr:cNvPr>
        <xdr:cNvSpPr txBox="1"/>
      </xdr:nvSpPr>
      <xdr:spPr>
        <a:xfrm>
          <a:off x="5391150" y="428625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342900</xdr:colOff>
      <xdr:row>4</xdr:row>
      <xdr:rowOff>114300</xdr:rowOff>
    </xdr:from>
    <xdr:to>
      <xdr:col>10</xdr:col>
      <xdr:colOff>2209800</xdr:colOff>
      <xdr:row>17</xdr:row>
      <xdr:rowOff>76200</xdr:rowOff>
    </xdr:to>
    <xdr:sp macro="" textlink="">
      <xdr:nvSpPr>
        <xdr:cNvPr id="2" name="1 Rectángulo">
          <a:extLst>
            <a:ext uri="{FF2B5EF4-FFF2-40B4-BE49-F238E27FC236}">
              <a16:creationId xmlns:a16="http://schemas.microsoft.com/office/drawing/2014/main" id="{00000000-0008-0000-0A00-000002000000}"/>
            </a:ext>
          </a:extLst>
        </xdr:cNvPr>
        <xdr:cNvSpPr/>
      </xdr:nvSpPr>
      <xdr:spPr>
        <a:xfrm>
          <a:off x="4152900" y="876300"/>
          <a:ext cx="5676900" cy="24384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4</xdr:col>
      <xdr:colOff>1040924</xdr:colOff>
      <xdr:row>5</xdr:row>
      <xdr:rowOff>57150</xdr:rowOff>
    </xdr:to>
    <xdr:pic>
      <xdr:nvPicPr>
        <xdr:cNvPr id="3" name="2 Imagen" descr="Resultado de imagen para LISTA ">
          <a:extLst>
            <a:ext uri="{FF2B5EF4-FFF2-40B4-BE49-F238E27FC236}">
              <a16:creationId xmlns:a16="http://schemas.microsoft.com/office/drawing/2014/main" id="{00000000-0008-0000-0A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0</xdr:rowOff>
    </xdr:from>
    <xdr:to>
      <xdr:col>9</xdr:col>
      <xdr:colOff>647700</xdr:colOff>
      <xdr:row>4</xdr:row>
      <xdr:rowOff>161925</xdr:rowOff>
    </xdr:to>
    <xdr:pic>
      <xdr:nvPicPr>
        <xdr:cNvPr id="4" name="3 Imagen" descr="Resultado de imagen para LISTA ">
          <a:extLst>
            <a:ext uri="{FF2B5EF4-FFF2-40B4-BE49-F238E27FC236}">
              <a16:creationId xmlns:a16="http://schemas.microsoft.com/office/drawing/2014/main" id="{00000000-0008-0000-0A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6101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1933575</xdr:colOff>
      <xdr:row>0</xdr:row>
      <xdr:rowOff>0</xdr:rowOff>
    </xdr:from>
    <xdr:to>
      <xdr:col>14</xdr:col>
      <xdr:colOff>542925</xdr:colOff>
      <xdr:row>5</xdr:row>
      <xdr:rowOff>45514</xdr:rowOff>
    </xdr:to>
    <xdr:pic>
      <xdr:nvPicPr>
        <xdr:cNvPr id="5" name="4 Imagen" descr="Resultado de imagen para LISTA ">
          <a:extLst>
            <a:ext uri="{FF2B5EF4-FFF2-40B4-BE49-F238E27FC236}">
              <a16:creationId xmlns:a16="http://schemas.microsoft.com/office/drawing/2014/main" id="{00000000-0008-0000-0A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9553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a:extLst>
            <a:ext uri="{FF2B5EF4-FFF2-40B4-BE49-F238E27FC236}">
              <a16:creationId xmlns:a16="http://schemas.microsoft.com/office/drawing/2014/main" id="{00000000-0008-0000-0A00-000006000000}"/>
            </a:ext>
          </a:extLst>
        </xdr:cNvPr>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7</xdr:col>
      <xdr:colOff>304800</xdr:colOff>
      <xdr:row>1</xdr:row>
      <xdr:rowOff>19051</xdr:rowOff>
    </xdr:from>
    <xdr:to>
      <xdr:col>10</xdr:col>
      <xdr:colOff>561975</xdr:colOff>
      <xdr:row>2</xdr:row>
      <xdr:rowOff>180976</xdr:rowOff>
    </xdr:to>
    <xdr:sp macro="" textlink="">
      <xdr:nvSpPr>
        <xdr:cNvPr id="7" name="6 CuadroTexto">
          <a:extLst>
            <a:ext uri="{FF2B5EF4-FFF2-40B4-BE49-F238E27FC236}">
              <a16:creationId xmlns:a16="http://schemas.microsoft.com/office/drawing/2014/main" id="{00000000-0008-0000-0A00-000007000000}"/>
            </a:ext>
          </a:extLst>
        </xdr:cNvPr>
        <xdr:cNvSpPr txBox="1"/>
      </xdr:nvSpPr>
      <xdr:spPr>
        <a:xfrm>
          <a:off x="56388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742950</xdr:colOff>
      <xdr:row>1</xdr:row>
      <xdr:rowOff>76200</xdr:rowOff>
    </xdr:from>
    <xdr:to>
      <xdr:col>15</xdr:col>
      <xdr:colOff>238125</xdr:colOff>
      <xdr:row>3</xdr:row>
      <xdr:rowOff>47625</xdr:rowOff>
    </xdr:to>
    <xdr:sp macro="" textlink="">
      <xdr:nvSpPr>
        <xdr:cNvPr id="8" name="7 CuadroTexto">
          <a:extLst>
            <a:ext uri="{FF2B5EF4-FFF2-40B4-BE49-F238E27FC236}">
              <a16:creationId xmlns:a16="http://schemas.microsoft.com/office/drawing/2014/main" id="{00000000-0008-0000-0A00-000008000000}"/>
            </a:ext>
          </a:extLst>
        </xdr:cNvPr>
        <xdr:cNvSpPr txBox="1"/>
      </xdr:nvSpPr>
      <xdr:spPr>
        <a:xfrm>
          <a:off x="10601325" y="2667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200024</xdr:colOff>
      <xdr:row>4</xdr:row>
      <xdr:rowOff>133350</xdr:rowOff>
    </xdr:from>
    <xdr:to>
      <xdr:col>17</xdr:col>
      <xdr:colOff>171449</xdr:colOff>
      <xdr:row>17</xdr:row>
      <xdr:rowOff>76200</xdr:rowOff>
    </xdr:to>
    <xdr:sp macro="" textlink="">
      <xdr:nvSpPr>
        <xdr:cNvPr id="9" name="8 Rectángulo">
          <a:extLst>
            <a:ext uri="{FF2B5EF4-FFF2-40B4-BE49-F238E27FC236}">
              <a16:creationId xmlns:a16="http://schemas.microsoft.com/office/drawing/2014/main" id="{00000000-0008-0000-0A00-000009000000}"/>
            </a:ext>
          </a:extLst>
        </xdr:cNvPr>
        <xdr:cNvSpPr/>
      </xdr:nvSpPr>
      <xdr:spPr>
        <a:xfrm>
          <a:off x="10058399" y="895350"/>
          <a:ext cx="45434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600075</xdr:colOff>
      <xdr:row>4</xdr:row>
      <xdr:rowOff>123826</xdr:rowOff>
    </xdr:from>
    <xdr:to>
      <xdr:col>5</xdr:col>
      <xdr:colOff>152400</xdr:colOff>
      <xdr:row>17</xdr:row>
      <xdr:rowOff>66676</xdr:rowOff>
    </xdr:to>
    <xdr:sp macro="" textlink="">
      <xdr:nvSpPr>
        <xdr:cNvPr id="10" name="9 Rectángulo">
          <a:extLst>
            <a:ext uri="{FF2B5EF4-FFF2-40B4-BE49-F238E27FC236}">
              <a16:creationId xmlns:a16="http://schemas.microsoft.com/office/drawing/2014/main" id="{00000000-0008-0000-0A00-00000A000000}"/>
            </a:ext>
          </a:extLst>
        </xdr:cNvPr>
        <xdr:cNvSpPr/>
      </xdr:nvSpPr>
      <xdr:spPr>
        <a:xfrm>
          <a:off x="600075" y="885826"/>
          <a:ext cx="33623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95250</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A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466726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A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A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A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A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A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A00-000011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590548</xdr:colOff>
      <xdr:row>4</xdr:row>
      <xdr:rowOff>180976</xdr:rowOff>
    </xdr:from>
    <xdr:to>
      <xdr:col>8</xdr:col>
      <xdr:colOff>962023</xdr:colOff>
      <xdr:row>14</xdr:row>
      <xdr:rowOff>28576</xdr:rowOff>
    </xdr:to>
    <xdr:pic>
      <xdr:nvPicPr>
        <xdr:cNvPr id="18" name="17 Imagen">
          <a:extLst>
            <a:ext uri="{FF2B5EF4-FFF2-40B4-BE49-F238E27FC236}">
              <a16:creationId xmlns:a16="http://schemas.microsoft.com/office/drawing/2014/main" id="{00000000-0008-0000-0A00-000012000000}"/>
            </a:ext>
          </a:extLst>
        </xdr:cNvPr>
        <xdr:cNvPicPr>
          <a:picLocks noChangeAspect="1"/>
        </xdr:cNvPicPr>
      </xdr:nvPicPr>
      <xdr:blipFill rotWithShape="1">
        <a:blip xmlns:r="http://schemas.openxmlformats.org/officeDocument/2006/relationships" r:embed="rId7"/>
        <a:srcRect l="11597" t="8413" r="26907" b="37506"/>
        <a:stretch/>
      </xdr:blipFill>
      <xdr:spPr>
        <a:xfrm>
          <a:off x="5019673" y="942976"/>
          <a:ext cx="3943350" cy="1752600"/>
        </a:xfrm>
        <a:prstGeom prst="rect">
          <a:avLst/>
        </a:prstGeom>
      </xdr:spPr>
    </xdr:pic>
    <xdr:clientData/>
  </xdr:twoCellAnchor>
  <xdr:twoCellAnchor editAs="oneCell">
    <xdr:from>
      <xdr:col>11</xdr:col>
      <xdr:colOff>323849</xdr:colOff>
      <xdr:row>6</xdr:row>
      <xdr:rowOff>66675</xdr:rowOff>
    </xdr:from>
    <xdr:to>
      <xdr:col>14</xdr:col>
      <xdr:colOff>1079789</xdr:colOff>
      <xdr:row>10</xdr:row>
      <xdr:rowOff>152400</xdr:rowOff>
    </xdr:to>
    <xdr:pic>
      <xdr:nvPicPr>
        <xdr:cNvPr id="19" name="18 Imagen">
          <a:extLst>
            <a:ext uri="{FF2B5EF4-FFF2-40B4-BE49-F238E27FC236}">
              <a16:creationId xmlns:a16="http://schemas.microsoft.com/office/drawing/2014/main" id="{00000000-0008-0000-0A00-000013000000}"/>
            </a:ext>
          </a:extLst>
        </xdr:cNvPr>
        <xdr:cNvPicPr>
          <a:picLocks noChangeAspect="1"/>
        </xdr:cNvPicPr>
      </xdr:nvPicPr>
      <xdr:blipFill rotWithShape="1">
        <a:blip xmlns:r="http://schemas.openxmlformats.org/officeDocument/2006/relationships" r:embed="rId7"/>
        <a:srcRect l="17815" t="60516" r="18242" b="14701"/>
        <a:stretch/>
      </xdr:blipFill>
      <xdr:spPr>
        <a:xfrm>
          <a:off x="10182224" y="1209675"/>
          <a:ext cx="4327815" cy="847725"/>
        </a:xfrm>
        <a:prstGeom prst="rect">
          <a:avLst/>
        </a:prstGeom>
      </xdr:spPr>
    </xdr:pic>
    <xdr:clientData/>
  </xdr:twoCellAnchor>
  <xdr:oneCellAnchor>
    <xdr:from>
      <xdr:col>0</xdr:col>
      <xdr:colOff>0</xdr:colOff>
      <xdr:row>76</xdr:row>
      <xdr:rowOff>40773</xdr:rowOff>
    </xdr:from>
    <xdr:ext cx="2257424" cy="1219373"/>
    <xdr:sp macro="" textlink="">
      <xdr:nvSpPr>
        <xdr:cNvPr id="21" name="20 Rectángulo">
          <a:extLst>
            <a:ext uri="{FF2B5EF4-FFF2-40B4-BE49-F238E27FC236}">
              <a16:creationId xmlns:a16="http://schemas.microsoft.com/office/drawing/2014/main" id="{00000000-0008-0000-0A00-000015000000}"/>
            </a:ext>
          </a:extLst>
        </xdr:cNvPr>
        <xdr:cNvSpPr/>
      </xdr:nvSpPr>
      <xdr:spPr>
        <a:xfrm>
          <a:off x="0" y="11727948"/>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 Colombia</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al mundo</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xdr:colOff>
      <xdr:row>47</xdr:row>
      <xdr:rowOff>85725</xdr:rowOff>
    </xdr:from>
    <xdr:ext cx="2257424" cy="843693"/>
    <xdr:sp macro="" textlink="">
      <xdr:nvSpPr>
        <xdr:cNvPr id="22" name="21 Rectángulo">
          <a:extLst>
            <a:ext uri="{FF2B5EF4-FFF2-40B4-BE49-F238E27FC236}">
              <a16:creationId xmlns:a16="http://schemas.microsoft.com/office/drawing/2014/main" id="{00000000-0008-0000-0A00-000016000000}"/>
            </a:ext>
          </a:extLst>
        </xdr:cNvPr>
        <xdr:cNvSpPr/>
      </xdr:nvSpPr>
      <xdr:spPr>
        <a:xfrm>
          <a:off x="9525" y="9067800"/>
          <a:ext cx="2257424"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95250</xdr:colOff>
      <xdr:row>61</xdr:row>
      <xdr:rowOff>28575</xdr:rowOff>
    </xdr:from>
    <xdr:ext cx="2257424" cy="1219373"/>
    <xdr:sp macro="" textlink="">
      <xdr:nvSpPr>
        <xdr:cNvPr id="23" name="22 Rectángulo">
          <a:extLst>
            <a:ext uri="{FF2B5EF4-FFF2-40B4-BE49-F238E27FC236}">
              <a16:creationId xmlns:a16="http://schemas.microsoft.com/office/drawing/2014/main" id="{00000000-0008-0000-0A00-000017000000}"/>
            </a:ext>
          </a:extLst>
        </xdr:cNvPr>
        <xdr:cNvSpPr/>
      </xdr:nvSpPr>
      <xdr:spPr>
        <a:xfrm>
          <a:off x="95250" y="11525250"/>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del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4</xdr:col>
      <xdr:colOff>1323975</xdr:colOff>
      <xdr:row>22</xdr:row>
      <xdr:rowOff>76200</xdr:rowOff>
    </xdr:from>
    <xdr:ext cx="384272" cy="264560"/>
    <xdr:sp macro="" textlink="">
      <xdr:nvSpPr>
        <xdr:cNvPr id="24" name="23 CuadroTexto">
          <a:extLst>
            <a:ext uri="{FF2B5EF4-FFF2-40B4-BE49-F238E27FC236}">
              <a16:creationId xmlns:a16="http://schemas.microsoft.com/office/drawing/2014/main" id="{00000000-0008-0000-0A00-000018000000}"/>
            </a:ext>
          </a:extLst>
        </xdr:cNvPr>
        <xdr:cNvSpPr txBox="1"/>
      </xdr:nvSpPr>
      <xdr:spPr>
        <a:xfrm>
          <a:off x="437197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1657350</xdr:colOff>
      <xdr:row>5</xdr:row>
      <xdr:rowOff>57148</xdr:rowOff>
    </xdr:from>
    <xdr:to>
      <xdr:col>7</xdr:col>
      <xdr:colOff>1809750</xdr:colOff>
      <xdr:row>17</xdr:row>
      <xdr:rowOff>66673</xdr:rowOff>
    </xdr:to>
    <xdr:sp macro="" textlink="">
      <xdr:nvSpPr>
        <xdr:cNvPr id="2" name="1 Rectángulo">
          <a:extLst>
            <a:ext uri="{FF2B5EF4-FFF2-40B4-BE49-F238E27FC236}">
              <a16:creationId xmlns:a16="http://schemas.microsoft.com/office/drawing/2014/main" id="{00000000-0008-0000-0B00-000002000000}"/>
            </a:ext>
          </a:extLst>
        </xdr:cNvPr>
        <xdr:cNvSpPr/>
      </xdr:nvSpPr>
      <xdr:spPr>
        <a:xfrm>
          <a:off x="6048375" y="1009648"/>
          <a:ext cx="384810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180975</xdr:colOff>
      <xdr:row>0</xdr:row>
      <xdr:rowOff>19050</xdr:rowOff>
    </xdr:from>
    <xdr:to>
      <xdr:col>5</xdr:col>
      <xdr:colOff>936149</xdr:colOff>
      <xdr:row>5</xdr:row>
      <xdr:rowOff>66675</xdr:rowOff>
    </xdr:to>
    <xdr:pic>
      <xdr:nvPicPr>
        <xdr:cNvPr id="3" name="2 Imagen" descr="Resultado de imagen para LISTA ">
          <a:extLst>
            <a:ext uri="{FF2B5EF4-FFF2-40B4-BE49-F238E27FC236}">
              <a16:creationId xmlns:a16="http://schemas.microsoft.com/office/drawing/2014/main" id="{00000000-0008-0000-0B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704975" y="19050"/>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1438275</xdr:colOff>
      <xdr:row>0</xdr:row>
      <xdr:rowOff>0</xdr:rowOff>
    </xdr:from>
    <xdr:to>
      <xdr:col>8</xdr:col>
      <xdr:colOff>76200</xdr:colOff>
      <xdr:row>4</xdr:row>
      <xdr:rowOff>161925</xdr:rowOff>
    </xdr:to>
    <xdr:pic>
      <xdr:nvPicPr>
        <xdr:cNvPr id="4" name="3 Imagen" descr="Resultado de imagen para LISTA ">
          <a:extLst>
            <a:ext uri="{FF2B5EF4-FFF2-40B4-BE49-F238E27FC236}">
              <a16:creationId xmlns:a16="http://schemas.microsoft.com/office/drawing/2014/main" id="{00000000-0008-0000-0B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293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381000</xdr:colOff>
      <xdr:row>0</xdr:row>
      <xdr:rowOff>0</xdr:rowOff>
    </xdr:from>
    <xdr:to>
      <xdr:col>10</xdr:col>
      <xdr:colOff>800100</xdr:colOff>
      <xdr:row>5</xdr:row>
      <xdr:rowOff>45514</xdr:rowOff>
    </xdr:to>
    <xdr:pic>
      <xdr:nvPicPr>
        <xdr:cNvPr id="5" name="4 Imagen" descr="Resultado de imagen para LISTA ">
          <a:extLst>
            <a:ext uri="{FF2B5EF4-FFF2-40B4-BE49-F238E27FC236}">
              <a16:creationId xmlns:a16="http://schemas.microsoft.com/office/drawing/2014/main" id="{00000000-0008-0000-0B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315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xdr:row>
      <xdr:rowOff>19050</xdr:rowOff>
    </xdr:from>
    <xdr:to>
      <xdr:col>5</xdr:col>
      <xdr:colOff>523875</xdr:colOff>
      <xdr:row>2</xdr:row>
      <xdr:rowOff>180975</xdr:rowOff>
    </xdr:to>
    <xdr:sp macro="" textlink="">
      <xdr:nvSpPr>
        <xdr:cNvPr id="6" name="5 CuadroTexto">
          <a:extLst>
            <a:ext uri="{FF2B5EF4-FFF2-40B4-BE49-F238E27FC236}">
              <a16:creationId xmlns:a16="http://schemas.microsoft.com/office/drawing/2014/main" id="{00000000-0008-0000-0B00-000006000000}"/>
            </a:ext>
          </a:extLst>
        </xdr:cNvPr>
        <xdr:cNvSpPr txBox="1"/>
      </xdr:nvSpPr>
      <xdr:spPr>
        <a:xfrm>
          <a:off x="2371725" y="20955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5</xdr:col>
      <xdr:colOff>1371600</xdr:colOff>
      <xdr:row>1</xdr:row>
      <xdr:rowOff>28576</xdr:rowOff>
    </xdr:from>
    <xdr:to>
      <xdr:col>8</xdr:col>
      <xdr:colOff>1628775</xdr:colOff>
      <xdr:row>3</xdr:row>
      <xdr:rowOff>1</xdr:rowOff>
    </xdr:to>
    <xdr:sp macro="" textlink="">
      <xdr:nvSpPr>
        <xdr:cNvPr id="7" name="6 CuadroTexto">
          <a:extLst>
            <a:ext uri="{FF2B5EF4-FFF2-40B4-BE49-F238E27FC236}">
              <a16:creationId xmlns:a16="http://schemas.microsoft.com/office/drawing/2014/main" id="{00000000-0008-0000-0B00-000007000000}"/>
            </a:ext>
          </a:extLst>
        </xdr:cNvPr>
        <xdr:cNvSpPr txBox="1"/>
      </xdr:nvSpPr>
      <xdr:spPr>
        <a:xfrm>
          <a:off x="5762625" y="219076"/>
          <a:ext cx="58007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7</xdr:col>
      <xdr:colOff>1362075</xdr:colOff>
      <xdr:row>1</xdr:row>
      <xdr:rowOff>38100</xdr:rowOff>
    </xdr:from>
    <xdr:to>
      <xdr:col>11</xdr:col>
      <xdr:colOff>857250</xdr:colOff>
      <xdr:row>3</xdr:row>
      <xdr:rowOff>9525</xdr:rowOff>
    </xdr:to>
    <xdr:sp macro="" textlink="">
      <xdr:nvSpPr>
        <xdr:cNvPr id="8" name="7 CuadroTexto">
          <a:extLst>
            <a:ext uri="{FF2B5EF4-FFF2-40B4-BE49-F238E27FC236}">
              <a16:creationId xmlns:a16="http://schemas.microsoft.com/office/drawing/2014/main" id="{00000000-0008-0000-0B00-000008000000}"/>
            </a:ext>
          </a:extLst>
        </xdr:cNvPr>
        <xdr:cNvSpPr txBox="1"/>
      </xdr:nvSpPr>
      <xdr:spPr>
        <a:xfrm>
          <a:off x="9448800" y="228600"/>
          <a:ext cx="6886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76199</xdr:colOff>
      <xdr:row>5</xdr:row>
      <xdr:rowOff>47625</xdr:rowOff>
    </xdr:from>
    <xdr:to>
      <xdr:col>11</xdr:col>
      <xdr:colOff>95250</xdr:colOff>
      <xdr:row>17</xdr:row>
      <xdr:rowOff>57150</xdr:rowOff>
    </xdr:to>
    <xdr:sp macro="" textlink="">
      <xdr:nvSpPr>
        <xdr:cNvPr id="9" name="8 Rectángulo">
          <a:extLst>
            <a:ext uri="{FF2B5EF4-FFF2-40B4-BE49-F238E27FC236}">
              <a16:creationId xmlns:a16="http://schemas.microsoft.com/office/drawing/2014/main" id="{00000000-0008-0000-0B00-000009000000}"/>
            </a:ext>
          </a:extLst>
        </xdr:cNvPr>
        <xdr:cNvSpPr/>
      </xdr:nvSpPr>
      <xdr:spPr>
        <a:xfrm>
          <a:off x="10010774" y="1000125"/>
          <a:ext cx="5562601"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133350</xdr:colOff>
      <xdr:row>5</xdr:row>
      <xdr:rowOff>47625</xdr:rowOff>
    </xdr:from>
    <xdr:to>
      <xdr:col>5</xdr:col>
      <xdr:colOff>1209675</xdr:colOff>
      <xdr:row>17</xdr:row>
      <xdr:rowOff>57150</xdr:rowOff>
    </xdr:to>
    <xdr:sp macro="" textlink="">
      <xdr:nvSpPr>
        <xdr:cNvPr id="10" name="9 Rectángulo">
          <a:extLst>
            <a:ext uri="{FF2B5EF4-FFF2-40B4-BE49-F238E27FC236}">
              <a16:creationId xmlns:a16="http://schemas.microsoft.com/office/drawing/2014/main" id="{00000000-0008-0000-0B00-00000A000000}"/>
            </a:ext>
          </a:extLst>
        </xdr:cNvPr>
        <xdr:cNvSpPr/>
      </xdr:nvSpPr>
      <xdr:spPr>
        <a:xfrm>
          <a:off x="1657350" y="1000125"/>
          <a:ext cx="394335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1095375</xdr:colOff>
      <xdr:row>18</xdr:row>
      <xdr:rowOff>128586</xdr:rowOff>
    </xdr:from>
    <xdr:to>
      <xdr:col>6</xdr:col>
      <xdr:colOff>504825</xdr:colOff>
      <xdr:row>22</xdr:row>
      <xdr:rowOff>152399</xdr:rowOff>
    </xdr:to>
    <xdr:pic>
      <xdr:nvPicPr>
        <xdr:cNvPr id="11" name="10 Imagen" descr="Resultado de imagen para estadisticas icono png">
          <a:extLst>
            <a:ext uri="{FF2B5EF4-FFF2-40B4-BE49-F238E27FC236}">
              <a16:creationId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358616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781051</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B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B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B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731213</xdr:colOff>
      <xdr:row>19</xdr:row>
      <xdr:rowOff>59823</xdr:rowOff>
    </xdr:from>
    <xdr:ext cx="3261983" cy="593304"/>
    <xdr:sp macro="" textlink="">
      <xdr:nvSpPr>
        <xdr:cNvPr id="15" name="14 Rectángulo">
          <a:extLst>
            <a:ext uri="{FF2B5EF4-FFF2-40B4-BE49-F238E27FC236}">
              <a16:creationId xmlns:a16="http://schemas.microsoft.com/office/drawing/2014/main" id="{00000000-0008-0000-0B00-00000F000000}"/>
            </a:ext>
          </a:extLst>
        </xdr:cNvPr>
        <xdr:cNvSpPr/>
      </xdr:nvSpPr>
      <xdr:spPr>
        <a:xfrm>
          <a:off x="6970088" y="370789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B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B00-000011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561975</xdr:colOff>
      <xdr:row>45</xdr:row>
      <xdr:rowOff>0</xdr:rowOff>
    </xdr:from>
    <xdr:ext cx="1609725" cy="1219373"/>
    <xdr:sp macro="" textlink="">
      <xdr:nvSpPr>
        <xdr:cNvPr id="20" name="19 Rectángulo">
          <a:extLst>
            <a:ext uri="{FF2B5EF4-FFF2-40B4-BE49-F238E27FC236}">
              <a16:creationId xmlns:a16="http://schemas.microsoft.com/office/drawing/2014/main" id="{00000000-0008-0000-0B00-000014000000}"/>
            </a:ext>
          </a:extLst>
        </xdr:cNvPr>
        <xdr:cNvSpPr/>
      </xdr:nvSpPr>
      <xdr:spPr>
        <a:xfrm>
          <a:off x="561975" y="8820150"/>
          <a:ext cx="16097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twoCellAnchor editAs="oneCell">
    <xdr:from>
      <xdr:col>6</xdr:col>
      <xdr:colOff>371475</xdr:colOff>
      <xdr:row>5</xdr:row>
      <xdr:rowOff>161926</xdr:rowOff>
    </xdr:from>
    <xdr:to>
      <xdr:col>7</xdr:col>
      <xdr:colOff>668488</xdr:colOff>
      <xdr:row>14</xdr:row>
      <xdr:rowOff>28575</xdr:rowOff>
    </xdr:to>
    <xdr:pic>
      <xdr:nvPicPr>
        <xdr:cNvPr id="21" name="20 Imagen">
          <a:extLst>
            <a:ext uri="{FF2B5EF4-FFF2-40B4-BE49-F238E27FC236}">
              <a16:creationId xmlns:a16="http://schemas.microsoft.com/office/drawing/2014/main" id="{00000000-0008-0000-0B00-000015000000}"/>
            </a:ext>
          </a:extLst>
        </xdr:cNvPr>
        <xdr:cNvPicPr>
          <a:picLocks noChangeAspect="1"/>
        </xdr:cNvPicPr>
      </xdr:nvPicPr>
      <xdr:blipFill rotWithShape="1">
        <a:blip xmlns:r="http://schemas.openxmlformats.org/officeDocument/2006/relationships" r:embed="rId7"/>
        <a:srcRect l="22990" t="36464" r="54167" b="33585"/>
        <a:stretch/>
      </xdr:blipFill>
      <xdr:spPr>
        <a:xfrm>
          <a:off x="6610350" y="1114426"/>
          <a:ext cx="2144863" cy="1581149"/>
        </a:xfrm>
        <a:prstGeom prst="rect">
          <a:avLst/>
        </a:prstGeom>
      </xdr:spPr>
    </xdr:pic>
    <xdr:clientData/>
  </xdr:twoCellAnchor>
  <xdr:oneCellAnchor>
    <xdr:from>
      <xdr:col>0</xdr:col>
      <xdr:colOff>171450</xdr:colOff>
      <xdr:row>58</xdr:row>
      <xdr:rowOff>133350</xdr:rowOff>
    </xdr:from>
    <xdr:ext cx="2066925" cy="1219373"/>
    <xdr:sp macro="" textlink="">
      <xdr:nvSpPr>
        <xdr:cNvPr id="23" name="22 Rectángulo">
          <a:extLst>
            <a:ext uri="{FF2B5EF4-FFF2-40B4-BE49-F238E27FC236}">
              <a16:creationId xmlns:a16="http://schemas.microsoft.com/office/drawing/2014/main" id="{00000000-0008-0000-0B00-000017000000}"/>
            </a:ext>
          </a:extLst>
        </xdr:cNvPr>
        <xdr:cNvSpPr/>
      </xdr:nvSpPr>
      <xdr:spPr>
        <a:xfrm>
          <a:off x="171450" y="11058525"/>
          <a:ext cx="20669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 del 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oneCellAnchor>
    <xdr:from>
      <xdr:col>4</xdr:col>
      <xdr:colOff>1323975</xdr:colOff>
      <xdr:row>22</xdr:row>
      <xdr:rowOff>114300</xdr:rowOff>
    </xdr:from>
    <xdr:ext cx="384272" cy="264560"/>
    <xdr:sp macro="" textlink="">
      <xdr:nvSpPr>
        <xdr:cNvPr id="22" name="21 CuadroTexto">
          <a:extLst>
            <a:ext uri="{FF2B5EF4-FFF2-40B4-BE49-F238E27FC236}">
              <a16:creationId xmlns:a16="http://schemas.microsoft.com/office/drawing/2014/main" id="{00000000-0008-0000-0B00-000016000000}"/>
            </a:ext>
          </a:extLst>
        </xdr:cNvPr>
        <xdr:cNvSpPr txBox="1"/>
      </xdr:nvSpPr>
      <xdr:spPr>
        <a:xfrm>
          <a:off x="4371975" y="43338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342900</xdr:colOff>
      <xdr:row>16</xdr:row>
      <xdr:rowOff>38100</xdr:rowOff>
    </xdr:from>
    <xdr:to>
      <xdr:col>4</xdr:col>
      <xdr:colOff>295275</xdr:colOff>
      <xdr:row>19</xdr:row>
      <xdr:rowOff>76200</xdr:rowOff>
    </xdr:to>
    <xdr:sp macro="" textlink="">
      <xdr:nvSpPr>
        <xdr:cNvPr id="4" name="3 Rectángulo redondeado">
          <a:extLst>
            <a:ext uri="{FF2B5EF4-FFF2-40B4-BE49-F238E27FC236}">
              <a16:creationId xmlns:a16="http://schemas.microsoft.com/office/drawing/2014/main" id="{00000000-0008-0000-0100-000004000000}"/>
            </a:ext>
          </a:extLst>
        </xdr:cNvPr>
        <xdr:cNvSpPr/>
      </xdr:nvSpPr>
      <xdr:spPr>
        <a:xfrm>
          <a:off x="4914900" y="1943100"/>
          <a:ext cx="1476375" cy="6096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INDICADORES</a:t>
          </a:r>
        </a:p>
      </xdr:txBody>
    </xdr:sp>
    <xdr:clientData/>
  </xdr:twoCellAnchor>
  <xdr:twoCellAnchor>
    <xdr:from>
      <xdr:col>4</xdr:col>
      <xdr:colOff>361950</xdr:colOff>
      <xdr:row>12</xdr:row>
      <xdr:rowOff>133350</xdr:rowOff>
    </xdr:from>
    <xdr:to>
      <xdr:col>5</xdr:col>
      <xdr:colOff>752475</xdr:colOff>
      <xdr:row>17</xdr:row>
      <xdr:rowOff>142877</xdr:rowOff>
    </xdr:to>
    <xdr:cxnSp macro="">
      <xdr:nvCxnSpPr>
        <xdr:cNvPr id="6" name="5 Conector recto de flecha">
          <a:extLst>
            <a:ext uri="{FF2B5EF4-FFF2-40B4-BE49-F238E27FC236}">
              <a16:creationId xmlns:a16="http://schemas.microsoft.com/office/drawing/2014/main" id="{00000000-0008-0000-0100-000006000000}"/>
            </a:ext>
          </a:extLst>
        </xdr:cNvPr>
        <xdr:cNvCxnSpPr/>
      </xdr:nvCxnSpPr>
      <xdr:spPr>
        <a:xfrm flipV="1">
          <a:off x="6457950" y="2038350"/>
          <a:ext cx="1152525" cy="96202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17</xdr:row>
      <xdr:rowOff>152401</xdr:rowOff>
    </xdr:from>
    <xdr:to>
      <xdr:col>6</xdr:col>
      <xdr:colOff>47625</xdr:colOff>
      <xdr:row>27</xdr:row>
      <xdr:rowOff>57150</xdr:rowOff>
    </xdr:to>
    <xdr:cxnSp macro="">
      <xdr:nvCxnSpPr>
        <xdr:cNvPr id="7" name="6 Conector recto de flecha">
          <a:extLst>
            <a:ext uri="{FF2B5EF4-FFF2-40B4-BE49-F238E27FC236}">
              <a16:creationId xmlns:a16="http://schemas.microsoft.com/office/drawing/2014/main" id="{00000000-0008-0000-0100-000007000000}"/>
            </a:ext>
          </a:extLst>
        </xdr:cNvPr>
        <xdr:cNvCxnSpPr/>
      </xdr:nvCxnSpPr>
      <xdr:spPr>
        <a:xfrm>
          <a:off x="6438900" y="3009901"/>
          <a:ext cx="1228725" cy="1809749"/>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11</xdr:row>
      <xdr:rowOff>9525</xdr:rowOff>
    </xdr:from>
    <xdr:to>
      <xdr:col>8</xdr:col>
      <xdr:colOff>0</xdr:colOff>
      <xdr:row>14</xdr:row>
      <xdr:rowOff>47625</xdr:rowOff>
    </xdr:to>
    <xdr:sp macro="" textlink="">
      <xdr:nvSpPr>
        <xdr:cNvPr id="16" name="15 Rectángulo redondeado">
          <a:extLst>
            <a:ext uri="{FF2B5EF4-FFF2-40B4-BE49-F238E27FC236}">
              <a16:creationId xmlns:a16="http://schemas.microsoft.com/office/drawing/2014/main" id="{00000000-0008-0000-0100-000010000000}"/>
            </a:ext>
          </a:extLst>
        </xdr:cNvPr>
        <xdr:cNvSpPr/>
      </xdr:nvSpPr>
      <xdr:spPr>
        <a:xfrm>
          <a:off x="7667625" y="172402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BÁSICOS DE POSICIÓN COMERCIAL </a:t>
          </a:r>
        </a:p>
      </xdr:txBody>
    </xdr:sp>
    <xdr:clientData/>
  </xdr:twoCellAnchor>
  <xdr:twoCellAnchor>
    <xdr:from>
      <xdr:col>6</xdr:col>
      <xdr:colOff>66675</xdr:colOff>
      <xdr:row>25</xdr:row>
      <xdr:rowOff>104775</xdr:rowOff>
    </xdr:from>
    <xdr:to>
      <xdr:col>8</xdr:col>
      <xdr:colOff>19050</xdr:colOff>
      <xdr:row>28</xdr:row>
      <xdr:rowOff>142875</xdr:rowOff>
    </xdr:to>
    <xdr:sp macro="" textlink="">
      <xdr:nvSpPr>
        <xdr:cNvPr id="17" name="16 Rectángulo redondeado">
          <a:extLst>
            <a:ext uri="{FF2B5EF4-FFF2-40B4-BE49-F238E27FC236}">
              <a16:creationId xmlns:a16="http://schemas.microsoft.com/office/drawing/2014/main" id="{00000000-0008-0000-0100-000011000000}"/>
            </a:ext>
          </a:extLst>
        </xdr:cNvPr>
        <xdr:cNvSpPr/>
      </xdr:nvSpPr>
      <xdr:spPr>
        <a:xfrm>
          <a:off x="7686675" y="448627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DE DINAMISMO COMERCIAL </a:t>
          </a:r>
        </a:p>
      </xdr:txBody>
    </xdr:sp>
    <xdr:clientData/>
  </xdr:twoCellAnchor>
  <xdr:twoCellAnchor editAs="oneCell">
    <xdr:from>
      <xdr:col>15</xdr:col>
      <xdr:colOff>63095</xdr:colOff>
      <xdr:row>0</xdr:row>
      <xdr:rowOff>83955</xdr:rowOff>
    </xdr:from>
    <xdr:to>
      <xdr:col>17</xdr:col>
      <xdr:colOff>536945</xdr:colOff>
      <xdr:row>4</xdr:row>
      <xdr:rowOff>151062</xdr:rowOff>
    </xdr:to>
    <xdr:pic>
      <xdr:nvPicPr>
        <xdr:cNvPr id="18" name="17 Imagen">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22" y="83955"/>
          <a:ext cx="2002280" cy="820247"/>
        </a:xfrm>
        <a:prstGeom prst="rect">
          <a:avLst/>
        </a:prstGeom>
      </xdr:spPr>
    </xdr:pic>
    <xdr:clientData/>
  </xdr:twoCellAnchor>
  <xdr:twoCellAnchor editAs="oneCell">
    <xdr:from>
      <xdr:col>0</xdr:col>
      <xdr:colOff>500616</xdr:colOff>
      <xdr:row>0</xdr:row>
      <xdr:rowOff>66454</xdr:rowOff>
    </xdr:from>
    <xdr:to>
      <xdr:col>4</xdr:col>
      <xdr:colOff>433536</xdr:colOff>
      <xdr:row>5</xdr:row>
      <xdr:rowOff>36328</xdr:rowOff>
    </xdr:to>
    <xdr:pic>
      <xdr:nvPicPr>
        <xdr:cNvPr id="19" name="18 Imagen">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7476" y="66454"/>
          <a:ext cx="2989780" cy="911298"/>
        </a:xfrm>
        <a:prstGeom prst="rect">
          <a:avLst/>
        </a:prstGeom>
      </xdr:spPr>
    </xdr:pic>
    <xdr:clientData/>
  </xdr:twoCellAnchor>
  <xdr:twoCellAnchor>
    <xdr:from>
      <xdr:col>8</xdr:col>
      <xdr:colOff>66675</xdr:colOff>
      <xdr:row>5</xdr:row>
      <xdr:rowOff>95250</xdr:rowOff>
    </xdr:from>
    <xdr:to>
      <xdr:col>9</xdr:col>
      <xdr:colOff>523875</xdr:colOff>
      <xdr:row>12</xdr:row>
      <xdr:rowOff>114304</xdr:rowOff>
    </xdr:to>
    <xdr:cxnSp macro="">
      <xdr:nvCxnSpPr>
        <xdr:cNvPr id="20" name="19 Conector recto de flecha">
          <a:extLst>
            <a:ext uri="{FF2B5EF4-FFF2-40B4-BE49-F238E27FC236}">
              <a16:creationId xmlns:a16="http://schemas.microsoft.com/office/drawing/2014/main" id="{00000000-0008-0000-0100-000014000000}"/>
            </a:ext>
          </a:extLst>
        </xdr:cNvPr>
        <xdr:cNvCxnSpPr/>
      </xdr:nvCxnSpPr>
      <xdr:spPr>
        <a:xfrm flipV="1">
          <a:off x="9210675" y="666750"/>
          <a:ext cx="1219200" cy="1352554"/>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7</xdr:row>
      <xdr:rowOff>152400</xdr:rowOff>
    </xdr:from>
    <xdr:to>
      <xdr:col>9</xdr:col>
      <xdr:colOff>504825</xdr:colOff>
      <xdr:row>12</xdr:row>
      <xdr:rowOff>114307</xdr:rowOff>
    </xdr:to>
    <xdr:cxnSp macro="">
      <xdr:nvCxnSpPr>
        <xdr:cNvPr id="21" name="20 Conector recto de flecha">
          <a:extLst>
            <a:ext uri="{FF2B5EF4-FFF2-40B4-BE49-F238E27FC236}">
              <a16:creationId xmlns:a16="http://schemas.microsoft.com/office/drawing/2014/main" id="{00000000-0008-0000-0100-000015000000}"/>
            </a:ext>
          </a:extLst>
        </xdr:cNvPr>
        <xdr:cNvCxnSpPr/>
      </xdr:nvCxnSpPr>
      <xdr:spPr>
        <a:xfrm flipV="1">
          <a:off x="9210675" y="1104900"/>
          <a:ext cx="1200150" cy="91440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10</xdr:row>
      <xdr:rowOff>47625</xdr:rowOff>
    </xdr:from>
    <xdr:to>
      <xdr:col>9</xdr:col>
      <xdr:colOff>495300</xdr:colOff>
      <xdr:row>12</xdr:row>
      <xdr:rowOff>123828</xdr:rowOff>
    </xdr:to>
    <xdr:cxnSp macro="">
      <xdr:nvCxnSpPr>
        <xdr:cNvPr id="25" name="24 Conector recto de flecha">
          <a:extLst>
            <a:ext uri="{FF2B5EF4-FFF2-40B4-BE49-F238E27FC236}">
              <a16:creationId xmlns:a16="http://schemas.microsoft.com/office/drawing/2014/main" id="{00000000-0008-0000-0100-000019000000}"/>
            </a:ext>
          </a:extLst>
        </xdr:cNvPr>
        <xdr:cNvCxnSpPr/>
      </xdr:nvCxnSpPr>
      <xdr:spPr>
        <a:xfrm flipV="1">
          <a:off x="9210675" y="1571625"/>
          <a:ext cx="1190625" cy="45720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114300</xdr:rowOff>
    </xdr:from>
    <xdr:to>
      <xdr:col>9</xdr:col>
      <xdr:colOff>476250</xdr:colOff>
      <xdr:row>12</xdr:row>
      <xdr:rowOff>114302</xdr:rowOff>
    </xdr:to>
    <xdr:cxnSp macro="">
      <xdr:nvCxnSpPr>
        <xdr:cNvPr id="28" name="27 Conector recto de flecha">
          <a:extLst>
            <a:ext uri="{FF2B5EF4-FFF2-40B4-BE49-F238E27FC236}">
              <a16:creationId xmlns:a16="http://schemas.microsoft.com/office/drawing/2014/main" id="{00000000-0008-0000-0100-00001C000000}"/>
            </a:ext>
          </a:extLst>
        </xdr:cNvPr>
        <xdr:cNvCxnSpPr/>
      </xdr:nvCxnSpPr>
      <xdr:spPr>
        <a:xfrm flipV="1">
          <a:off x="9210675" y="2019300"/>
          <a:ext cx="1171575" cy="2"/>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12</xdr:row>
      <xdr:rowOff>114302</xdr:rowOff>
    </xdr:from>
    <xdr:to>
      <xdr:col>9</xdr:col>
      <xdr:colOff>476250</xdr:colOff>
      <xdr:row>14</xdr:row>
      <xdr:rowOff>180975</xdr:rowOff>
    </xdr:to>
    <xdr:cxnSp macro="">
      <xdr:nvCxnSpPr>
        <xdr:cNvPr id="30" name="29 Conector recto de flecha">
          <a:extLst>
            <a:ext uri="{FF2B5EF4-FFF2-40B4-BE49-F238E27FC236}">
              <a16:creationId xmlns:a16="http://schemas.microsoft.com/office/drawing/2014/main" id="{00000000-0008-0000-0100-00001E000000}"/>
            </a:ext>
          </a:extLst>
        </xdr:cNvPr>
        <xdr:cNvCxnSpPr/>
      </xdr:nvCxnSpPr>
      <xdr:spPr>
        <a:xfrm>
          <a:off x="9201150" y="2019302"/>
          <a:ext cx="1181100" cy="44767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123827</xdr:rowOff>
    </xdr:from>
    <xdr:to>
      <xdr:col>9</xdr:col>
      <xdr:colOff>495300</xdr:colOff>
      <xdr:row>17</xdr:row>
      <xdr:rowOff>133350</xdr:rowOff>
    </xdr:to>
    <xdr:cxnSp macro="">
      <xdr:nvCxnSpPr>
        <xdr:cNvPr id="32" name="31 Conector recto de flecha">
          <a:extLst>
            <a:ext uri="{FF2B5EF4-FFF2-40B4-BE49-F238E27FC236}">
              <a16:creationId xmlns:a16="http://schemas.microsoft.com/office/drawing/2014/main" id="{00000000-0008-0000-0100-000020000000}"/>
            </a:ext>
          </a:extLst>
        </xdr:cNvPr>
        <xdr:cNvCxnSpPr/>
      </xdr:nvCxnSpPr>
      <xdr:spPr>
        <a:xfrm>
          <a:off x="9210675" y="2028827"/>
          <a:ext cx="1190625" cy="96202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561974</xdr:colOff>
      <xdr:row>4</xdr:row>
      <xdr:rowOff>95250</xdr:rowOff>
    </xdr:from>
    <xdr:to>
      <xdr:col>13</xdr:col>
      <xdr:colOff>371475</xdr:colOff>
      <xdr:row>6</xdr:row>
      <xdr:rowOff>95250</xdr:rowOff>
    </xdr:to>
    <xdr:sp macro="" textlink="">
      <xdr:nvSpPr>
        <xdr:cNvPr id="44" name="43 Rectángulo redondeado">
          <a:hlinkClick xmlns:r="http://schemas.openxmlformats.org/officeDocument/2006/relationships" r:id="rId3"/>
          <a:extLst>
            <a:ext uri="{FF2B5EF4-FFF2-40B4-BE49-F238E27FC236}">
              <a16:creationId xmlns:a16="http://schemas.microsoft.com/office/drawing/2014/main" id="{00000000-0008-0000-0100-00002C000000}"/>
            </a:ext>
          </a:extLst>
        </xdr:cNvPr>
        <xdr:cNvSpPr/>
      </xdr:nvSpPr>
      <xdr:spPr>
        <a:xfrm>
          <a:off x="10467974" y="476250"/>
          <a:ext cx="2857501"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Valor de las exportaciones de bienes y servicios</a:t>
          </a:r>
        </a:p>
      </xdr:txBody>
    </xdr:sp>
    <xdr:clientData/>
  </xdr:twoCellAnchor>
  <xdr:twoCellAnchor>
    <xdr:from>
      <xdr:col>9</xdr:col>
      <xdr:colOff>571500</xdr:colOff>
      <xdr:row>6</xdr:row>
      <xdr:rowOff>161925</xdr:rowOff>
    </xdr:from>
    <xdr:to>
      <xdr:col>13</xdr:col>
      <xdr:colOff>381000</xdr:colOff>
      <xdr:row>8</xdr:row>
      <xdr:rowOff>161925</xdr:rowOff>
    </xdr:to>
    <xdr:sp macro="" textlink="">
      <xdr:nvSpPr>
        <xdr:cNvPr id="45" name="44 Rectángulo redondeado">
          <a:hlinkClick xmlns:r="http://schemas.openxmlformats.org/officeDocument/2006/relationships" r:id="rId4"/>
          <a:extLst>
            <a:ext uri="{FF2B5EF4-FFF2-40B4-BE49-F238E27FC236}">
              <a16:creationId xmlns:a16="http://schemas.microsoft.com/office/drawing/2014/main" id="{00000000-0008-0000-0100-00002D000000}"/>
            </a:ext>
          </a:extLst>
        </xdr:cNvPr>
        <xdr:cNvSpPr/>
      </xdr:nvSpPr>
      <xdr:spPr>
        <a:xfrm>
          <a:off x="10477500" y="923925"/>
          <a:ext cx="28575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Valor de las importaciones de bienes y servicios</a:t>
          </a:r>
        </a:p>
      </xdr:txBody>
    </xdr:sp>
    <xdr:clientData/>
  </xdr:twoCellAnchor>
  <xdr:twoCellAnchor>
    <xdr:from>
      <xdr:col>9</xdr:col>
      <xdr:colOff>571500</xdr:colOff>
      <xdr:row>9</xdr:row>
      <xdr:rowOff>47625</xdr:rowOff>
    </xdr:from>
    <xdr:to>
      <xdr:col>13</xdr:col>
      <xdr:colOff>390525</xdr:colOff>
      <xdr:row>11</xdr:row>
      <xdr:rowOff>47625</xdr:rowOff>
    </xdr:to>
    <xdr:sp macro="" textlink="">
      <xdr:nvSpPr>
        <xdr:cNvPr id="46" name="45 Rectángulo redondeado">
          <a:hlinkClick xmlns:r="http://schemas.openxmlformats.org/officeDocument/2006/relationships" r:id="rId5"/>
          <a:extLst>
            <a:ext uri="{FF2B5EF4-FFF2-40B4-BE49-F238E27FC236}">
              <a16:creationId xmlns:a16="http://schemas.microsoft.com/office/drawing/2014/main" id="{00000000-0008-0000-0100-00002E000000}"/>
            </a:ext>
          </a:extLst>
        </xdr:cNvPr>
        <xdr:cNvSpPr/>
      </xdr:nvSpPr>
      <xdr:spPr>
        <a:xfrm>
          <a:off x="10477500" y="1381125"/>
          <a:ext cx="286702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Saldo comercial</a:t>
          </a:r>
        </a:p>
      </xdr:txBody>
    </xdr:sp>
    <xdr:clientData/>
  </xdr:twoCellAnchor>
  <xdr:twoCellAnchor>
    <xdr:from>
      <xdr:col>9</xdr:col>
      <xdr:colOff>581025</xdr:colOff>
      <xdr:row>11</xdr:row>
      <xdr:rowOff>114300</xdr:rowOff>
    </xdr:from>
    <xdr:to>
      <xdr:col>13</xdr:col>
      <xdr:colOff>409575</xdr:colOff>
      <xdr:row>13</xdr:row>
      <xdr:rowOff>114300</xdr:rowOff>
    </xdr:to>
    <xdr:sp macro="" textlink="">
      <xdr:nvSpPr>
        <xdr:cNvPr id="47" name="46 Rectángulo redondeado">
          <a:hlinkClick xmlns:r="http://schemas.openxmlformats.org/officeDocument/2006/relationships" r:id="rId6"/>
          <a:extLst>
            <a:ext uri="{FF2B5EF4-FFF2-40B4-BE49-F238E27FC236}">
              <a16:creationId xmlns:a16="http://schemas.microsoft.com/office/drawing/2014/main" id="{00000000-0008-0000-0100-00002F000000}"/>
            </a:ext>
          </a:extLst>
        </xdr:cNvPr>
        <xdr:cNvSpPr/>
      </xdr:nvSpPr>
      <xdr:spPr>
        <a:xfrm>
          <a:off x="10487025" y="182880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Indicadores relativos de comercio exterior</a:t>
          </a:r>
        </a:p>
      </xdr:txBody>
    </xdr:sp>
    <xdr:clientData/>
  </xdr:twoCellAnchor>
  <xdr:twoCellAnchor>
    <xdr:from>
      <xdr:col>9</xdr:col>
      <xdr:colOff>581025</xdr:colOff>
      <xdr:row>13</xdr:row>
      <xdr:rowOff>160373</xdr:rowOff>
    </xdr:from>
    <xdr:to>
      <xdr:col>13</xdr:col>
      <xdr:colOff>419100</xdr:colOff>
      <xdr:row>16</xdr:row>
      <xdr:rowOff>88605</xdr:rowOff>
    </xdr:to>
    <xdr:sp macro="" textlink="">
      <xdr:nvSpPr>
        <xdr:cNvPr id="48" name="47 Rectángulo redondeado">
          <a:hlinkClick xmlns:r="http://schemas.openxmlformats.org/officeDocument/2006/relationships" r:id="rId7"/>
          <a:extLst>
            <a:ext uri="{FF2B5EF4-FFF2-40B4-BE49-F238E27FC236}">
              <a16:creationId xmlns:a16="http://schemas.microsoft.com/office/drawing/2014/main" id="{00000000-0008-0000-0100-000030000000}"/>
            </a:ext>
          </a:extLst>
        </xdr:cNvPr>
        <xdr:cNvSpPr/>
      </xdr:nvSpPr>
      <xdr:spPr>
        <a:xfrm>
          <a:off x="10515822" y="2231507"/>
          <a:ext cx="2894935" cy="493086"/>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Proporciones de comercio en los intercambios comerciales mundiales</a:t>
          </a:r>
        </a:p>
      </xdr:txBody>
    </xdr:sp>
    <xdr:clientData/>
  </xdr:twoCellAnchor>
  <xdr:twoCellAnchor>
    <xdr:from>
      <xdr:col>9</xdr:col>
      <xdr:colOff>581025</xdr:colOff>
      <xdr:row>16</xdr:row>
      <xdr:rowOff>123825</xdr:rowOff>
    </xdr:from>
    <xdr:to>
      <xdr:col>13</xdr:col>
      <xdr:colOff>428625</xdr:colOff>
      <xdr:row>18</xdr:row>
      <xdr:rowOff>123825</xdr:rowOff>
    </xdr:to>
    <xdr:sp macro="" textlink="">
      <xdr:nvSpPr>
        <xdr:cNvPr id="49" name="48 Rectángulo redondeado">
          <a:hlinkClick xmlns:r="http://schemas.openxmlformats.org/officeDocument/2006/relationships" r:id="rId8"/>
          <a:extLst>
            <a:ext uri="{FF2B5EF4-FFF2-40B4-BE49-F238E27FC236}">
              <a16:creationId xmlns:a16="http://schemas.microsoft.com/office/drawing/2014/main" id="{00000000-0008-0000-0100-000031000000}"/>
            </a:ext>
          </a:extLst>
        </xdr:cNvPr>
        <xdr:cNvSpPr/>
      </xdr:nvSpPr>
      <xdr:spPr>
        <a:xfrm>
          <a:off x="10487025" y="2790825"/>
          <a:ext cx="28956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Concentración comercial a nivel de productos</a:t>
          </a:r>
        </a:p>
      </xdr:txBody>
    </xdr:sp>
    <xdr:clientData/>
  </xdr:twoCellAnchor>
  <xdr:twoCellAnchor>
    <xdr:from>
      <xdr:col>8</xdr:col>
      <xdr:colOff>76200</xdr:colOff>
      <xdr:row>24</xdr:row>
      <xdr:rowOff>171450</xdr:rowOff>
    </xdr:from>
    <xdr:to>
      <xdr:col>9</xdr:col>
      <xdr:colOff>552450</xdr:colOff>
      <xdr:row>27</xdr:row>
      <xdr:rowOff>28580</xdr:rowOff>
    </xdr:to>
    <xdr:cxnSp macro="">
      <xdr:nvCxnSpPr>
        <xdr:cNvPr id="68" name="67 Conector recto de flecha">
          <a:extLst>
            <a:ext uri="{FF2B5EF4-FFF2-40B4-BE49-F238E27FC236}">
              <a16:creationId xmlns:a16="http://schemas.microsoft.com/office/drawing/2014/main" id="{00000000-0008-0000-0100-000044000000}"/>
            </a:ext>
          </a:extLst>
        </xdr:cNvPr>
        <xdr:cNvCxnSpPr/>
      </xdr:nvCxnSpPr>
      <xdr:spPr>
        <a:xfrm flipV="1">
          <a:off x="9220200" y="4362450"/>
          <a:ext cx="1238250" cy="428630"/>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27</xdr:row>
      <xdr:rowOff>19059</xdr:rowOff>
    </xdr:from>
    <xdr:to>
      <xdr:col>9</xdr:col>
      <xdr:colOff>552450</xdr:colOff>
      <xdr:row>27</xdr:row>
      <xdr:rowOff>47625</xdr:rowOff>
    </xdr:to>
    <xdr:cxnSp macro="">
      <xdr:nvCxnSpPr>
        <xdr:cNvPr id="69" name="68 Conector recto de flecha">
          <a:extLst>
            <a:ext uri="{FF2B5EF4-FFF2-40B4-BE49-F238E27FC236}">
              <a16:creationId xmlns:a16="http://schemas.microsoft.com/office/drawing/2014/main" id="{00000000-0008-0000-0100-000045000000}"/>
            </a:ext>
          </a:extLst>
        </xdr:cNvPr>
        <xdr:cNvCxnSpPr/>
      </xdr:nvCxnSpPr>
      <xdr:spPr>
        <a:xfrm>
          <a:off x="9229725" y="4781559"/>
          <a:ext cx="1228725" cy="28566"/>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27</xdr:row>
      <xdr:rowOff>38104</xdr:rowOff>
    </xdr:from>
    <xdr:to>
      <xdr:col>9</xdr:col>
      <xdr:colOff>552450</xdr:colOff>
      <xdr:row>29</xdr:row>
      <xdr:rowOff>180975</xdr:rowOff>
    </xdr:to>
    <xdr:cxnSp macro="">
      <xdr:nvCxnSpPr>
        <xdr:cNvPr id="70" name="69 Conector recto de flecha">
          <a:extLst>
            <a:ext uri="{FF2B5EF4-FFF2-40B4-BE49-F238E27FC236}">
              <a16:creationId xmlns:a16="http://schemas.microsoft.com/office/drawing/2014/main" id="{00000000-0008-0000-0100-000046000000}"/>
            </a:ext>
          </a:extLst>
        </xdr:cNvPr>
        <xdr:cNvCxnSpPr/>
      </xdr:nvCxnSpPr>
      <xdr:spPr>
        <a:xfrm>
          <a:off x="9220200" y="4800604"/>
          <a:ext cx="1238250" cy="523871"/>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26</xdr:row>
      <xdr:rowOff>57150</xdr:rowOff>
    </xdr:from>
    <xdr:to>
      <xdr:col>13</xdr:col>
      <xdr:colOff>438150</xdr:colOff>
      <xdr:row>28</xdr:row>
      <xdr:rowOff>57150</xdr:rowOff>
    </xdr:to>
    <xdr:sp macro="" textlink="">
      <xdr:nvSpPr>
        <xdr:cNvPr id="78" name="77 Rectángulo redondeado">
          <a:hlinkClick xmlns:r="http://schemas.openxmlformats.org/officeDocument/2006/relationships" r:id="rId9"/>
          <a:extLst>
            <a:ext uri="{FF2B5EF4-FFF2-40B4-BE49-F238E27FC236}">
              <a16:creationId xmlns:a16="http://schemas.microsoft.com/office/drawing/2014/main" id="{00000000-0008-0000-0100-00004E000000}"/>
            </a:ext>
          </a:extLst>
        </xdr:cNvPr>
        <xdr:cNvSpPr/>
      </xdr:nvSpPr>
      <xdr:spPr>
        <a:xfrm>
          <a:off x="10515600" y="462915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Indice de Balassa</a:t>
          </a:r>
        </a:p>
      </xdr:txBody>
    </xdr:sp>
    <xdr:clientData/>
  </xdr:twoCellAnchor>
  <xdr:twoCellAnchor>
    <xdr:from>
      <xdr:col>9</xdr:col>
      <xdr:colOff>609600</xdr:colOff>
      <xdr:row>28</xdr:row>
      <xdr:rowOff>114298</xdr:rowOff>
    </xdr:from>
    <xdr:to>
      <xdr:col>13</xdr:col>
      <xdr:colOff>447675</xdr:colOff>
      <xdr:row>31</xdr:row>
      <xdr:rowOff>66452</xdr:rowOff>
    </xdr:to>
    <xdr:sp macro="" textlink="">
      <xdr:nvSpPr>
        <xdr:cNvPr id="79" name="78 Rectángulo redondeado">
          <a:hlinkClick xmlns:r="http://schemas.openxmlformats.org/officeDocument/2006/relationships" r:id="rId10"/>
          <a:extLst>
            <a:ext uri="{FF2B5EF4-FFF2-40B4-BE49-F238E27FC236}">
              <a16:creationId xmlns:a16="http://schemas.microsoft.com/office/drawing/2014/main" id="{00000000-0008-0000-0100-00004F000000}"/>
            </a:ext>
          </a:extLst>
        </xdr:cNvPr>
        <xdr:cNvSpPr/>
      </xdr:nvSpPr>
      <xdr:spPr>
        <a:xfrm>
          <a:off x="10544397" y="5009705"/>
          <a:ext cx="2894935" cy="517009"/>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Índice de Grubel Lloyd       </a:t>
          </a:r>
        </a:p>
      </xdr:txBody>
    </xdr:sp>
    <xdr:clientData/>
  </xdr:twoCellAnchor>
  <xdr:twoCellAnchor>
    <xdr:from>
      <xdr:col>9</xdr:col>
      <xdr:colOff>609600</xdr:colOff>
      <xdr:row>23</xdr:row>
      <xdr:rowOff>171450</xdr:rowOff>
    </xdr:from>
    <xdr:to>
      <xdr:col>13</xdr:col>
      <xdr:colOff>447675</xdr:colOff>
      <xdr:row>25</xdr:row>
      <xdr:rowOff>171450</xdr:rowOff>
    </xdr:to>
    <xdr:sp macro="" textlink="">
      <xdr:nvSpPr>
        <xdr:cNvPr id="82" name="81 Rectángulo redondeado">
          <a:hlinkClick xmlns:r="http://schemas.openxmlformats.org/officeDocument/2006/relationships" r:id="rId11"/>
          <a:extLst>
            <a:ext uri="{FF2B5EF4-FFF2-40B4-BE49-F238E27FC236}">
              <a16:creationId xmlns:a16="http://schemas.microsoft.com/office/drawing/2014/main" id="{00000000-0008-0000-0100-000052000000}"/>
            </a:ext>
          </a:extLst>
        </xdr:cNvPr>
        <xdr:cNvSpPr/>
      </xdr:nvSpPr>
      <xdr:spPr>
        <a:xfrm>
          <a:off x="10515600" y="4171950"/>
          <a:ext cx="288607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Ventajas comparativas reveladas</a:t>
          </a:r>
        </a:p>
      </xdr:txBody>
    </xdr:sp>
    <xdr:clientData/>
  </xdr:twoCellAnchor>
  <xdr:twoCellAnchor editAs="oneCell">
    <xdr:from>
      <xdr:col>8</xdr:col>
      <xdr:colOff>287966</xdr:colOff>
      <xdr:row>2</xdr:row>
      <xdr:rowOff>132908</xdr:rowOff>
    </xdr:from>
    <xdr:to>
      <xdr:col>9</xdr:col>
      <xdr:colOff>166134</xdr:colOff>
      <xdr:row>5</xdr:row>
      <xdr:rowOff>173400</xdr:rowOff>
    </xdr:to>
    <xdr:pic>
      <xdr:nvPicPr>
        <xdr:cNvPr id="91" name="90 Imagen" descr="Resultado de imagen para flecha 3d png">
          <a:extLst>
            <a:ext uri="{FF2B5EF4-FFF2-40B4-BE49-F238E27FC236}">
              <a16:creationId xmlns:a16="http://schemas.microsoft.com/office/drawing/2014/main" id="{00000000-0008-0000-0100-00005B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8547" y="321193"/>
          <a:ext cx="642383" cy="6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464169</xdr:colOff>
      <xdr:row>1</xdr:row>
      <xdr:rowOff>44302</xdr:rowOff>
    </xdr:from>
    <xdr:to>
      <xdr:col>8</xdr:col>
      <xdr:colOff>263377</xdr:colOff>
      <xdr:row>4</xdr:row>
      <xdr:rowOff>35220</xdr:rowOff>
    </xdr:to>
    <xdr:pic>
      <xdr:nvPicPr>
        <xdr:cNvPr id="92" name="91 Imagen" descr="Resultado de imagen para 1 png">
          <a:extLst>
            <a:ext uri="{FF2B5EF4-FFF2-40B4-BE49-F238E27FC236}">
              <a16:creationId xmlns:a16="http://schemas.microsoft.com/office/drawing/2014/main" id="{00000000-0008-0000-0100-00005C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70535" y="44302"/>
          <a:ext cx="563423" cy="55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524041</xdr:colOff>
      <xdr:row>1</xdr:row>
      <xdr:rowOff>46200</xdr:rowOff>
    </xdr:from>
    <xdr:ext cx="4090992" cy="468013"/>
    <xdr:sp macro="" textlink="">
      <xdr:nvSpPr>
        <xdr:cNvPr id="93" name="92 Rectángulo">
          <a:extLst>
            <a:ext uri="{FF2B5EF4-FFF2-40B4-BE49-F238E27FC236}">
              <a16:creationId xmlns:a16="http://schemas.microsoft.com/office/drawing/2014/main" id="{00000000-0008-0000-0100-00005D000000}"/>
            </a:ext>
          </a:extLst>
        </xdr:cNvPr>
        <xdr:cNvSpPr/>
      </xdr:nvSpPr>
      <xdr:spPr>
        <a:xfrm>
          <a:off x="9694622" y="46200"/>
          <a:ext cx="4090992" cy="468013"/>
        </a:xfrm>
        <a:prstGeom prst="rect">
          <a:avLst/>
        </a:prstGeom>
        <a:noFill/>
      </xdr:spPr>
      <xdr:txBody>
        <a:bodyPr wrap="none" lIns="91440" tIns="45720" rIns="91440" bIns="45720">
          <a:spAutoFit/>
        </a:bodyPr>
        <a:lstStyle/>
        <a:p>
          <a:pPr algn="ctr"/>
          <a:r>
            <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Seleccione un indicador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342899</xdr:colOff>
      <xdr:row>2</xdr:row>
      <xdr:rowOff>100011</xdr:rowOff>
    </xdr:from>
    <xdr:to>
      <xdr:col>12</xdr:col>
      <xdr:colOff>619125</xdr:colOff>
      <xdr:row>27</xdr:row>
      <xdr:rowOff>152400</xdr:rowOff>
    </xdr:to>
    <xdr:graphicFrame macro="">
      <xdr:nvGraphicFramePr>
        <xdr:cNvPr id="2" name="1 Diagrama">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695325</xdr:colOff>
      <xdr:row>5</xdr:row>
      <xdr:rowOff>57148</xdr:rowOff>
    </xdr:from>
    <xdr:to>
      <xdr:col>10</xdr:col>
      <xdr:colOff>371475</xdr:colOff>
      <xdr:row>17</xdr:row>
      <xdr:rowOff>66673</xdr:rowOff>
    </xdr:to>
    <xdr:sp macro="" textlink="">
      <xdr:nvSpPr>
        <xdr:cNvPr id="8" name="7 Rectángulo">
          <a:extLst>
            <a:ext uri="{FF2B5EF4-FFF2-40B4-BE49-F238E27FC236}">
              <a16:creationId xmlns:a16="http://schemas.microsoft.com/office/drawing/2014/main" id="{00000000-0008-0000-0300-000008000000}"/>
            </a:ext>
          </a:extLst>
        </xdr:cNvPr>
        <xdr:cNvSpPr/>
      </xdr:nvSpPr>
      <xdr:spPr>
        <a:xfrm>
          <a:off x="45053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66675</xdr:colOff>
      <xdr:row>0</xdr:row>
      <xdr:rowOff>9525</xdr:rowOff>
    </xdr:from>
    <xdr:to>
      <xdr:col>3</xdr:col>
      <xdr:colOff>593249</xdr:colOff>
      <xdr:row>5</xdr:row>
      <xdr:rowOff>57150</xdr:rowOff>
    </xdr:to>
    <xdr:pic>
      <xdr:nvPicPr>
        <xdr:cNvPr id="2" name="1 Imagen" descr="Resultado de imagen para LISTA ">
          <a:extLst>
            <a:ext uri="{FF2B5EF4-FFF2-40B4-BE49-F238E27FC236}">
              <a16:creationId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666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0</xdr:rowOff>
    </xdr:from>
    <xdr:to>
      <xdr:col>9</xdr:col>
      <xdr:colOff>495300</xdr:colOff>
      <xdr:row>4</xdr:row>
      <xdr:rowOff>161925</xdr:rowOff>
    </xdr:to>
    <xdr:pic>
      <xdr:nvPicPr>
        <xdr:cNvPr id="3" name="2 Imagen" descr="Resultado de imagen para LISTA ">
          <a:extLst>
            <a:ext uri="{FF2B5EF4-FFF2-40B4-BE49-F238E27FC236}">
              <a16:creationId xmlns:a16="http://schemas.microsoft.com/office/drawing/2014/main" id="{00000000-0008-0000-03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0</xdr:rowOff>
    </xdr:from>
    <xdr:to>
      <xdr:col>15</xdr:col>
      <xdr:colOff>428625</xdr:colOff>
      <xdr:row>5</xdr:row>
      <xdr:rowOff>45514</xdr:rowOff>
    </xdr:to>
    <xdr:pic>
      <xdr:nvPicPr>
        <xdr:cNvPr id="4" name="3 Imagen" descr="Resultado de imagen para LISTA ">
          <a:extLst>
            <a:ext uri="{FF2B5EF4-FFF2-40B4-BE49-F238E27FC236}">
              <a16:creationId xmlns:a16="http://schemas.microsoft.com/office/drawing/2014/main" id="{00000000-0008-0000-03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9439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1</xdr:row>
      <xdr:rowOff>9525</xdr:rowOff>
    </xdr:from>
    <xdr:to>
      <xdr:col>4</xdr:col>
      <xdr:colOff>514350</xdr:colOff>
      <xdr:row>2</xdr:row>
      <xdr:rowOff>171450</xdr:rowOff>
    </xdr:to>
    <xdr:sp macro="" textlink="">
      <xdr:nvSpPr>
        <xdr:cNvPr id="9" name="8 CuadroTexto">
          <a:extLst>
            <a:ext uri="{FF2B5EF4-FFF2-40B4-BE49-F238E27FC236}">
              <a16:creationId xmlns:a16="http://schemas.microsoft.com/office/drawing/2014/main" id="{00000000-0008-0000-0300-000009000000}"/>
            </a:ext>
          </a:extLst>
        </xdr:cNvPr>
        <xdr:cNvSpPr txBox="1"/>
      </xdr:nvSpPr>
      <xdr:spPr>
        <a:xfrm>
          <a:off x="7334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161925</xdr:colOff>
      <xdr:row>1</xdr:row>
      <xdr:rowOff>19051</xdr:rowOff>
    </xdr:from>
    <xdr:to>
      <xdr:col>9</xdr:col>
      <xdr:colOff>419100</xdr:colOff>
      <xdr:row>2</xdr:row>
      <xdr:rowOff>180976</xdr:rowOff>
    </xdr:to>
    <xdr:sp macro="" textlink="">
      <xdr:nvSpPr>
        <xdr:cNvPr id="10" name="9 CuadroTexto">
          <a:extLst>
            <a:ext uri="{FF2B5EF4-FFF2-40B4-BE49-F238E27FC236}">
              <a16:creationId xmlns:a16="http://schemas.microsoft.com/office/drawing/2014/main" id="{00000000-0008-0000-0300-00000A000000}"/>
            </a:ext>
          </a:extLst>
        </xdr:cNvPr>
        <xdr:cNvSpPr txBox="1"/>
      </xdr:nvSpPr>
      <xdr:spPr>
        <a:xfrm>
          <a:off x="54864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209550</xdr:colOff>
      <xdr:row>1</xdr:row>
      <xdr:rowOff>38100</xdr:rowOff>
    </xdr:from>
    <xdr:to>
      <xdr:col>15</xdr:col>
      <xdr:colOff>466725</xdr:colOff>
      <xdr:row>3</xdr:row>
      <xdr:rowOff>9525</xdr:rowOff>
    </xdr:to>
    <xdr:sp macro="" textlink="">
      <xdr:nvSpPr>
        <xdr:cNvPr id="11" name="10 CuadroTexto">
          <a:extLst>
            <a:ext uri="{FF2B5EF4-FFF2-40B4-BE49-F238E27FC236}">
              <a16:creationId xmlns:a16="http://schemas.microsoft.com/office/drawing/2014/main" id="{00000000-0008-0000-0300-00000B000000}"/>
            </a:ext>
          </a:extLst>
        </xdr:cNvPr>
        <xdr:cNvSpPr txBox="1"/>
      </xdr:nvSpPr>
      <xdr:spPr>
        <a:xfrm>
          <a:off x="93535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361950</xdr:colOff>
      <xdr:row>5</xdr:row>
      <xdr:rowOff>28575</xdr:rowOff>
    </xdr:from>
    <xdr:to>
      <xdr:col>16</xdr:col>
      <xdr:colOff>38100</xdr:colOff>
      <xdr:row>17</xdr:row>
      <xdr:rowOff>38100</xdr:rowOff>
    </xdr:to>
    <xdr:sp macro="" textlink="">
      <xdr:nvSpPr>
        <xdr:cNvPr id="12" name="11 Rectángulo">
          <a:extLst>
            <a:ext uri="{FF2B5EF4-FFF2-40B4-BE49-F238E27FC236}">
              <a16:creationId xmlns:a16="http://schemas.microsoft.com/office/drawing/2014/main" id="{00000000-0008-0000-0300-00000C000000}"/>
            </a:ext>
          </a:extLst>
        </xdr:cNvPr>
        <xdr:cNvSpPr/>
      </xdr:nvSpPr>
      <xdr:spPr>
        <a:xfrm>
          <a:off x="9324975" y="9810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295275</xdr:colOff>
      <xdr:row>5</xdr:row>
      <xdr:rowOff>47625</xdr:rowOff>
    </xdr:from>
    <xdr:to>
      <xdr:col>5</xdr:col>
      <xdr:colOff>133350</xdr:colOff>
      <xdr:row>17</xdr:row>
      <xdr:rowOff>57150</xdr:rowOff>
    </xdr:to>
    <xdr:sp macro="" textlink="">
      <xdr:nvSpPr>
        <xdr:cNvPr id="13" name="12 Rectángulo">
          <a:extLst>
            <a:ext uri="{FF2B5EF4-FFF2-40B4-BE49-F238E27FC236}">
              <a16:creationId xmlns:a16="http://schemas.microsoft.com/office/drawing/2014/main" id="{00000000-0008-0000-0300-00000D000000}"/>
            </a:ext>
          </a:extLst>
        </xdr:cNvPr>
        <xdr:cNvSpPr/>
      </xdr:nvSpPr>
      <xdr:spPr>
        <a:xfrm>
          <a:off x="2952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381000</xdr:colOff>
      <xdr:row>18</xdr:row>
      <xdr:rowOff>176211</xdr:rowOff>
    </xdr:from>
    <xdr:to>
      <xdr:col>8</xdr:col>
      <xdr:colOff>809625</xdr:colOff>
      <xdr:row>23</xdr:row>
      <xdr:rowOff>9524</xdr:rowOff>
    </xdr:to>
    <xdr:pic>
      <xdr:nvPicPr>
        <xdr:cNvPr id="14" name="13 Imagen" descr="Resultado de imagen para estadisticas icono pn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97371</xdr:colOff>
      <xdr:row>19</xdr:row>
      <xdr:rowOff>94017</xdr:rowOff>
    </xdr:from>
    <xdr:to>
      <xdr:col>7</xdr:col>
      <xdr:colOff>142876</xdr:colOff>
      <xdr:row>25</xdr:row>
      <xdr:rowOff>104775</xdr:rowOff>
    </xdr:to>
    <xdr:pic>
      <xdr:nvPicPr>
        <xdr:cNvPr id="16" name="15 Imagen" descr="Resultado de imagen para HAZ clic aqui PNG">
          <a:hlinkClick xmlns:r="http://schemas.openxmlformats.org/officeDocument/2006/relationships" r:id="rId3"/>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7371"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22</xdr:row>
      <xdr:rowOff>142875</xdr:rowOff>
    </xdr:from>
    <xdr:to>
      <xdr:col>1</xdr:col>
      <xdr:colOff>19050</xdr:colOff>
      <xdr:row>24</xdr:row>
      <xdr:rowOff>28575</xdr:rowOff>
    </xdr:to>
    <xdr:sp macro="" textlink="">
      <xdr:nvSpPr>
        <xdr:cNvPr id="5" name="4 Flecha izquierda">
          <a:hlinkClick xmlns:r="http://schemas.openxmlformats.org/officeDocument/2006/relationships" r:id="rId5"/>
          <a:extLst>
            <a:ext uri="{FF2B5EF4-FFF2-40B4-BE49-F238E27FC236}">
              <a16:creationId xmlns:a16="http://schemas.microsoft.com/office/drawing/2014/main" id="{00000000-0008-0000-0300-000005000000}"/>
            </a:ext>
          </a:extLst>
        </xdr:cNvPr>
        <xdr:cNvSpPr/>
      </xdr:nvSpPr>
      <xdr:spPr>
        <a:xfrm>
          <a:off x="285750"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104775</xdr:colOff>
      <xdr:row>22</xdr:row>
      <xdr:rowOff>142875</xdr:rowOff>
    </xdr:from>
    <xdr:to>
      <xdr:col>1</xdr:col>
      <xdr:colOff>371475</xdr:colOff>
      <xdr:row>24</xdr:row>
      <xdr:rowOff>38100</xdr:rowOff>
    </xdr:to>
    <xdr:sp macro="" textlink="">
      <xdr:nvSpPr>
        <xdr:cNvPr id="6" name="5 Flecha derecha">
          <a:hlinkClick xmlns:r="http://schemas.openxmlformats.org/officeDocument/2006/relationships" r:id="rId6"/>
          <a:extLst>
            <a:ext uri="{FF2B5EF4-FFF2-40B4-BE49-F238E27FC236}">
              <a16:creationId xmlns:a16="http://schemas.microsoft.com/office/drawing/2014/main" id="{00000000-0008-0000-0300-000006000000}"/>
            </a:ext>
          </a:extLst>
        </xdr:cNvPr>
        <xdr:cNvSpPr/>
      </xdr:nvSpPr>
      <xdr:spPr>
        <a:xfrm>
          <a:off x="581025"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9</xdr:col>
      <xdr:colOff>35888</xdr:colOff>
      <xdr:row>19</xdr:row>
      <xdr:rowOff>31248</xdr:rowOff>
    </xdr:from>
    <xdr:ext cx="3261983" cy="593304"/>
    <xdr:sp macro="" textlink="">
      <xdr:nvSpPr>
        <xdr:cNvPr id="7" name="6 Rectángulo">
          <a:extLst>
            <a:ext uri="{FF2B5EF4-FFF2-40B4-BE49-F238E27FC236}">
              <a16:creationId xmlns:a16="http://schemas.microsoft.com/office/drawing/2014/main" id="{00000000-0008-0000-0300-000007000000}"/>
            </a:ext>
          </a:extLst>
        </xdr:cNvPr>
        <xdr:cNvSpPr/>
      </xdr:nvSpPr>
      <xdr:spPr>
        <a:xfrm>
          <a:off x="6893888"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304800</xdr:colOff>
      <xdr:row>41</xdr:row>
      <xdr:rowOff>142875</xdr:rowOff>
    </xdr:from>
    <xdr:to>
      <xdr:col>1</xdr:col>
      <xdr:colOff>57150</xdr:colOff>
      <xdr:row>43</xdr:row>
      <xdr:rowOff>28575</xdr:rowOff>
    </xdr:to>
    <xdr:sp macro="" textlink="">
      <xdr:nvSpPr>
        <xdr:cNvPr id="17" name="16 Flecha izquierda">
          <a:hlinkClick xmlns:r="http://schemas.openxmlformats.org/officeDocument/2006/relationships" r:id="rId5"/>
          <a:extLst>
            <a:ext uri="{FF2B5EF4-FFF2-40B4-BE49-F238E27FC236}">
              <a16:creationId xmlns:a16="http://schemas.microsoft.com/office/drawing/2014/main" id="{00000000-0008-0000-0300-000011000000}"/>
            </a:ext>
          </a:extLst>
        </xdr:cNvPr>
        <xdr:cNvSpPr/>
      </xdr:nvSpPr>
      <xdr:spPr>
        <a:xfrm>
          <a:off x="304800" y="7953375"/>
          <a:ext cx="2286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133350</xdr:colOff>
      <xdr:row>41</xdr:row>
      <xdr:rowOff>142875</xdr:rowOff>
    </xdr:from>
    <xdr:to>
      <xdr:col>1</xdr:col>
      <xdr:colOff>361949</xdr:colOff>
      <xdr:row>43</xdr:row>
      <xdr:rowOff>38100</xdr:rowOff>
    </xdr:to>
    <xdr:sp macro="" textlink="">
      <xdr:nvSpPr>
        <xdr:cNvPr id="18" name="17 Flecha derecha">
          <a:hlinkClick xmlns:r="http://schemas.openxmlformats.org/officeDocument/2006/relationships" r:id="rId6"/>
          <a:extLst>
            <a:ext uri="{FF2B5EF4-FFF2-40B4-BE49-F238E27FC236}">
              <a16:creationId xmlns:a16="http://schemas.microsoft.com/office/drawing/2014/main" id="{00000000-0008-0000-0300-000012000000}"/>
            </a:ext>
          </a:extLst>
        </xdr:cNvPr>
        <xdr:cNvSpPr/>
      </xdr:nvSpPr>
      <xdr:spPr>
        <a:xfrm>
          <a:off x="609600" y="7953375"/>
          <a:ext cx="228599"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190500</xdr:colOff>
      <xdr:row>22</xdr:row>
      <xdr:rowOff>76200</xdr:rowOff>
    </xdr:from>
    <xdr:ext cx="384272" cy="264560"/>
    <xdr:sp macro="" textlink="">
      <xdr:nvSpPr>
        <xdr:cNvPr id="15" name="14 CuadroTexto">
          <a:extLst>
            <a:ext uri="{FF2B5EF4-FFF2-40B4-BE49-F238E27FC236}">
              <a16:creationId xmlns:a16="http://schemas.microsoft.com/office/drawing/2014/main" id="{00000000-0008-0000-0300-00000F000000}"/>
            </a:ext>
          </a:extLst>
        </xdr:cNvPr>
        <xdr:cNvSpPr txBox="1"/>
      </xdr:nvSpPr>
      <xdr:spPr>
        <a:xfrm>
          <a:off x="626745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123825</xdr:colOff>
      <xdr:row>5</xdr:row>
      <xdr:rowOff>47623</xdr:rowOff>
    </xdr:from>
    <xdr:to>
      <xdr:col>10</xdr:col>
      <xdr:colOff>561975</xdr:colOff>
      <xdr:row>17</xdr:row>
      <xdr:rowOff>57148</xdr:rowOff>
    </xdr:to>
    <xdr:sp macro="" textlink="">
      <xdr:nvSpPr>
        <xdr:cNvPr id="2" name="1 Rectángulo">
          <a:extLst>
            <a:ext uri="{FF2B5EF4-FFF2-40B4-BE49-F238E27FC236}">
              <a16:creationId xmlns:a16="http://schemas.microsoft.com/office/drawing/2014/main" id="{00000000-0008-0000-0400-000002000000}"/>
            </a:ext>
          </a:extLst>
        </xdr:cNvPr>
        <xdr:cNvSpPr/>
      </xdr:nvSpPr>
      <xdr:spPr>
        <a:xfrm>
          <a:off x="4352925" y="1000123"/>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574199</xdr:colOff>
      <xdr:row>5</xdr:row>
      <xdr:rowOff>57150</xdr:rowOff>
    </xdr:to>
    <xdr:pic>
      <xdr:nvPicPr>
        <xdr:cNvPr id="3" name="2 Imagen" descr="Resultado de imagen para LISTA ">
          <a:extLst>
            <a:ext uri="{FF2B5EF4-FFF2-40B4-BE49-F238E27FC236}">
              <a16:creationId xmlns:a16="http://schemas.microsoft.com/office/drawing/2014/main" id="{00000000-0008-0000-04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0</xdr:row>
      <xdr:rowOff>0</xdr:rowOff>
    </xdr:from>
    <xdr:to>
      <xdr:col>10</xdr:col>
      <xdr:colOff>466725</xdr:colOff>
      <xdr:row>4</xdr:row>
      <xdr:rowOff>161925</xdr:rowOff>
    </xdr:to>
    <xdr:pic>
      <xdr:nvPicPr>
        <xdr:cNvPr id="4" name="3 Imagen" descr="Resultado de imagen para LISTA ">
          <a:extLst>
            <a:ext uri="{FF2B5EF4-FFF2-40B4-BE49-F238E27FC236}">
              <a16:creationId xmlns:a16="http://schemas.microsoft.com/office/drawing/2014/main" id="{00000000-0008-0000-04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8957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0</xdr:row>
      <xdr:rowOff>0</xdr:rowOff>
    </xdr:from>
    <xdr:to>
      <xdr:col>15</xdr:col>
      <xdr:colOff>771525</xdr:colOff>
      <xdr:row>5</xdr:row>
      <xdr:rowOff>45514</xdr:rowOff>
    </xdr:to>
    <xdr:pic>
      <xdr:nvPicPr>
        <xdr:cNvPr id="5" name="4 Imagen" descr="Resultado de imagen para LISTA ">
          <a:extLst>
            <a:ext uri="{FF2B5EF4-FFF2-40B4-BE49-F238E27FC236}">
              <a16:creationId xmlns:a16="http://schemas.microsoft.com/office/drawing/2014/main" id="{00000000-0008-0000-04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07720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a:extLst>
            <a:ext uri="{FF2B5EF4-FFF2-40B4-BE49-F238E27FC236}">
              <a16:creationId xmlns:a16="http://schemas.microsoft.com/office/drawing/2014/main" id="{00000000-0008-0000-0400-000006000000}"/>
            </a:ext>
          </a:extLst>
        </xdr:cNvPr>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171450</xdr:colOff>
      <xdr:row>1</xdr:row>
      <xdr:rowOff>28575</xdr:rowOff>
    </xdr:from>
    <xdr:to>
      <xdr:col>9</xdr:col>
      <xdr:colOff>428625</xdr:colOff>
      <xdr:row>3</xdr:row>
      <xdr:rowOff>0</xdr:rowOff>
    </xdr:to>
    <xdr:sp macro="" textlink="">
      <xdr:nvSpPr>
        <xdr:cNvPr id="7" name="6 CuadroTexto">
          <a:extLst>
            <a:ext uri="{FF2B5EF4-FFF2-40B4-BE49-F238E27FC236}">
              <a16:creationId xmlns:a16="http://schemas.microsoft.com/office/drawing/2014/main" id="{00000000-0008-0000-0400-000007000000}"/>
            </a:ext>
          </a:extLst>
        </xdr:cNvPr>
        <xdr:cNvSpPr txBox="1"/>
      </xdr:nvSpPr>
      <xdr:spPr>
        <a:xfrm>
          <a:off x="47434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285750</xdr:colOff>
      <xdr:row>1</xdr:row>
      <xdr:rowOff>38100</xdr:rowOff>
    </xdr:from>
    <xdr:to>
      <xdr:col>15</xdr:col>
      <xdr:colOff>542925</xdr:colOff>
      <xdr:row>3</xdr:row>
      <xdr:rowOff>9525</xdr:rowOff>
    </xdr:to>
    <xdr:sp macro="" textlink="">
      <xdr:nvSpPr>
        <xdr:cNvPr id="8" name="7 CuadroTexto">
          <a:extLst>
            <a:ext uri="{FF2B5EF4-FFF2-40B4-BE49-F238E27FC236}">
              <a16:creationId xmlns:a16="http://schemas.microsoft.com/office/drawing/2014/main" id="{00000000-0008-0000-0400-000008000000}"/>
            </a:ext>
          </a:extLst>
        </xdr:cNvPr>
        <xdr:cNvSpPr txBox="1"/>
      </xdr:nvSpPr>
      <xdr:spPr>
        <a:xfrm>
          <a:off x="90868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533400</xdr:colOff>
      <xdr:row>5</xdr:row>
      <xdr:rowOff>47625</xdr:rowOff>
    </xdr:from>
    <xdr:to>
      <xdr:col>16</xdr:col>
      <xdr:colOff>209550</xdr:colOff>
      <xdr:row>17</xdr:row>
      <xdr:rowOff>57150</xdr:rowOff>
    </xdr:to>
    <xdr:sp macro="" textlink="">
      <xdr:nvSpPr>
        <xdr:cNvPr id="9" name="8 Rectángulo">
          <a:extLst>
            <a:ext uri="{FF2B5EF4-FFF2-40B4-BE49-F238E27FC236}">
              <a16:creationId xmlns:a16="http://schemas.microsoft.com/office/drawing/2014/main" id="{00000000-0008-0000-0400-000009000000}"/>
            </a:ext>
          </a:extLst>
        </xdr:cNvPr>
        <xdr:cNvSpPr/>
      </xdr:nvSpPr>
      <xdr:spPr>
        <a:xfrm>
          <a:off x="85725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390525</xdr:colOff>
      <xdr:row>5</xdr:row>
      <xdr:rowOff>38100</xdr:rowOff>
    </xdr:from>
    <xdr:to>
      <xdr:col>5</xdr:col>
      <xdr:colOff>57150</xdr:colOff>
      <xdr:row>17</xdr:row>
      <xdr:rowOff>47625</xdr:rowOff>
    </xdr:to>
    <xdr:sp macro="" textlink="">
      <xdr:nvSpPr>
        <xdr:cNvPr id="10" name="9 Rectángulo">
          <a:extLst>
            <a:ext uri="{FF2B5EF4-FFF2-40B4-BE49-F238E27FC236}">
              <a16:creationId xmlns:a16="http://schemas.microsoft.com/office/drawing/2014/main" id="{00000000-0008-0000-0400-00000A000000}"/>
            </a:ext>
          </a:extLst>
        </xdr:cNvPr>
        <xdr:cNvSpPr/>
      </xdr:nvSpPr>
      <xdr:spPr>
        <a:xfrm>
          <a:off x="390525" y="990600"/>
          <a:ext cx="31337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457200</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752476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4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400-00000E000000}"/>
            </a:ext>
          </a:extLst>
        </xdr:cNvPr>
        <xdr:cNvSpPr/>
      </xdr:nvSpPr>
      <xdr:spPr>
        <a:xfrm>
          <a:off x="514349" y="4333875"/>
          <a:ext cx="31432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4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4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495300</xdr:colOff>
      <xdr:row>41</xdr:row>
      <xdr:rowOff>76200</xdr:rowOff>
    </xdr:from>
    <xdr:to>
      <xdr:col>1</xdr:col>
      <xdr:colOff>228600</xdr:colOff>
      <xdr:row>42</xdr:row>
      <xdr:rowOff>161925</xdr:rowOff>
    </xdr:to>
    <xdr:sp macro="" textlink="">
      <xdr:nvSpPr>
        <xdr:cNvPr id="17" name="16 Flecha derecha">
          <a:hlinkClick xmlns:r="http://schemas.openxmlformats.org/officeDocument/2006/relationships" r:id="rId7"/>
          <a:extLst>
            <a:ext uri="{FF2B5EF4-FFF2-40B4-BE49-F238E27FC236}">
              <a16:creationId xmlns:a16="http://schemas.microsoft.com/office/drawing/2014/main" id="{00000000-0008-0000-0400-000011000000}"/>
            </a:ext>
          </a:extLst>
        </xdr:cNvPr>
        <xdr:cNvSpPr/>
      </xdr:nvSpPr>
      <xdr:spPr>
        <a:xfrm>
          <a:off x="495300" y="7886700"/>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619125</xdr:colOff>
      <xdr:row>22</xdr:row>
      <xdr:rowOff>47625</xdr:rowOff>
    </xdr:from>
    <xdr:ext cx="384272" cy="264560"/>
    <xdr:sp macro="" textlink="">
      <xdr:nvSpPr>
        <xdr:cNvPr id="19" name="18 CuadroTexto">
          <a:extLst>
            <a:ext uri="{FF2B5EF4-FFF2-40B4-BE49-F238E27FC236}">
              <a16:creationId xmlns:a16="http://schemas.microsoft.com/office/drawing/2014/main" id="{00000000-0008-0000-0400-000013000000}"/>
            </a:ext>
          </a:extLst>
        </xdr:cNvPr>
        <xdr:cNvSpPr txBox="1"/>
      </xdr:nvSpPr>
      <xdr:spPr>
        <a:xfrm>
          <a:off x="4676775" y="423862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542925</xdr:colOff>
      <xdr:row>5</xdr:row>
      <xdr:rowOff>57148</xdr:rowOff>
    </xdr:from>
    <xdr:to>
      <xdr:col>10</xdr:col>
      <xdr:colOff>219075</xdr:colOff>
      <xdr:row>17</xdr:row>
      <xdr:rowOff>66673</xdr:rowOff>
    </xdr:to>
    <xdr:sp macro="" textlink="">
      <xdr:nvSpPr>
        <xdr:cNvPr id="2" name="1 Rectángulo">
          <a:extLst>
            <a:ext uri="{FF2B5EF4-FFF2-40B4-BE49-F238E27FC236}">
              <a16:creationId xmlns:a16="http://schemas.microsoft.com/office/drawing/2014/main" id="{00000000-0008-0000-0500-000002000000}"/>
            </a:ext>
          </a:extLst>
        </xdr:cNvPr>
        <xdr:cNvSpPr/>
      </xdr:nvSpPr>
      <xdr:spPr>
        <a:xfrm>
          <a:off x="43529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47625</xdr:colOff>
      <xdr:row>0</xdr:row>
      <xdr:rowOff>9525</xdr:rowOff>
    </xdr:from>
    <xdr:to>
      <xdr:col>3</xdr:col>
      <xdr:colOff>707549</xdr:colOff>
      <xdr:row>5</xdr:row>
      <xdr:rowOff>57150</xdr:rowOff>
    </xdr:to>
    <xdr:pic>
      <xdr:nvPicPr>
        <xdr:cNvPr id="3" name="2 Imagen" descr="Resultado de imagen para LISTA ">
          <a:extLst>
            <a:ext uri="{FF2B5EF4-FFF2-40B4-BE49-F238E27FC236}">
              <a16:creationId xmlns:a16="http://schemas.microsoft.com/office/drawing/2014/main" id="{00000000-0008-0000-05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4762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9524</xdr:rowOff>
    </xdr:from>
    <xdr:to>
      <xdr:col>9</xdr:col>
      <xdr:colOff>781050</xdr:colOff>
      <xdr:row>4</xdr:row>
      <xdr:rowOff>171449</xdr:rowOff>
    </xdr:to>
    <xdr:pic>
      <xdr:nvPicPr>
        <xdr:cNvPr id="4" name="3 Imagen" descr="Resultado de imagen para LISTA ">
          <a:extLst>
            <a:ext uri="{FF2B5EF4-FFF2-40B4-BE49-F238E27FC236}">
              <a16:creationId xmlns:a16="http://schemas.microsoft.com/office/drawing/2014/main" id="{00000000-0008-0000-05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914775"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0</xdr:rowOff>
    </xdr:from>
    <xdr:to>
      <xdr:col>15</xdr:col>
      <xdr:colOff>628650</xdr:colOff>
      <xdr:row>5</xdr:row>
      <xdr:rowOff>45514</xdr:rowOff>
    </xdr:to>
    <xdr:pic>
      <xdr:nvPicPr>
        <xdr:cNvPr id="5" name="4 Imagen" descr="Resultado de imagen para LISTA ">
          <a:extLst>
            <a:ext uri="{FF2B5EF4-FFF2-40B4-BE49-F238E27FC236}">
              <a16:creationId xmlns:a16="http://schemas.microsoft.com/office/drawing/2014/main" id="{00000000-0008-0000-05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010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a:extLst>
            <a:ext uri="{FF2B5EF4-FFF2-40B4-BE49-F238E27FC236}">
              <a16:creationId xmlns:a16="http://schemas.microsoft.com/office/drawing/2014/main" id="{00000000-0008-0000-0500-000006000000}"/>
            </a:ext>
          </a:extLst>
        </xdr:cNvPr>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371475</xdr:colOff>
      <xdr:row>1</xdr:row>
      <xdr:rowOff>28575</xdr:rowOff>
    </xdr:from>
    <xdr:to>
      <xdr:col>9</xdr:col>
      <xdr:colOff>628650</xdr:colOff>
      <xdr:row>3</xdr:row>
      <xdr:rowOff>0</xdr:rowOff>
    </xdr:to>
    <xdr:sp macro="" textlink="">
      <xdr:nvSpPr>
        <xdr:cNvPr id="7" name="6 CuadroTexto">
          <a:extLst>
            <a:ext uri="{FF2B5EF4-FFF2-40B4-BE49-F238E27FC236}">
              <a16:creationId xmlns:a16="http://schemas.microsoft.com/office/drawing/2014/main" id="{00000000-0008-0000-0500-000007000000}"/>
            </a:ext>
          </a:extLst>
        </xdr:cNvPr>
        <xdr:cNvSpPr txBox="1"/>
      </xdr:nvSpPr>
      <xdr:spPr>
        <a:xfrm>
          <a:off x="4943475"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276225</xdr:colOff>
      <xdr:row>1</xdr:row>
      <xdr:rowOff>38100</xdr:rowOff>
    </xdr:from>
    <xdr:to>
      <xdr:col>15</xdr:col>
      <xdr:colOff>533400</xdr:colOff>
      <xdr:row>3</xdr:row>
      <xdr:rowOff>9525</xdr:rowOff>
    </xdr:to>
    <xdr:sp macro="" textlink="">
      <xdr:nvSpPr>
        <xdr:cNvPr id="8" name="7 CuadroTexto">
          <a:extLst>
            <a:ext uri="{FF2B5EF4-FFF2-40B4-BE49-F238E27FC236}">
              <a16:creationId xmlns:a16="http://schemas.microsoft.com/office/drawing/2014/main" id="{00000000-0008-0000-0500-000008000000}"/>
            </a:ext>
          </a:extLst>
        </xdr:cNvPr>
        <xdr:cNvSpPr txBox="1"/>
      </xdr:nvSpPr>
      <xdr:spPr>
        <a:xfrm>
          <a:off x="94202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523875</xdr:colOff>
      <xdr:row>5</xdr:row>
      <xdr:rowOff>9525</xdr:rowOff>
    </xdr:from>
    <xdr:to>
      <xdr:col>16</xdr:col>
      <xdr:colOff>200025</xdr:colOff>
      <xdr:row>17</xdr:row>
      <xdr:rowOff>19050</xdr:rowOff>
    </xdr:to>
    <xdr:sp macro="" textlink="">
      <xdr:nvSpPr>
        <xdr:cNvPr id="9" name="8 Rectángulo">
          <a:extLst>
            <a:ext uri="{FF2B5EF4-FFF2-40B4-BE49-F238E27FC236}">
              <a16:creationId xmlns:a16="http://schemas.microsoft.com/office/drawing/2014/main" id="{00000000-0008-0000-0500-000009000000}"/>
            </a:ext>
          </a:extLst>
        </xdr:cNvPr>
        <xdr:cNvSpPr/>
      </xdr:nvSpPr>
      <xdr:spPr>
        <a:xfrm>
          <a:off x="8905875" y="9620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552450</xdr:colOff>
      <xdr:row>5</xdr:row>
      <xdr:rowOff>19050</xdr:rowOff>
    </xdr:from>
    <xdr:to>
      <xdr:col>5</xdr:col>
      <xdr:colOff>104775</xdr:colOff>
      <xdr:row>17</xdr:row>
      <xdr:rowOff>28575</xdr:rowOff>
    </xdr:to>
    <xdr:sp macro="" textlink="">
      <xdr:nvSpPr>
        <xdr:cNvPr id="10" name="9 Rectángulo">
          <a:extLst>
            <a:ext uri="{FF2B5EF4-FFF2-40B4-BE49-F238E27FC236}">
              <a16:creationId xmlns:a16="http://schemas.microsoft.com/office/drawing/2014/main" id="{00000000-0008-0000-0500-00000A000000}"/>
            </a:ext>
          </a:extLst>
        </xdr:cNvPr>
        <xdr:cNvSpPr/>
      </xdr:nvSpPr>
      <xdr:spPr>
        <a:xfrm>
          <a:off x="552450" y="9715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409575</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657226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5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476249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500-00000E000000}"/>
            </a:ext>
          </a:extLst>
        </xdr:cNvPr>
        <xdr:cNvSpPr/>
      </xdr:nvSpPr>
      <xdr:spPr>
        <a:xfrm>
          <a:off x="476249" y="4333875"/>
          <a:ext cx="2952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5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5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447675</xdr:colOff>
      <xdr:row>41</xdr:row>
      <xdr:rowOff>85725</xdr:rowOff>
    </xdr:from>
    <xdr:to>
      <xdr:col>1</xdr:col>
      <xdr:colOff>228600</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500-000011000000}"/>
            </a:ext>
          </a:extLst>
        </xdr:cNvPr>
        <xdr:cNvSpPr/>
      </xdr:nvSpPr>
      <xdr:spPr>
        <a:xfrm>
          <a:off x="447675" y="7896225"/>
          <a:ext cx="2571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104775</xdr:colOff>
      <xdr:row>9</xdr:row>
      <xdr:rowOff>171449</xdr:rowOff>
    </xdr:from>
    <xdr:to>
      <xdr:col>8</xdr:col>
      <xdr:colOff>647700</xdr:colOff>
      <xdr:row>11</xdr:row>
      <xdr:rowOff>93920</xdr:rowOff>
    </xdr:to>
    <xdr:pic>
      <xdr:nvPicPr>
        <xdr:cNvPr id="18" name="17 Imagen">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8775" y="1885949"/>
          <a:ext cx="1304925" cy="30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428942</xdr:colOff>
      <xdr:row>40</xdr:row>
      <xdr:rowOff>40773</xdr:rowOff>
    </xdr:from>
    <xdr:ext cx="3256917" cy="655885"/>
    <xdr:sp macro="" textlink="">
      <xdr:nvSpPr>
        <xdr:cNvPr id="19" name="18 Rectángulo">
          <a:extLst>
            <a:ext uri="{FF2B5EF4-FFF2-40B4-BE49-F238E27FC236}">
              <a16:creationId xmlns:a16="http://schemas.microsoft.com/office/drawing/2014/main" id="{00000000-0008-0000-0500-000013000000}"/>
            </a:ext>
          </a:extLst>
        </xdr:cNvPr>
        <xdr:cNvSpPr/>
      </xdr:nvSpPr>
      <xdr:spPr>
        <a:xfrm>
          <a:off x="5962967" y="7660773"/>
          <a:ext cx="3256917" cy="655885"/>
        </a:xfrm>
        <a:prstGeom prst="rect">
          <a:avLst/>
        </a:prstGeom>
        <a:noFill/>
      </xdr:spPr>
      <xdr:txBody>
        <a:bodyPr wrap="none" lIns="91440" tIns="45720" rIns="91440" bIns="45720">
          <a:sp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Saldo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533400</xdr:colOff>
      <xdr:row>22</xdr:row>
      <xdr:rowOff>66675</xdr:rowOff>
    </xdr:from>
    <xdr:ext cx="384272" cy="264560"/>
    <xdr:sp macro="" textlink="">
      <xdr:nvSpPr>
        <xdr:cNvPr id="20" name="19 CuadroTexto">
          <a:extLst>
            <a:ext uri="{FF2B5EF4-FFF2-40B4-BE49-F238E27FC236}">
              <a16:creationId xmlns:a16="http://schemas.microsoft.com/office/drawing/2014/main" id="{00000000-0008-0000-0500-000014000000}"/>
            </a:ext>
          </a:extLst>
        </xdr:cNvPr>
        <xdr:cNvSpPr txBox="1"/>
      </xdr:nvSpPr>
      <xdr:spPr>
        <a:xfrm>
          <a:off x="530542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342899</xdr:colOff>
      <xdr:row>5</xdr:row>
      <xdr:rowOff>57148</xdr:rowOff>
    </xdr:from>
    <xdr:to>
      <xdr:col>10</xdr:col>
      <xdr:colOff>409574</xdr:colOff>
      <xdr:row>17</xdr:row>
      <xdr:rowOff>66673</xdr:rowOff>
    </xdr:to>
    <xdr:sp macro="" textlink="">
      <xdr:nvSpPr>
        <xdr:cNvPr id="2" name="1 Rectángulo">
          <a:extLst>
            <a:ext uri="{FF2B5EF4-FFF2-40B4-BE49-F238E27FC236}">
              <a16:creationId xmlns:a16="http://schemas.microsoft.com/office/drawing/2014/main" id="{00000000-0008-0000-0600-000002000000}"/>
            </a:ext>
          </a:extLst>
        </xdr:cNvPr>
        <xdr:cNvSpPr/>
      </xdr:nvSpPr>
      <xdr:spPr>
        <a:xfrm>
          <a:off x="4152899" y="1009648"/>
          <a:ext cx="387667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5</xdr:col>
      <xdr:colOff>2699</xdr:colOff>
      <xdr:row>5</xdr:row>
      <xdr:rowOff>57150</xdr:rowOff>
    </xdr:to>
    <xdr:pic>
      <xdr:nvPicPr>
        <xdr:cNvPr id="3" name="2 Imagen" descr="Resultado de imagen para LISTA ">
          <a:extLst>
            <a:ext uri="{FF2B5EF4-FFF2-40B4-BE49-F238E27FC236}">
              <a16:creationId xmlns:a16="http://schemas.microsoft.com/office/drawing/2014/main" id="{00000000-0008-0000-06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0</xdr:row>
      <xdr:rowOff>9524</xdr:rowOff>
    </xdr:from>
    <xdr:to>
      <xdr:col>9</xdr:col>
      <xdr:colOff>304800</xdr:colOff>
      <xdr:row>4</xdr:row>
      <xdr:rowOff>171449</xdr:rowOff>
    </xdr:to>
    <xdr:pic>
      <xdr:nvPicPr>
        <xdr:cNvPr id="4" name="3 Imagen" descr="Resultado de imagen para LISTA ">
          <a:extLst>
            <a:ext uri="{FF2B5EF4-FFF2-40B4-BE49-F238E27FC236}">
              <a16:creationId xmlns:a16="http://schemas.microsoft.com/office/drawing/2014/main" id="{00000000-0008-0000-06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638175</xdr:colOff>
      <xdr:row>0</xdr:row>
      <xdr:rowOff>0</xdr:rowOff>
    </xdr:from>
    <xdr:to>
      <xdr:col>14</xdr:col>
      <xdr:colOff>335757</xdr:colOff>
      <xdr:row>5</xdr:row>
      <xdr:rowOff>45514</xdr:rowOff>
    </xdr:to>
    <xdr:pic>
      <xdr:nvPicPr>
        <xdr:cNvPr id="5" name="4 Imagen" descr="Resultado de imagen para LISTA ">
          <a:extLst>
            <a:ext uri="{FF2B5EF4-FFF2-40B4-BE49-F238E27FC236}">
              <a16:creationId xmlns:a16="http://schemas.microsoft.com/office/drawing/2014/main" id="{00000000-0008-0000-06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581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a:extLst>
            <a:ext uri="{FF2B5EF4-FFF2-40B4-BE49-F238E27FC236}">
              <a16:creationId xmlns:a16="http://schemas.microsoft.com/office/drawing/2014/main" id="{00000000-0008-0000-0600-000006000000}"/>
            </a:ext>
          </a:extLst>
        </xdr:cNvPr>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561975</xdr:colOff>
      <xdr:row>1</xdr:row>
      <xdr:rowOff>38100</xdr:rowOff>
    </xdr:from>
    <xdr:to>
      <xdr:col>9</xdr:col>
      <xdr:colOff>819150</xdr:colOff>
      <xdr:row>3</xdr:row>
      <xdr:rowOff>9525</xdr:rowOff>
    </xdr:to>
    <xdr:sp macro="" textlink="">
      <xdr:nvSpPr>
        <xdr:cNvPr id="7" name="6 CuadroTexto">
          <a:extLst>
            <a:ext uri="{FF2B5EF4-FFF2-40B4-BE49-F238E27FC236}">
              <a16:creationId xmlns:a16="http://schemas.microsoft.com/office/drawing/2014/main" id="{00000000-0008-0000-0600-000007000000}"/>
            </a:ext>
          </a:extLst>
        </xdr:cNvPr>
        <xdr:cNvSpPr txBox="1"/>
      </xdr:nvSpPr>
      <xdr:spPr>
        <a:xfrm>
          <a:off x="5343525" y="228600"/>
          <a:ext cx="40100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133350</xdr:colOff>
      <xdr:row>1</xdr:row>
      <xdr:rowOff>38100</xdr:rowOff>
    </xdr:from>
    <xdr:to>
      <xdr:col>15</xdr:col>
      <xdr:colOff>390525</xdr:colOff>
      <xdr:row>3</xdr:row>
      <xdr:rowOff>9525</xdr:rowOff>
    </xdr:to>
    <xdr:sp macro="" textlink="">
      <xdr:nvSpPr>
        <xdr:cNvPr id="8" name="7 CuadroTexto">
          <a:extLst>
            <a:ext uri="{FF2B5EF4-FFF2-40B4-BE49-F238E27FC236}">
              <a16:creationId xmlns:a16="http://schemas.microsoft.com/office/drawing/2014/main" id="{00000000-0008-0000-0600-000008000000}"/>
            </a:ext>
          </a:extLst>
        </xdr:cNvPr>
        <xdr:cNvSpPr txBox="1"/>
      </xdr:nvSpPr>
      <xdr:spPr>
        <a:xfrm>
          <a:off x="92773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666750</xdr:colOff>
      <xdr:row>5</xdr:row>
      <xdr:rowOff>19050</xdr:rowOff>
    </xdr:from>
    <xdr:to>
      <xdr:col>16</xdr:col>
      <xdr:colOff>171450</xdr:colOff>
      <xdr:row>17</xdr:row>
      <xdr:rowOff>28575</xdr:rowOff>
    </xdr:to>
    <xdr:sp macro="" textlink="">
      <xdr:nvSpPr>
        <xdr:cNvPr id="9" name="8 Rectángulo">
          <a:extLst>
            <a:ext uri="{FF2B5EF4-FFF2-40B4-BE49-F238E27FC236}">
              <a16:creationId xmlns:a16="http://schemas.microsoft.com/office/drawing/2014/main" id="{00000000-0008-0000-0600-000009000000}"/>
            </a:ext>
          </a:extLst>
        </xdr:cNvPr>
        <xdr:cNvSpPr/>
      </xdr:nvSpPr>
      <xdr:spPr>
        <a:xfrm>
          <a:off x="8286750" y="971550"/>
          <a:ext cx="40767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5</xdr:row>
      <xdr:rowOff>57150</xdr:rowOff>
    </xdr:from>
    <xdr:to>
      <xdr:col>5</xdr:col>
      <xdr:colOff>85725</xdr:colOff>
      <xdr:row>17</xdr:row>
      <xdr:rowOff>66675</xdr:rowOff>
    </xdr:to>
    <xdr:sp macro="" textlink="">
      <xdr:nvSpPr>
        <xdr:cNvPr id="10" name="9 Rectángulo">
          <a:extLst>
            <a:ext uri="{FF2B5EF4-FFF2-40B4-BE49-F238E27FC236}">
              <a16:creationId xmlns:a16="http://schemas.microsoft.com/office/drawing/2014/main" id="{00000000-0008-0000-0600-00000A000000}"/>
            </a:ext>
          </a:extLst>
        </xdr:cNvPr>
        <xdr:cNvSpPr/>
      </xdr:nvSpPr>
      <xdr:spPr>
        <a:xfrm>
          <a:off x="533400" y="10096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171450</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6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6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6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6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6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41</xdr:row>
      <xdr:rowOff>66675</xdr:rowOff>
    </xdr:from>
    <xdr:to>
      <xdr:col>1</xdr:col>
      <xdr:colOff>38100</xdr:colOff>
      <xdr:row>42</xdr:row>
      <xdr:rowOff>152400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600-000011000000}"/>
            </a:ext>
          </a:extLst>
        </xdr:cNvPr>
        <xdr:cNvSpPr/>
      </xdr:nvSpPr>
      <xdr:spPr>
        <a:xfrm>
          <a:off x="514350" y="787717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723899</xdr:colOff>
      <xdr:row>5</xdr:row>
      <xdr:rowOff>110032</xdr:rowOff>
    </xdr:from>
    <xdr:to>
      <xdr:col>9</xdr:col>
      <xdr:colOff>988218</xdr:colOff>
      <xdr:row>14</xdr:row>
      <xdr:rowOff>105706</xdr:rowOff>
    </xdr:to>
    <xdr:pic>
      <xdr:nvPicPr>
        <xdr:cNvPr id="18" name="17 Imagen">
          <a:extLst>
            <a:ext uri="{FF2B5EF4-FFF2-40B4-BE49-F238E27FC236}">
              <a16:creationId xmlns:a16="http://schemas.microsoft.com/office/drawing/2014/main" id="{00000000-0008-0000-0600-000012000000}"/>
            </a:ext>
          </a:extLst>
        </xdr:cNvPr>
        <xdr:cNvPicPr>
          <a:picLocks noChangeAspect="1"/>
        </xdr:cNvPicPr>
      </xdr:nvPicPr>
      <xdr:blipFill rotWithShape="1">
        <a:blip xmlns:r="http://schemas.openxmlformats.org/officeDocument/2006/relationships" r:embed="rId7"/>
        <a:srcRect l="21223" t="35421" r="17082" b="27334"/>
        <a:stretch/>
      </xdr:blipFill>
      <xdr:spPr>
        <a:xfrm>
          <a:off x="4629149" y="1062532"/>
          <a:ext cx="5038726" cy="1710174"/>
        </a:xfrm>
        <a:prstGeom prst="rect">
          <a:avLst/>
        </a:prstGeom>
      </xdr:spPr>
    </xdr:pic>
    <xdr:clientData/>
  </xdr:twoCellAnchor>
  <xdr:oneCellAnchor>
    <xdr:from>
      <xdr:col>0</xdr:col>
      <xdr:colOff>0</xdr:colOff>
      <xdr:row>45</xdr:row>
      <xdr:rowOff>136023</xdr:rowOff>
    </xdr:from>
    <xdr:ext cx="3800475" cy="1094274"/>
    <xdr:sp macro="" textlink="">
      <xdr:nvSpPr>
        <xdr:cNvPr id="19" name="18 Rectángulo">
          <a:extLst>
            <a:ext uri="{FF2B5EF4-FFF2-40B4-BE49-F238E27FC236}">
              <a16:creationId xmlns:a16="http://schemas.microsoft.com/office/drawing/2014/main" id="{00000000-0008-0000-0600-000013000000}"/>
            </a:ext>
          </a:extLst>
        </xdr:cNvPr>
        <xdr:cNvSpPr/>
      </xdr:nvSpPr>
      <xdr:spPr>
        <a:xfrm>
          <a:off x="0" y="8727573"/>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por habitante</a:t>
          </a:r>
        </a:p>
      </xdr:txBody>
    </xdr:sp>
    <xdr:clientData/>
  </xdr:oneCellAnchor>
  <xdr:oneCellAnchor>
    <xdr:from>
      <xdr:col>0</xdr:col>
      <xdr:colOff>38100</xdr:colOff>
      <xdr:row>66</xdr:row>
      <xdr:rowOff>114300</xdr:rowOff>
    </xdr:from>
    <xdr:ext cx="3800475" cy="1094274"/>
    <xdr:sp macro="" textlink="">
      <xdr:nvSpPr>
        <xdr:cNvPr id="20" name="19 Rectángulo">
          <a:extLst>
            <a:ext uri="{FF2B5EF4-FFF2-40B4-BE49-F238E27FC236}">
              <a16:creationId xmlns:a16="http://schemas.microsoft.com/office/drawing/2014/main" id="{00000000-0008-0000-0600-000014000000}"/>
            </a:ext>
          </a:extLst>
        </xdr:cNvPr>
        <xdr:cNvSpPr/>
      </xdr:nvSpPr>
      <xdr:spPr>
        <a:xfrm>
          <a:off x="38100" y="1263967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por habitante</a:t>
          </a:r>
        </a:p>
      </xdr:txBody>
    </xdr:sp>
    <xdr:clientData/>
  </xdr:oneCellAnchor>
  <xdr:oneCellAnchor>
    <xdr:from>
      <xdr:col>0</xdr:col>
      <xdr:colOff>76200</xdr:colOff>
      <xdr:row>79</xdr:row>
      <xdr:rowOff>161925</xdr:rowOff>
    </xdr:from>
    <xdr:ext cx="3800475" cy="1595245"/>
    <xdr:sp macro="" textlink="">
      <xdr:nvSpPr>
        <xdr:cNvPr id="21" name="20 Rectángulo">
          <a:extLst>
            <a:ext uri="{FF2B5EF4-FFF2-40B4-BE49-F238E27FC236}">
              <a16:creationId xmlns:a16="http://schemas.microsoft.com/office/drawing/2014/main" id="{00000000-0008-0000-0600-000015000000}"/>
            </a:ext>
          </a:extLst>
        </xdr:cNvPr>
        <xdr:cNvSpPr/>
      </xdr:nvSpPr>
      <xdr:spPr>
        <a:xfrm>
          <a:off x="76200" y="151923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por habitante</a:t>
          </a:r>
        </a:p>
      </xdr:txBody>
    </xdr:sp>
    <xdr:clientData/>
  </xdr:oneCellAnchor>
  <xdr:oneCellAnchor>
    <xdr:from>
      <xdr:col>0</xdr:col>
      <xdr:colOff>9525</xdr:colOff>
      <xdr:row>99</xdr:row>
      <xdr:rowOff>104775</xdr:rowOff>
    </xdr:from>
    <xdr:ext cx="3800475" cy="1094274"/>
    <xdr:sp macro="" textlink="">
      <xdr:nvSpPr>
        <xdr:cNvPr id="22" name="21 Rectángulo">
          <a:extLst>
            <a:ext uri="{FF2B5EF4-FFF2-40B4-BE49-F238E27FC236}">
              <a16:creationId xmlns:a16="http://schemas.microsoft.com/office/drawing/2014/main" id="{00000000-0008-0000-0600-000016000000}"/>
            </a:ext>
          </a:extLst>
        </xdr:cNvPr>
        <xdr:cNvSpPr/>
      </xdr:nvSpPr>
      <xdr:spPr>
        <a:xfrm>
          <a:off x="9525" y="19069050"/>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0</xdr:colOff>
      <xdr:row>112</xdr:row>
      <xdr:rowOff>133350</xdr:rowOff>
    </xdr:from>
    <xdr:ext cx="3800475" cy="1094274"/>
    <xdr:sp macro="" textlink="">
      <xdr:nvSpPr>
        <xdr:cNvPr id="23" name="22 Rectángulo">
          <a:extLst>
            <a:ext uri="{FF2B5EF4-FFF2-40B4-BE49-F238E27FC236}">
              <a16:creationId xmlns:a16="http://schemas.microsoft.com/office/drawing/2014/main" id="{00000000-0008-0000-0600-000017000000}"/>
            </a:ext>
          </a:extLst>
        </xdr:cNvPr>
        <xdr:cNvSpPr/>
      </xdr:nvSpPr>
      <xdr:spPr>
        <a:xfrm>
          <a:off x="0" y="2161222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0</xdr:colOff>
      <xdr:row>126</xdr:row>
      <xdr:rowOff>0</xdr:rowOff>
    </xdr:from>
    <xdr:ext cx="3800475" cy="1595245"/>
    <xdr:sp macro="" textlink="">
      <xdr:nvSpPr>
        <xdr:cNvPr id="24" name="23 Rectángulo">
          <a:extLst>
            <a:ext uri="{FF2B5EF4-FFF2-40B4-BE49-F238E27FC236}">
              <a16:creationId xmlns:a16="http://schemas.microsoft.com/office/drawing/2014/main" id="{00000000-0008-0000-0600-000018000000}"/>
            </a:ext>
          </a:extLst>
        </xdr:cNvPr>
        <xdr:cNvSpPr/>
      </xdr:nvSpPr>
      <xdr:spPr>
        <a:xfrm>
          <a:off x="0" y="241839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intercambio comercial</a:t>
          </a:r>
        </a:p>
      </xdr:txBody>
    </xdr:sp>
    <xdr:clientData/>
  </xdr:oneCellAnchor>
  <xdr:oneCellAnchor>
    <xdr:from>
      <xdr:col>0</xdr:col>
      <xdr:colOff>19050</xdr:colOff>
      <xdr:row>139</xdr:row>
      <xdr:rowOff>123825</xdr:rowOff>
    </xdr:from>
    <xdr:ext cx="3800475" cy="2096215"/>
    <xdr:sp macro="" textlink="">
      <xdr:nvSpPr>
        <xdr:cNvPr id="25" name="24 Rectángulo">
          <a:extLst>
            <a:ext uri="{FF2B5EF4-FFF2-40B4-BE49-F238E27FC236}">
              <a16:creationId xmlns:a16="http://schemas.microsoft.com/office/drawing/2014/main" id="{00000000-0008-0000-0600-000019000000}"/>
            </a:ext>
          </a:extLst>
        </xdr:cNvPr>
        <xdr:cNvSpPr/>
      </xdr:nvSpPr>
      <xdr:spPr>
        <a:xfrm>
          <a:off x="19050" y="26812875"/>
          <a:ext cx="3800475" cy="209621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promedio del</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 comercial</a:t>
          </a:r>
        </a:p>
      </xdr:txBody>
    </xdr:sp>
    <xdr:clientData/>
  </xdr:oneCellAnchor>
  <xdr:oneCellAnchor>
    <xdr:from>
      <xdr:col>5</xdr:col>
      <xdr:colOff>590550</xdr:colOff>
      <xdr:row>22</xdr:row>
      <xdr:rowOff>76200</xdr:rowOff>
    </xdr:from>
    <xdr:ext cx="384272" cy="264560"/>
    <xdr:sp macro="" textlink="">
      <xdr:nvSpPr>
        <xdr:cNvPr id="26" name="25 CuadroTexto">
          <a:extLst>
            <a:ext uri="{FF2B5EF4-FFF2-40B4-BE49-F238E27FC236}">
              <a16:creationId xmlns:a16="http://schemas.microsoft.com/office/drawing/2014/main" id="{00000000-0008-0000-0600-00001A000000}"/>
            </a:ext>
          </a:extLst>
        </xdr:cNvPr>
        <xdr:cNvSpPr txBox="1"/>
      </xdr:nvSpPr>
      <xdr:spPr>
        <a:xfrm>
          <a:off x="449580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257176</xdr:colOff>
      <xdr:row>5</xdr:row>
      <xdr:rowOff>19048</xdr:rowOff>
    </xdr:from>
    <xdr:to>
      <xdr:col>8</xdr:col>
      <xdr:colOff>371475</xdr:colOff>
      <xdr:row>17</xdr:row>
      <xdr:rowOff>28573</xdr:rowOff>
    </xdr:to>
    <xdr:sp macro="" textlink="">
      <xdr:nvSpPr>
        <xdr:cNvPr id="2" name="1 Rectángulo">
          <a:extLst>
            <a:ext uri="{FF2B5EF4-FFF2-40B4-BE49-F238E27FC236}">
              <a16:creationId xmlns:a16="http://schemas.microsoft.com/office/drawing/2014/main" id="{00000000-0008-0000-0700-000002000000}"/>
            </a:ext>
          </a:extLst>
        </xdr:cNvPr>
        <xdr:cNvSpPr/>
      </xdr:nvSpPr>
      <xdr:spPr>
        <a:xfrm>
          <a:off x="5648326" y="971548"/>
          <a:ext cx="5105399"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752475</xdr:colOff>
      <xdr:row>0</xdr:row>
      <xdr:rowOff>9525</xdr:rowOff>
    </xdr:from>
    <xdr:to>
      <xdr:col>3</xdr:col>
      <xdr:colOff>2174399</xdr:colOff>
      <xdr:row>5</xdr:row>
      <xdr:rowOff>57150</xdr:rowOff>
    </xdr:to>
    <xdr:pic>
      <xdr:nvPicPr>
        <xdr:cNvPr id="3" name="2 Imagen" descr="Resultado de imagen para LISTA ">
          <a:extLst>
            <a:ext uri="{FF2B5EF4-FFF2-40B4-BE49-F238E27FC236}">
              <a16:creationId xmlns:a16="http://schemas.microsoft.com/office/drawing/2014/main" id="{00000000-0008-0000-07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7524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0</xdr:row>
      <xdr:rowOff>0</xdr:rowOff>
    </xdr:from>
    <xdr:to>
      <xdr:col>7</xdr:col>
      <xdr:colOff>981075</xdr:colOff>
      <xdr:row>4</xdr:row>
      <xdr:rowOff>161925</xdr:rowOff>
    </xdr:to>
    <xdr:pic>
      <xdr:nvPicPr>
        <xdr:cNvPr id="4" name="3 Imagen" descr="Resultado de imagen para LISTA ">
          <a:extLst>
            <a:ext uri="{FF2B5EF4-FFF2-40B4-BE49-F238E27FC236}">
              <a16:creationId xmlns:a16="http://schemas.microsoft.com/office/drawing/2014/main" id="{00000000-0008-0000-07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388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0</xdr:row>
      <xdr:rowOff>38100</xdr:rowOff>
    </xdr:from>
    <xdr:to>
      <xdr:col>11</xdr:col>
      <xdr:colOff>438150</xdr:colOff>
      <xdr:row>5</xdr:row>
      <xdr:rowOff>83614</xdr:rowOff>
    </xdr:to>
    <xdr:pic>
      <xdr:nvPicPr>
        <xdr:cNvPr id="5" name="4 Imagen" descr="Resultado de imagen para LISTA ">
          <a:extLst>
            <a:ext uri="{FF2B5EF4-FFF2-40B4-BE49-F238E27FC236}">
              <a16:creationId xmlns:a16="http://schemas.microsoft.com/office/drawing/2014/main" id="{00000000-0008-0000-07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734675" y="3810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xdr:rowOff>
    </xdr:from>
    <xdr:to>
      <xdr:col>4</xdr:col>
      <xdr:colOff>257175</xdr:colOff>
      <xdr:row>2</xdr:row>
      <xdr:rowOff>171450</xdr:rowOff>
    </xdr:to>
    <xdr:sp macro="" textlink="">
      <xdr:nvSpPr>
        <xdr:cNvPr id="6" name="5 CuadroTexto">
          <a:extLst>
            <a:ext uri="{FF2B5EF4-FFF2-40B4-BE49-F238E27FC236}">
              <a16:creationId xmlns:a16="http://schemas.microsoft.com/office/drawing/2014/main" id="{00000000-0008-0000-0700-000006000000}"/>
            </a:ext>
          </a:extLst>
        </xdr:cNvPr>
        <xdr:cNvSpPr txBox="1"/>
      </xdr:nvSpPr>
      <xdr:spPr>
        <a:xfrm>
          <a:off x="762000" y="2000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4</xdr:col>
      <xdr:colOff>838200</xdr:colOff>
      <xdr:row>1</xdr:row>
      <xdr:rowOff>38100</xdr:rowOff>
    </xdr:from>
    <xdr:to>
      <xdr:col>8</xdr:col>
      <xdr:colOff>133350</xdr:colOff>
      <xdr:row>3</xdr:row>
      <xdr:rowOff>9525</xdr:rowOff>
    </xdr:to>
    <xdr:sp macro="" textlink="">
      <xdr:nvSpPr>
        <xdr:cNvPr id="7" name="6 CuadroTexto">
          <a:extLst>
            <a:ext uri="{FF2B5EF4-FFF2-40B4-BE49-F238E27FC236}">
              <a16:creationId xmlns:a16="http://schemas.microsoft.com/office/drawing/2014/main" id="{00000000-0008-0000-0700-000007000000}"/>
            </a:ext>
          </a:extLst>
        </xdr:cNvPr>
        <xdr:cNvSpPr txBox="1"/>
      </xdr:nvSpPr>
      <xdr:spPr>
        <a:xfrm>
          <a:off x="6229350" y="228600"/>
          <a:ext cx="428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8</xdr:col>
      <xdr:colOff>723900</xdr:colOff>
      <xdr:row>1</xdr:row>
      <xdr:rowOff>66675</xdr:rowOff>
    </xdr:from>
    <xdr:to>
      <xdr:col>11</xdr:col>
      <xdr:colOff>1057275</xdr:colOff>
      <xdr:row>3</xdr:row>
      <xdr:rowOff>38100</xdr:rowOff>
    </xdr:to>
    <xdr:sp macro="" textlink="">
      <xdr:nvSpPr>
        <xdr:cNvPr id="8" name="7 CuadroTexto">
          <a:extLst>
            <a:ext uri="{FF2B5EF4-FFF2-40B4-BE49-F238E27FC236}">
              <a16:creationId xmlns:a16="http://schemas.microsoft.com/office/drawing/2014/main" id="{00000000-0008-0000-0700-000008000000}"/>
            </a:ext>
          </a:extLst>
        </xdr:cNvPr>
        <xdr:cNvSpPr txBox="1"/>
      </xdr:nvSpPr>
      <xdr:spPr>
        <a:xfrm>
          <a:off x="11106150" y="257175"/>
          <a:ext cx="43624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476250</xdr:colOff>
      <xdr:row>5</xdr:row>
      <xdr:rowOff>28575</xdr:rowOff>
    </xdr:from>
    <xdr:to>
      <xdr:col>11</xdr:col>
      <xdr:colOff>762000</xdr:colOff>
      <xdr:row>17</xdr:row>
      <xdr:rowOff>38100</xdr:rowOff>
    </xdr:to>
    <xdr:sp macro="" textlink="">
      <xdr:nvSpPr>
        <xdr:cNvPr id="9" name="8 Rectángulo">
          <a:extLst>
            <a:ext uri="{FF2B5EF4-FFF2-40B4-BE49-F238E27FC236}">
              <a16:creationId xmlns:a16="http://schemas.microsoft.com/office/drawing/2014/main" id="{00000000-0008-0000-0700-000009000000}"/>
            </a:ext>
          </a:extLst>
        </xdr:cNvPr>
        <xdr:cNvSpPr/>
      </xdr:nvSpPr>
      <xdr:spPr>
        <a:xfrm>
          <a:off x="10858500" y="981075"/>
          <a:ext cx="43148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581025</xdr:colOff>
      <xdr:row>5</xdr:row>
      <xdr:rowOff>0</xdr:rowOff>
    </xdr:from>
    <xdr:to>
      <xdr:col>4</xdr:col>
      <xdr:colOff>66675</xdr:colOff>
      <xdr:row>17</xdr:row>
      <xdr:rowOff>9525</xdr:rowOff>
    </xdr:to>
    <xdr:sp macro="" textlink="">
      <xdr:nvSpPr>
        <xdr:cNvPr id="10" name="9 Rectángulo">
          <a:extLst>
            <a:ext uri="{FF2B5EF4-FFF2-40B4-BE49-F238E27FC236}">
              <a16:creationId xmlns:a16="http://schemas.microsoft.com/office/drawing/2014/main" id="{00000000-0008-0000-0700-00000A000000}"/>
            </a:ext>
          </a:extLst>
        </xdr:cNvPr>
        <xdr:cNvSpPr/>
      </xdr:nvSpPr>
      <xdr:spPr>
        <a:xfrm>
          <a:off x="581025" y="952500"/>
          <a:ext cx="48768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104775</xdr:colOff>
      <xdr:row>19</xdr:row>
      <xdr:rowOff>14286</xdr:rowOff>
    </xdr:from>
    <xdr:to>
      <xdr:col>7</xdr:col>
      <xdr:colOff>19050</xdr:colOff>
      <xdr:row>23</xdr:row>
      <xdr:rowOff>38099</xdr:rowOff>
    </xdr:to>
    <xdr:pic>
      <xdr:nvPicPr>
        <xdr:cNvPr id="11" name="10 Imagen" descr="Resultado de imagen para estadisticas icono png">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0975" y="3633786"/>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104776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7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7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1340813</xdr:colOff>
      <xdr:row>19</xdr:row>
      <xdr:rowOff>69348</xdr:rowOff>
    </xdr:from>
    <xdr:ext cx="3261983" cy="593304"/>
    <xdr:sp macro="" textlink="">
      <xdr:nvSpPr>
        <xdr:cNvPr id="15" name="14 Rectángulo">
          <a:extLst>
            <a:ext uri="{FF2B5EF4-FFF2-40B4-BE49-F238E27FC236}">
              <a16:creationId xmlns:a16="http://schemas.microsoft.com/office/drawing/2014/main" id="{00000000-0008-0000-0700-00000F000000}"/>
            </a:ext>
          </a:extLst>
        </xdr:cNvPr>
        <xdr:cNvSpPr/>
      </xdr:nvSpPr>
      <xdr:spPr>
        <a:xfrm>
          <a:off x="9037013" y="36888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7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700-000011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438151</xdr:colOff>
      <xdr:row>6</xdr:row>
      <xdr:rowOff>28575</xdr:rowOff>
    </xdr:from>
    <xdr:to>
      <xdr:col>8</xdr:col>
      <xdr:colOff>209551</xdr:colOff>
      <xdr:row>11</xdr:row>
      <xdr:rowOff>28575</xdr:rowOff>
    </xdr:to>
    <xdr:pic>
      <xdr:nvPicPr>
        <xdr:cNvPr id="18" name="17 Imagen">
          <a:extLst>
            <a:ext uri="{FF2B5EF4-FFF2-40B4-BE49-F238E27FC236}">
              <a16:creationId xmlns:a16="http://schemas.microsoft.com/office/drawing/2014/main" id="{00000000-0008-0000-0700-000012000000}"/>
            </a:ext>
          </a:extLst>
        </xdr:cNvPr>
        <xdr:cNvPicPr>
          <a:picLocks noChangeAspect="1"/>
        </xdr:cNvPicPr>
      </xdr:nvPicPr>
      <xdr:blipFill rotWithShape="1">
        <a:blip xmlns:r="http://schemas.openxmlformats.org/officeDocument/2006/relationships" r:embed="rId7"/>
        <a:srcRect l="18231" t="47923" r="16973" b="29027"/>
        <a:stretch/>
      </xdr:blipFill>
      <xdr:spPr>
        <a:xfrm>
          <a:off x="5829301" y="1171575"/>
          <a:ext cx="4762500" cy="952500"/>
        </a:xfrm>
        <a:prstGeom prst="rect">
          <a:avLst/>
        </a:prstGeom>
      </xdr:spPr>
    </xdr:pic>
    <xdr:clientData/>
  </xdr:twoCellAnchor>
  <xdr:oneCellAnchor>
    <xdr:from>
      <xdr:col>0</xdr:col>
      <xdr:colOff>171450</xdr:colOff>
      <xdr:row>61</xdr:row>
      <xdr:rowOff>164598</xdr:rowOff>
    </xdr:from>
    <xdr:ext cx="2085975" cy="843693"/>
    <xdr:sp macro="" textlink="">
      <xdr:nvSpPr>
        <xdr:cNvPr id="19" name="18 Rectángulo">
          <a:extLst>
            <a:ext uri="{FF2B5EF4-FFF2-40B4-BE49-F238E27FC236}">
              <a16:creationId xmlns:a16="http://schemas.microsoft.com/office/drawing/2014/main" id="{00000000-0008-0000-0700-000013000000}"/>
            </a:ext>
          </a:extLst>
        </xdr:cNvPr>
        <xdr:cNvSpPr/>
      </xdr:nvSpPr>
      <xdr:spPr>
        <a:xfrm>
          <a:off x="171450" y="11861298"/>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del mundo</a:t>
          </a:r>
        </a:p>
      </xdr:txBody>
    </xdr:sp>
    <xdr:clientData/>
  </xdr:oneCellAnchor>
  <xdr:oneCellAnchor>
    <xdr:from>
      <xdr:col>0</xdr:col>
      <xdr:colOff>171450</xdr:colOff>
      <xdr:row>47</xdr:row>
      <xdr:rowOff>85725</xdr:rowOff>
    </xdr:from>
    <xdr:ext cx="2085975" cy="1219373"/>
    <xdr:sp macro="" textlink="">
      <xdr:nvSpPr>
        <xdr:cNvPr id="20" name="19 Rectángulo">
          <a:extLst>
            <a:ext uri="{FF2B5EF4-FFF2-40B4-BE49-F238E27FC236}">
              <a16:creationId xmlns:a16="http://schemas.microsoft.com/office/drawing/2014/main" id="{00000000-0008-0000-0700-000014000000}"/>
            </a:ext>
          </a:extLst>
        </xdr:cNvPr>
        <xdr:cNvSpPr/>
      </xdr:nvSpPr>
      <xdr:spPr>
        <a:xfrm>
          <a:off x="171450" y="9067800"/>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238125</xdr:colOff>
      <xdr:row>87</xdr:row>
      <xdr:rowOff>12198</xdr:rowOff>
    </xdr:from>
    <xdr:ext cx="2085975" cy="843693"/>
    <xdr:sp macro="" textlink="">
      <xdr:nvSpPr>
        <xdr:cNvPr id="21" name="20 Rectángulo">
          <a:extLst>
            <a:ext uri="{FF2B5EF4-FFF2-40B4-BE49-F238E27FC236}">
              <a16:creationId xmlns:a16="http://schemas.microsoft.com/office/drawing/2014/main" id="{00000000-0008-0000-0700-000015000000}"/>
            </a:ext>
          </a:extLst>
        </xdr:cNvPr>
        <xdr:cNvSpPr/>
      </xdr:nvSpPr>
      <xdr:spPr>
        <a:xfrm>
          <a:off x="238125" y="16480923"/>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del mundo</a:t>
          </a:r>
        </a:p>
      </xdr:txBody>
    </xdr:sp>
    <xdr:clientData/>
  </xdr:oneCellAnchor>
  <xdr:oneCellAnchor>
    <xdr:from>
      <xdr:col>0</xdr:col>
      <xdr:colOff>238125</xdr:colOff>
      <xdr:row>73</xdr:row>
      <xdr:rowOff>38100</xdr:rowOff>
    </xdr:from>
    <xdr:ext cx="2085975" cy="1219373"/>
    <xdr:sp macro="" textlink="">
      <xdr:nvSpPr>
        <xdr:cNvPr id="22" name="21 Rectángulo">
          <a:extLst>
            <a:ext uri="{FF2B5EF4-FFF2-40B4-BE49-F238E27FC236}">
              <a16:creationId xmlns:a16="http://schemas.microsoft.com/office/drawing/2014/main" id="{00000000-0008-0000-0700-000016000000}"/>
            </a:ext>
          </a:extLst>
        </xdr:cNvPr>
        <xdr:cNvSpPr/>
      </xdr:nvSpPr>
      <xdr:spPr>
        <a:xfrm>
          <a:off x="238125" y="14030325"/>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161925</xdr:colOff>
      <xdr:row>99</xdr:row>
      <xdr:rowOff>133350</xdr:rowOff>
    </xdr:from>
    <xdr:ext cx="2085975" cy="2346412"/>
    <xdr:sp macro="" textlink="">
      <xdr:nvSpPr>
        <xdr:cNvPr id="23" name="22 Rectángulo">
          <a:extLst>
            <a:ext uri="{FF2B5EF4-FFF2-40B4-BE49-F238E27FC236}">
              <a16:creationId xmlns:a16="http://schemas.microsoft.com/office/drawing/2014/main" id="{00000000-0008-0000-0700-000017000000}"/>
            </a:ext>
          </a:extLst>
        </xdr:cNvPr>
        <xdr:cNvSpPr/>
      </xdr:nvSpPr>
      <xdr:spPr>
        <a:xfrm>
          <a:off x="161925" y="18964275"/>
          <a:ext cx="2085975" cy="234641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por</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el peso de los intercambios locales en el comercio internacional</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381000</xdr:colOff>
      <xdr:row>22</xdr:row>
      <xdr:rowOff>66675</xdr:rowOff>
    </xdr:from>
    <xdr:ext cx="384272" cy="264560"/>
    <xdr:sp macro="" textlink="">
      <xdr:nvSpPr>
        <xdr:cNvPr id="24" name="23 CuadroTexto">
          <a:extLst>
            <a:ext uri="{FF2B5EF4-FFF2-40B4-BE49-F238E27FC236}">
              <a16:creationId xmlns:a16="http://schemas.microsoft.com/office/drawing/2014/main" id="{00000000-0008-0000-0700-000018000000}"/>
            </a:ext>
          </a:extLst>
        </xdr:cNvPr>
        <xdr:cNvSpPr txBox="1"/>
      </xdr:nvSpPr>
      <xdr:spPr>
        <a:xfrm>
          <a:off x="673417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581025</xdr:colOff>
      <xdr:row>5</xdr:row>
      <xdr:rowOff>57148</xdr:rowOff>
    </xdr:from>
    <xdr:to>
      <xdr:col>10</xdr:col>
      <xdr:colOff>257175</xdr:colOff>
      <xdr:row>17</xdr:row>
      <xdr:rowOff>66673</xdr:rowOff>
    </xdr:to>
    <xdr:sp macro="" textlink="">
      <xdr:nvSpPr>
        <xdr:cNvPr id="2" name="1 Rectángulo">
          <a:extLst>
            <a:ext uri="{FF2B5EF4-FFF2-40B4-BE49-F238E27FC236}">
              <a16:creationId xmlns:a16="http://schemas.microsoft.com/office/drawing/2014/main" id="{00000000-0008-0000-0800-000002000000}"/>
            </a:ext>
          </a:extLst>
        </xdr:cNvPr>
        <xdr:cNvSpPr/>
      </xdr:nvSpPr>
      <xdr:spPr>
        <a:xfrm>
          <a:off x="43910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3</xdr:col>
      <xdr:colOff>1669574</xdr:colOff>
      <xdr:row>5</xdr:row>
      <xdr:rowOff>57150</xdr:rowOff>
    </xdr:to>
    <xdr:pic>
      <xdr:nvPicPr>
        <xdr:cNvPr id="3" name="2 Imagen" descr="Resultado de imagen para LISTA ">
          <a:extLst>
            <a:ext uri="{FF2B5EF4-FFF2-40B4-BE49-F238E27FC236}">
              <a16:creationId xmlns:a16="http://schemas.microsoft.com/office/drawing/2014/main" id="{00000000-0008-0000-08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0</xdr:row>
      <xdr:rowOff>9524</xdr:rowOff>
    </xdr:from>
    <xdr:to>
      <xdr:col>10</xdr:col>
      <xdr:colOff>619125</xdr:colOff>
      <xdr:row>4</xdr:row>
      <xdr:rowOff>171449</xdr:rowOff>
    </xdr:to>
    <xdr:pic>
      <xdr:nvPicPr>
        <xdr:cNvPr id="4" name="3 Imagen" descr="Resultado de imagen para LISTA ">
          <a:extLst>
            <a:ext uri="{FF2B5EF4-FFF2-40B4-BE49-F238E27FC236}">
              <a16:creationId xmlns:a16="http://schemas.microsoft.com/office/drawing/2014/main" id="{00000000-0008-0000-08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576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0</xdr:row>
      <xdr:rowOff>0</xdr:rowOff>
    </xdr:from>
    <xdr:to>
      <xdr:col>16</xdr:col>
      <xdr:colOff>361950</xdr:colOff>
      <xdr:row>5</xdr:row>
      <xdr:rowOff>45514</xdr:rowOff>
    </xdr:to>
    <xdr:pic>
      <xdr:nvPicPr>
        <xdr:cNvPr id="5" name="4 Imagen" descr="Resultado de imagen para LISTA ">
          <a:extLst>
            <a:ext uri="{FF2B5EF4-FFF2-40B4-BE49-F238E27FC236}">
              <a16:creationId xmlns:a16="http://schemas.microsoft.com/office/drawing/2014/main" id="{00000000-0008-0000-08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391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a:extLst>
            <a:ext uri="{FF2B5EF4-FFF2-40B4-BE49-F238E27FC236}">
              <a16:creationId xmlns:a16="http://schemas.microsoft.com/office/drawing/2014/main" id="{00000000-0008-0000-0800-000006000000}"/>
            </a:ext>
          </a:extLst>
        </xdr:cNvPr>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514350</xdr:colOff>
      <xdr:row>1</xdr:row>
      <xdr:rowOff>28575</xdr:rowOff>
    </xdr:from>
    <xdr:to>
      <xdr:col>10</xdr:col>
      <xdr:colOff>9525</xdr:colOff>
      <xdr:row>3</xdr:row>
      <xdr:rowOff>0</xdr:rowOff>
    </xdr:to>
    <xdr:sp macro="" textlink="">
      <xdr:nvSpPr>
        <xdr:cNvPr id="7" name="6 CuadroTexto">
          <a:extLst>
            <a:ext uri="{FF2B5EF4-FFF2-40B4-BE49-F238E27FC236}">
              <a16:creationId xmlns:a16="http://schemas.microsoft.com/office/drawing/2014/main" id="{00000000-0008-0000-0800-000007000000}"/>
            </a:ext>
          </a:extLst>
        </xdr:cNvPr>
        <xdr:cNvSpPr txBox="1"/>
      </xdr:nvSpPr>
      <xdr:spPr>
        <a:xfrm>
          <a:off x="50863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314325</xdr:colOff>
      <xdr:row>1</xdr:row>
      <xdr:rowOff>38100</xdr:rowOff>
    </xdr:from>
    <xdr:to>
      <xdr:col>15</xdr:col>
      <xdr:colOff>571500</xdr:colOff>
      <xdr:row>3</xdr:row>
      <xdr:rowOff>9525</xdr:rowOff>
    </xdr:to>
    <xdr:sp macro="" textlink="">
      <xdr:nvSpPr>
        <xdr:cNvPr id="8" name="7 CuadroTexto">
          <a:extLst>
            <a:ext uri="{FF2B5EF4-FFF2-40B4-BE49-F238E27FC236}">
              <a16:creationId xmlns:a16="http://schemas.microsoft.com/office/drawing/2014/main" id="{00000000-0008-0000-0800-000008000000}"/>
            </a:ext>
          </a:extLst>
        </xdr:cNvPr>
        <xdr:cNvSpPr txBox="1"/>
      </xdr:nvSpPr>
      <xdr:spPr>
        <a:xfrm>
          <a:off x="94583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581025</xdr:colOff>
      <xdr:row>4</xdr:row>
      <xdr:rowOff>180975</xdr:rowOff>
    </xdr:from>
    <xdr:to>
      <xdr:col>16</xdr:col>
      <xdr:colOff>257175</xdr:colOff>
      <xdr:row>17</xdr:row>
      <xdr:rowOff>0</xdr:rowOff>
    </xdr:to>
    <xdr:sp macro="" textlink="">
      <xdr:nvSpPr>
        <xdr:cNvPr id="9" name="8 Rectángulo">
          <a:extLst>
            <a:ext uri="{FF2B5EF4-FFF2-40B4-BE49-F238E27FC236}">
              <a16:creationId xmlns:a16="http://schemas.microsoft.com/office/drawing/2014/main" id="{00000000-0008-0000-0800-000009000000}"/>
            </a:ext>
          </a:extLst>
        </xdr:cNvPr>
        <xdr:cNvSpPr/>
      </xdr:nvSpPr>
      <xdr:spPr>
        <a:xfrm>
          <a:off x="8963025" y="9429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561975</xdr:colOff>
      <xdr:row>5</xdr:row>
      <xdr:rowOff>47625</xdr:rowOff>
    </xdr:from>
    <xdr:to>
      <xdr:col>5</xdr:col>
      <xdr:colOff>114300</xdr:colOff>
      <xdr:row>17</xdr:row>
      <xdr:rowOff>57150</xdr:rowOff>
    </xdr:to>
    <xdr:sp macro="" textlink="">
      <xdr:nvSpPr>
        <xdr:cNvPr id="10" name="9 Rectángulo">
          <a:extLst>
            <a:ext uri="{FF2B5EF4-FFF2-40B4-BE49-F238E27FC236}">
              <a16:creationId xmlns:a16="http://schemas.microsoft.com/office/drawing/2014/main" id="{00000000-0008-0000-0800-00000A000000}"/>
            </a:ext>
          </a:extLst>
        </xdr:cNvPr>
        <xdr:cNvSpPr/>
      </xdr:nvSpPr>
      <xdr:spPr>
        <a:xfrm>
          <a:off x="5619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8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8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8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8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800-000011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0</xdr:colOff>
      <xdr:row>44</xdr:row>
      <xdr:rowOff>155073</xdr:rowOff>
    </xdr:from>
    <xdr:ext cx="1609725" cy="2722092"/>
    <xdr:sp macro="" textlink="">
      <xdr:nvSpPr>
        <xdr:cNvPr id="18" name="17 Rectángulo">
          <a:extLst>
            <a:ext uri="{FF2B5EF4-FFF2-40B4-BE49-F238E27FC236}">
              <a16:creationId xmlns:a16="http://schemas.microsoft.com/office/drawing/2014/main" id="{00000000-0008-0000-0800-000012000000}"/>
            </a:ext>
          </a:extLst>
        </xdr:cNvPr>
        <xdr:cNvSpPr/>
      </xdr:nvSpPr>
      <xdr:spPr>
        <a:xfrm>
          <a:off x="0" y="8537073"/>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exportado</a:t>
          </a:r>
        </a:p>
      </xdr:txBody>
    </xdr:sp>
    <xdr:clientData/>
  </xdr:oneCellAnchor>
  <xdr:oneCellAnchor>
    <xdr:from>
      <xdr:col>0</xdr:col>
      <xdr:colOff>0</xdr:colOff>
      <xdr:row>60</xdr:row>
      <xdr:rowOff>0</xdr:rowOff>
    </xdr:from>
    <xdr:ext cx="1609725" cy="2722092"/>
    <xdr:sp macro="" textlink="">
      <xdr:nvSpPr>
        <xdr:cNvPr id="19" name="18 Rectángulo">
          <a:extLst>
            <a:ext uri="{FF2B5EF4-FFF2-40B4-BE49-F238E27FC236}">
              <a16:creationId xmlns:a16="http://schemas.microsoft.com/office/drawing/2014/main" id="{00000000-0008-0000-0800-000013000000}"/>
            </a:ext>
          </a:extLst>
        </xdr:cNvPr>
        <xdr:cNvSpPr/>
      </xdr:nvSpPr>
      <xdr:spPr>
        <a:xfrm>
          <a:off x="0" y="11468100"/>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importado</a:t>
          </a:r>
        </a:p>
      </xdr:txBody>
    </xdr:sp>
    <xdr:clientData/>
  </xdr:oneCellAnchor>
  <xdr:oneCellAnchor>
    <xdr:from>
      <xdr:col>5</xdr:col>
      <xdr:colOff>581025</xdr:colOff>
      <xdr:row>22</xdr:row>
      <xdr:rowOff>76200</xdr:rowOff>
    </xdr:from>
    <xdr:ext cx="384272" cy="264560"/>
    <xdr:sp macro="" textlink="">
      <xdr:nvSpPr>
        <xdr:cNvPr id="20" name="19 CuadroTexto">
          <a:extLst>
            <a:ext uri="{FF2B5EF4-FFF2-40B4-BE49-F238E27FC236}">
              <a16:creationId xmlns:a16="http://schemas.microsoft.com/office/drawing/2014/main" id="{00000000-0008-0000-0800-000014000000}"/>
            </a:ext>
          </a:extLst>
        </xdr:cNvPr>
        <xdr:cNvSpPr txBox="1"/>
      </xdr:nvSpPr>
      <xdr:spPr>
        <a:xfrm>
          <a:off x="587692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5.bin"/><Relationship Id="rId1" Type="http://schemas.openxmlformats.org/officeDocument/2006/relationships/hyperlink" Target="https://datos.bancomundial.org/indicador/NY.GDP.MKTP.CD?locations=CO"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87" zoomScaleNormal="87" workbookViewId="0">
      <selection activeCell="R15" sqref="R15"/>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AF68"/>
  <sheetViews>
    <sheetView showGridLines="0" topLeftCell="A53" workbookViewId="0">
      <selection activeCell="A68" sqref="A68"/>
    </sheetView>
  </sheetViews>
  <sheetFormatPr baseColWidth="10" defaultRowHeight="15" x14ac:dyDescent="0.25"/>
  <cols>
    <col min="2" max="2" width="4.140625" customWidth="1"/>
    <col min="3" max="3" width="14.140625" customWidth="1"/>
    <col min="5" max="5" width="30" customWidth="1"/>
    <col min="6" max="6" width="17.42578125" customWidth="1"/>
    <col min="7" max="7" width="20.85546875" customWidth="1"/>
    <col min="8" max="27" width="14.140625" bestFit="1" customWidth="1"/>
  </cols>
  <sheetData>
    <row r="3" spans="2:15" ht="26.25" x14ac:dyDescent="0.25">
      <c r="F3" s="239"/>
      <c r="G3" s="239"/>
      <c r="H3" s="239"/>
      <c r="I3" s="239"/>
      <c r="J3" s="239"/>
    </row>
    <row r="6" spans="2:15" x14ac:dyDescent="0.25">
      <c r="L6" s="221" t="s">
        <v>12</v>
      </c>
      <c r="M6" s="222"/>
      <c r="N6" s="222"/>
      <c r="O6" s="222"/>
    </row>
    <row r="7" spans="2:15" x14ac:dyDescent="0.25">
      <c r="B7" s="204" t="s">
        <v>44</v>
      </c>
      <c r="C7" s="220"/>
      <c r="D7" s="220"/>
      <c r="E7" s="220"/>
      <c r="L7" s="222"/>
      <c r="M7" s="222"/>
      <c r="N7" s="222"/>
      <c r="O7" s="222"/>
    </row>
    <row r="8" spans="2:15" x14ac:dyDescent="0.25">
      <c r="B8" s="220"/>
      <c r="C8" s="220"/>
      <c r="D8" s="220"/>
      <c r="E8" s="220"/>
      <c r="L8" s="222"/>
      <c r="M8" s="222"/>
      <c r="N8" s="222"/>
      <c r="O8" s="222"/>
    </row>
    <row r="9" spans="2:15" x14ac:dyDescent="0.25">
      <c r="B9" s="220"/>
      <c r="C9" s="220"/>
      <c r="D9" s="220"/>
      <c r="E9" s="220"/>
      <c r="L9" s="222"/>
      <c r="M9" s="222"/>
      <c r="N9" s="222"/>
      <c r="O9" s="222"/>
    </row>
    <row r="10" spans="2:15" x14ac:dyDescent="0.25">
      <c r="B10" s="220"/>
      <c r="C10" s="220"/>
      <c r="D10" s="220"/>
      <c r="E10" s="220"/>
      <c r="L10" s="222"/>
      <c r="M10" s="222"/>
      <c r="N10" s="222"/>
      <c r="O10" s="222"/>
    </row>
    <row r="11" spans="2:15" x14ac:dyDescent="0.25">
      <c r="B11" s="220"/>
      <c r="C11" s="220"/>
      <c r="D11" s="220"/>
      <c r="E11" s="220"/>
      <c r="L11" s="222"/>
      <c r="M11" s="222"/>
      <c r="N11" s="222"/>
      <c r="O11" s="222"/>
    </row>
    <row r="12" spans="2:15" x14ac:dyDescent="0.25">
      <c r="B12" s="220"/>
      <c r="C12" s="220"/>
      <c r="D12" s="220"/>
      <c r="E12" s="220"/>
      <c r="L12" s="222"/>
      <c r="M12" s="222"/>
      <c r="N12" s="222"/>
      <c r="O12" s="222"/>
    </row>
    <row r="13" spans="2:15" x14ac:dyDescent="0.25">
      <c r="B13" s="220"/>
      <c r="C13" s="220"/>
      <c r="D13" s="220"/>
      <c r="E13" s="220"/>
      <c r="L13" s="222"/>
      <c r="M13" s="222"/>
      <c r="N13" s="222"/>
      <c r="O13" s="222"/>
    </row>
    <row r="14" spans="2:15" x14ac:dyDescent="0.25">
      <c r="B14" s="220"/>
      <c r="C14" s="220"/>
      <c r="D14" s="220"/>
      <c r="E14" s="220"/>
      <c r="L14" s="222"/>
      <c r="M14" s="222"/>
      <c r="N14" s="222"/>
      <c r="O14" s="222"/>
    </row>
    <row r="15" spans="2:15" ht="18.75" customHeight="1" x14ac:dyDescent="0.25">
      <c r="B15" s="220"/>
      <c r="C15" s="220"/>
      <c r="D15" s="220"/>
      <c r="E15" s="220"/>
      <c r="L15" s="222"/>
      <c r="M15" s="222"/>
      <c r="N15" s="222"/>
      <c r="O15" s="222"/>
    </row>
    <row r="16" spans="2:15" x14ac:dyDescent="0.25">
      <c r="C16" s="205" t="s">
        <v>3</v>
      </c>
      <c r="D16" s="205"/>
      <c r="E16" s="205"/>
      <c r="G16" s="205" t="s">
        <v>3</v>
      </c>
      <c r="H16" s="205"/>
      <c r="I16" s="205"/>
      <c r="L16" s="205" t="s">
        <v>3</v>
      </c>
      <c r="M16" s="205"/>
      <c r="N16" s="205"/>
    </row>
    <row r="42" spans="4:32" ht="15.75" thickBot="1" x14ac:dyDescent="0.3"/>
    <row r="43" spans="4:32" ht="15.75" thickBot="1" x14ac:dyDescent="0.3">
      <c r="D43" s="5" t="s">
        <v>14</v>
      </c>
      <c r="E43" s="6"/>
      <c r="F43" s="5">
        <v>1995</v>
      </c>
      <c r="G43" s="11">
        <v>1996</v>
      </c>
      <c r="H43" s="7">
        <v>1997</v>
      </c>
      <c r="I43" s="11">
        <v>1998</v>
      </c>
      <c r="J43" s="7">
        <v>1999</v>
      </c>
      <c r="K43" s="11">
        <v>2000</v>
      </c>
      <c r="L43" s="7">
        <v>2001</v>
      </c>
      <c r="M43" s="11">
        <v>2002</v>
      </c>
      <c r="N43" s="7">
        <v>2003</v>
      </c>
      <c r="O43" s="11">
        <v>2004</v>
      </c>
      <c r="P43" s="7">
        <v>2005</v>
      </c>
      <c r="Q43" s="11">
        <v>2006</v>
      </c>
      <c r="R43" s="7">
        <v>2007</v>
      </c>
      <c r="S43" s="11">
        <v>2008</v>
      </c>
      <c r="T43" s="7">
        <v>2009</v>
      </c>
      <c r="U43" s="11">
        <v>2010</v>
      </c>
      <c r="V43" s="7">
        <v>2011</v>
      </c>
      <c r="W43" s="11">
        <v>2012</v>
      </c>
      <c r="X43" s="7">
        <v>2013</v>
      </c>
      <c r="Y43" s="11">
        <v>2014</v>
      </c>
      <c r="Z43" s="7">
        <v>2015</v>
      </c>
      <c r="AA43" s="11">
        <v>2016</v>
      </c>
      <c r="AB43" s="11">
        <v>2017</v>
      </c>
      <c r="AC43" s="11">
        <v>2018</v>
      </c>
      <c r="AD43" s="11">
        <v>2019</v>
      </c>
      <c r="AE43" s="11">
        <v>2020</v>
      </c>
      <c r="AF43" s="11">
        <v>2021</v>
      </c>
    </row>
    <row r="44" spans="4:32" x14ac:dyDescent="0.25">
      <c r="D44" s="209" t="s">
        <v>16</v>
      </c>
      <c r="E44" s="217"/>
      <c r="F44" s="149">
        <f>+(A!D47-B!E47)/(I!F76+H!F58)</f>
        <v>0.14942097920792008</v>
      </c>
      <c r="G44" s="150">
        <f>+(A!E47-B!F47)/(I!G76+H!G58)</f>
        <v>0.11011287163494599</v>
      </c>
      <c r="H44" s="151">
        <f>+(A!F47-B!G47)/(I!H76+H!H58)</f>
        <v>0.11096702940097566</v>
      </c>
      <c r="I44" s="150">
        <f>+(A!G47-B!H47)/(I!I76+H!I58)</f>
        <v>0.10333707357348819</v>
      </c>
      <c r="J44" s="151">
        <f>+(A!H47-B!I47)/(I!J76+H!J58)</f>
        <v>8.1898899195666439E-2</v>
      </c>
      <c r="K44" s="150">
        <f>+(A!I47-B!J47)/(I!K76+H!K58)</f>
        <v>7.2049775521871584E-2</v>
      </c>
      <c r="L44" s="151" t="e">
        <f>+(A!#REF!-B!K47)/(I!L76+H!L58)</f>
        <v>#REF!</v>
      </c>
      <c r="M44" s="150">
        <f>+(A!K47-B!L47)/(I!M76+H!M58)</f>
        <v>5.7126924657155298E-2</v>
      </c>
      <c r="N44" s="151">
        <f>+(A!L47-B!M47)/(I!N76+H!N58)</f>
        <v>6.0551055261795293E-2</v>
      </c>
      <c r="O44" s="150">
        <f>+(A!M47-B!N47)/(I!O76+H!O58)</f>
        <v>4.7461471086188513E-2</v>
      </c>
      <c r="P44" s="151">
        <f>+(A!N47-B!O47)/(I!P76+H!P58)</f>
        <v>5.4150572909085294E-2</v>
      </c>
      <c r="Q44" s="150">
        <f>+(A!O47-B!P47)/(I!Q76+H!Q58)</f>
        <v>5.1663448228953898E-2</v>
      </c>
      <c r="R44" s="151">
        <f>+(A!P47-B!Q47)/(I!R76+H!R58)</f>
        <v>5.4655189139179827E-2</v>
      </c>
      <c r="S44" s="150">
        <f>+(A!Q47-B!R47)/(I!S76+H!S58)</f>
        <v>4.0873065646165337E-2</v>
      </c>
      <c r="T44" s="151">
        <f>+(A!R47-B!S47)/(I!T76+H!T58)</f>
        <v>3.0877917899565902E-2</v>
      </c>
      <c r="U44" s="150">
        <f>+(A!S47-B!T47)/(I!U76+H!U58)</f>
        <v>2.5131479617849534E-2</v>
      </c>
      <c r="V44" s="151">
        <f>+(A!T47-B!U47)/(I!V76+H!V58)</f>
        <v>3.3936241627928368E-2</v>
      </c>
      <c r="W44" s="150">
        <f>+(A!U47-B!V47)/(I!W76+H!W58)</f>
        <v>2.5520894568618124E-2</v>
      </c>
      <c r="X44" s="151">
        <f>+(A!V47-B!W47)/(I!X76+H!X58)</f>
        <v>2.4823887685454963E-2</v>
      </c>
      <c r="Y44" s="150">
        <f>+(A!W47-B!X47)/(I!Y76+H!Y58)</f>
        <v>2.9722609815320562E-2</v>
      </c>
      <c r="Z44" s="151">
        <f>+(A!X47-B!Y47)/(I!Z76+H!Z58)</f>
        <v>3.2017214133337565E-2</v>
      </c>
      <c r="AA44" s="150">
        <f>+(A!Y47-B!Z47)/(I!AA76+H!AA58)</f>
        <v>3.2465774649322744E-2</v>
      </c>
      <c r="AB44" s="150">
        <f>+(A!Z47-B!AA47)/(I!AB76+H!AB58)</f>
        <v>2.7167220770171561E-2</v>
      </c>
      <c r="AC44" s="150">
        <f>+(A!AA47-B!AB47)/(I!AC76+H!AC58)</f>
        <v>2.7838952808631568E-2</v>
      </c>
      <c r="AD44" s="150">
        <f>+(A!AB47-B!AC47)/(I!AD76+H!AD58)</f>
        <v>2.9104749193519394E-2</v>
      </c>
      <c r="AE44" s="150">
        <f>+(A!AC47-B!AD47)/(I!AE76+H!AE58)</f>
        <v>2.6790419229242045E-2</v>
      </c>
      <c r="AF44" s="150">
        <f>+(A!AD47-B!AE47)/(I!AF76+H!AF58)</f>
        <v>2.5858330267108244E-2</v>
      </c>
    </row>
    <row r="45" spans="4:32" x14ac:dyDescent="0.25">
      <c r="D45" s="198" t="s">
        <v>17</v>
      </c>
      <c r="E45" s="214"/>
      <c r="F45" s="152">
        <f>+(A!D48-B!E48)/(I!F77+H!F59)</f>
        <v>1.577031870809804E-2</v>
      </c>
      <c r="G45" s="153">
        <f>+(A!E48-B!F48)/(I!G77+H!G59)</f>
        <v>2.5354538385274863E-2</v>
      </c>
      <c r="H45" s="154">
        <f>+(A!F48-B!G48)/(I!H77+H!H59)</f>
        <v>1.4248652262266168E-2</v>
      </c>
      <c r="I45" s="153">
        <f>+(A!G48-B!H48)/(I!I77+H!I59)</f>
        <v>1.0284967334386826E-2</v>
      </c>
      <c r="J45" s="154">
        <f>+(A!H48-B!I48)/(I!J77+H!J59)</f>
        <v>1.4169457030800461E-2</v>
      </c>
      <c r="K45" s="153">
        <f>+(A!I48-B!J48)/(I!K77+H!K59)</f>
        <v>1.1687745380420512E-2</v>
      </c>
      <c r="L45" s="154">
        <f>+(A!J47-B!K48)/(I!L77+H!L59)</f>
        <v>1.3773299670097197</v>
      </c>
      <c r="M45" s="153">
        <f>+(A!K48-B!L48)/(I!M77+H!M59)</f>
        <v>1.3940265329248028E-2</v>
      </c>
      <c r="N45" s="154">
        <f>+(A!L48-B!M48)/(I!N77+H!N59)</f>
        <v>1.9125986257691477E-2</v>
      </c>
      <c r="O45" s="153">
        <f>+(A!M48-B!N48)/(I!O77+H!O59)</f>
        <v>8.4810370371842803E-3</v>
      </c>
      <c r="P45" s="154">
        <f>+(A!N48-B!O48)/(I!P77+H!P59)</f>
        <v>6.8085071424087533E-3</v>
      </c>
      <c r="Q45" s="153">
        <f>+(A!O48-B!P48)/(I!Q77+H!Q59)</f>
        <v>3.0190381773792822E-3</v>
      </c>
      <c r="R45" s="154">
        <f>+(A!P48-B!Q48)/(I!R77+H!R59)</f>
        <v>5.3937548850658441E-3</v>
      </c>
      <c r="S45" s="153">
        <f>+(A!Q48-B!R48)/(I!S77+H!S59)</f>
        <v>2.5482032503749551E-2</v>
      </c>
      <c r="T45" s="154">
        <f>+(A!R48-B!S48)/(I!T77+H!T59)</f>
        <v>3.5387988398037002E-3</v>
      </c>
      <c r="U45" s="153">
        <f>+(A!S48-B!T48)/(I!U77+H!U59)</f>
        <v>1.7683802323752054E-3</v>
      </c>
      <c r="V45" s="154">
        <f>+(A!T48-B!U48)/(I!V77+H!V59)</f>
        <v>1.5579878929717407E-2</v>
      </c>
      <c r="W45" s="153">
        <f>+(A!U48-B!V48)/(I!W77+H!W59)</f>
        <v>3.5030350329247088E-3</v>
      </c>
      <c r="X45" s="154">
        <f>+(A!V48-B!W48)/(I!X77+H!X59)</f>
        <v>4.9883325637038014E-3</v>
      </c>
      <c r="Y45" s="153">
        <f>+(A!W48-B!X48)/(I!Y77+H!Y59)</f>
        <v>1.1909796093666318E-2</v>
      </c>
      <c r="Z45" s="154">
        <f>+(A!X48-B!Y48)/(I!Z77+H!Z59)</f>
        <v>5.9641828028005198E-3</v>
      </c>
      <c r="AA45" s="153">
        <f>+(A!Y48-B!Z48)/(I!AA77+H!AA59)</f>
        <v>-3.6724894887998367E-3</v>
      </c>
      <c r="AB45" s="153">
        <f>+(A!Z48-B!AA48)/(I!AB77+H!AB59)</f>
        <v>-2.7127572017333797E-2</v>
      </c>
      <c r="AC45" s="153">
        <f>+(A!AA48-B!AB48)/(I!AC77+H!AC59)</f>
        <v>-1.7843597031251362E-2</v>
      </c>
      <c r="AD45" s="153">
        <f>+(A!AB48-B!AC48)/(I!AD77+H!AD59)</f>
        <v>-2.1852922965203008E-2</v>
      </c>
      <c r="AE45" s="153">
        <f>+(A!AC48-B!AD48)/(I!AE77+H!AE59)</f>
        <v>-2.6142976413576876E-2</v>
      </c>
      <c r="AF45" s="153">
        <f>+(A!AD48-B!AE48)/(I!AF77+H!AF59)</f>
        <v>-2.2662615992899222E-2</v>
      </c>
    </row>
    <row r="46" spans="4:32" x14ac:dyDescent="0.25">
      <c r="D46" s="200" t="s">
        <v>18</v>
      </c>
      <c r="E46" s="215"/>
      <c r="F46" s="152">
        <f>+(A!D49-B!E49)/(I!F78+H!F60)</f>
        <v>8.4003951759333076E-3</v>
      </c>
      <c r="G46" s="153">
        <f>+(A!E49-B!F49)/(I!G78+H!G60)</f>
        <v>4.4853765102624635E-3</v>
      </c>
      <c r="H46" s="154">
        <f>+(A!F49-B!G49)/(I!H78+H!H60)</f>
        <v>2.8821594550692501E-3</v>
      </c>
      <c r="I46" s="153">
        <f>+(A!G49-B!H49)/(I!I78+H!I60)</f>
        <v>-1.1889358154994834E-3</v>
      </c>
      <c r="J46" s="154">
        <f>+(A!H49-B!I49)/(I!J78+H!J60)</f>
        <v>2.8767997455251149E-4</v>
      </c>
      <c r="K46" s="153">
        <f>+(A!I49-B!J49)/(I!K78+H!K60)</f>
        <v>-9.0706529949486009E-4</v>
      </c>
      <c r="L46" s="154">
        <f>+(A!J48-B!K49)/(I!L78+H!L60)</f>
        <v>-3.7816207458805555E-3</v>
      </c>
      <c r="M46" s="153">
        <f>+(A!K49-B!L49)/(I!M78+H!M60)</f>
        <v>1.661143393155896E-3</v>
      </c>
      <c r="N46" s="154">
        <f>+(A!L49-B!M49)/(I!N78+H!N60)</f>
        <v>6.8914527255405924E-4</v>
      </c>
      <c r="O46" s="153">
        <f>+(A!M49-B!N49)/(I!O78+H!O60)</f>
        <v>1.3900676505541627E-3</v>
      </c>
      <c r="P46" s="154">
        <f>+(A!N49-B!O49)/(I!P78+H!P60)</f>
        <v>8.6628476410433475E-4</v>
      </c>
      <c r="Q46" s="153">
        <f>+(A!O49-B!P49)/(I!Q78+H!Q60)</f>
        <v>-9.6957070140728566E-5</v>
      </c>
      <c r="R46" s="154">
        <f>+(A!P49-B!Q49)/(I!R78+H!R60)</f>
        <v>-3.6854137654101921E-3</v>
      </c>
      <c r="S46" s="153">
        <f>+(A!Q49-B!R49)/(I!S78+H!S60)</f>
        <v>-4.7049636194146536E-3</v>
      </c>
      <c r="T46" s="154">
        <f>+(A!R49-B!S49)/(I!T78+H!T60)</f>
        <v>-5.0694151920089494E-3</v>
      </c>
      <c r="U46" s="153">
        <f>+(A!S49-B!T49)/(I!U78+H!U60)</f>
        <v>-4.2151784913053627E-3</v>
      </c>
      <c r="V46" s="154">
        <f>+(A!T49-B!U49)/(I!V78+H!V60)</f>
        <v>-7.1480371265765109E-3</v>
      </c>
      <c r="W46" s="153">
        <f>+(A!U49-B!V49)/(I!W78+H!W60)</f>
        <v>-9.8788839629639254E-3</v>
      </c>
      <c r="X46" s="154">
        <f>+(A!V49-B!W49)/(I!X78+H!X60)</f>
        <v>-7.9520689481791633E-3</v>
      </c>
      <c r="Y46" s="153">
        <f>+(A!W49-B!X49)/(I!Y78+H!Y60)</f>
        <v>-8.2670346460399172E-3</v>
      </c>
      <c r="Z46" s="154">
        <f>+(A!X49-B!Y49)/(I!Z78+H!Z60)</f>
        <v>-7.1642870841176374E-3</v>
      </c>
      <c r="AA46" s="153">
        <f>+(A!Y49-B!Z49)/(I!AA78+H!AA60)</f>
        <v>-5.2984347032191117E-3</v>
      </c>
      <c r="AB46" s="153">
        <f>+(A!Z49-B!AA49)/(I!AB78+H!AB60)</f>
        <v>-3.0526085799856799E-4</v>
      </c>
      <c r="AC46" s="153">
        <f>+(A!AA49-B!AB49)/(I!AC78+H!AC60)</f>
        <v>-6.7624679893499183E-3</v>
      </c>
      <c r="AD46" s="153">
        <f>+(A!AB49-B!AC49)/(I!AD78+H!AD60)</f>
        <v>-6.8566938863931079E-3</v>
      </c>
      <c r="AE46" s="153">
        <f>+(A!AC49-B!AD49)/(I!AE78+H!AE60)</f>
        <v>-5.1939435295965041E-3</v>
      </c>
      <c r="AF46" s="153">
        <f>+(A!AD49-B!AE49)/(I!AF78+H!AF60)</f>
        <v>-2.0397453481085922E-3</v>
      </c>
    </row>
    <row r="47" spans="4:32" x14ac:dyDescent="0.25">
      <c r="D47" s="198" t="s">
        <v>19</v>
      </c>
      <c r="E47" s="214"/>
      <c r="F47" s="152">
        <f>+(A!D50-B!E50)/(I!F79+H!F61)</f>
        <v>1.0810206531064638E-2</v>
      </c>
      <c r="G47" s="153">
        <f>+(A!E50-B!F50)/(I!G79+H!G61)</f>
        <v>1.7687389295960705E-2</v>
      </c>
      <c r="H47" s="154">
        <f>+(A!F50-B!G50)/(I!H79+H!H61)</f>
        <v>2.8304135078099365E-2</v>
      </c>
      <c r="I47" s="153">
        <f>+(A!G50-B!H50)/(I!I79+H!I61)</f>
        <v>3.9032416917262225E-2</v>
      </c>
      <c r="J47" s="154">
        <f>+(A!H50-B!I50)/(I!J79+H!J61)</f>
        <v>2.7040906381818074E-2</v>
      </c>
      <c r="K47" s="153">
        <f>+(A!I50-B!J50)/(I!K79+H!K61)</f>
        <v>2.3501759705921464E-2</v>
      </c>
      <c r="L47" s="154">
        <f>+(A!J49-B!K50)/(I!L79+H!L61)</f>
        <v>1.1410707465055419E-3</v>
      </c>
      <c r="M47" s="153">
        <f>+(A!K50-B!L50)/(I!M79+H!M61)</f>
        <v>2.4606884788902033E-2</v>
      </c>
      <c r="N47" s="154">
        <f>+(A!L50-B!M50)/(I!N79+H!N61)</f>
        <v>3.495704639588757E-3</v>
      </c>
      <c r="O47" s="153">
        <f>+(A!M50-B!N50)/(I!O79+H!O61)</f>
        <v>3.4082236971605031E-3</v>
      </c>
      <c r="P47" s="154">
        <f>+(A!N50-B!O50)/(I!P79+H!P61)</f>
        <v>2.0046780181250863E-3</v>
      </c>
      <c r="Q47" s="153">
        <f>+(A!O50-B!P50)/(I!Q79+H!Q61)</f>
        <v>2.605930428339228E-3</v>
      </c>
      <c r="R47" s="154">
        <f>+(A!P50-B!Q50)/(I!R79+H!R61)</f>
        <v>3.891383521723349E-3</v>
      </c>
      <c r="S47" s="153">
        <f>+(A!Q50-B!R50)/(I!S79+H!S61)</f>
        <v>2.3147180991232707E-3</v>
      </c>
      <c r="T47" s="154">
        <f>+(A!R50-B!S50)/(I!T79+H!T61)</f>
        <v>2.9990045359368938E-3</v>
      </c>
      <c r="U47" s="153">
        <f>+(A!S50-B!T50)/(I!U79+H!U61)</f>
        <v>3.3737563677282777E-4</v>
      </c>
      <c r="V47" s="154">
        <f>+(A!T50-B!U50)/(I!V79+H!V61)</f>
        <v>4.7343743875479015E-4</v>
      </c>
      <c r="W47" s="153">
        <f>+(A!U50-B!V50)/(I!W79+H!W61)</f>
        <v>1.9860056459336389E-3</v>
      </c>
      <c r="X47" s="154">
        <f>+(A!V50-B!W50)/(I!X79+H!X61)</f>
        <v>1.0137443109232362E-2</v>
      </c>
      <c r="Y47" s="153">
        <f>+(A!W50-B!X50)/(I!Y79+H!Y61)</f>
        <v>5.5070939234607985E-3</v>
      </c>
      <c r="Z47" s="154">
        <f>+(A!X50-B!Y50)/(I!Z79+H!Z61)</f>
        <v>4.1201186411236913E-3</v>
      </c>
      <c r="AA47" s="153">
        <f>+(A!Y50-B!Z50)/(I!AA79+H!AA61)</f>
        <v>3.6949960390938487E-3</v>
      </c>
      <c r="AB47" s="153">
        <f>+(A!Z50-B!AA50)/(I!AB79+H!AB61)</f>
        <v>3.4989085017059444E-3</v>
      </c>
      <c r="AC47" s="153">
        <f>+(A!AA50-B!AB50)/(I!AC79+H!AC61)</f>
        <v>8.649592723580389E-4</v>
      </c>
      <c r="AD47" s="153">
        <f>+(A!AB50-B!AC50)/(I!AD79+H!AD61)</f>
        <v>1.0021362658378995E-3</v>
      </c>
      <c r="AE47" s="153">
        <f>+(A!AC50-B!AD50)/(I!AE79+H!AE61)</f>
        <v>4.1220039810106277E-3</v>
      </c>
      <c r="AF47" s="153">
        <f>+(A!AD50-B!AE50)/(I!AF79+H!AF61)</f>
        <v>8.6605679173568269E-3</v>
      </c>
    </row>
    <row r="48" spans="4:32" x14ac:dyDescent="0.25">
      <c r="D48" s="200" t="s">
        <v>20</v>
      </c>
      <c r="E48" s="215"/>
      <c r="F48" s="152" t="e">
        <f>+(A!D51-B!E51)/(I!F80+H!F62)</f>
        <v>#VALUE!</v>
      </c>
      <c r="G48" s="153">
        <f>+(A!E51-B!F51)/(I!G80+H!G62)</f>
        <v>-2.3957413279893638E-3</v>
      </c>
      <c r="H48" s="154" t="e">
        <f>+(A!F51-B!G51)/(I!H80+H!H62)</f>
        <v>#VALUE!</v>
      </c>
      <c r="I48" s="153">
        <f>+(A!G51-B!H51)/(I!I80+H!I62)</f>
        <v>1.2392412824748542E-2</v>
      </c>
      <c r="J48" s="154" t="e">
        <f>+(A!H51-B!I51)/(I!J80+H!J62)</f>
        <v>#VALUE!</v>
      </c>
      <c r="K48" s="153" t="e">
        <f>+(A!I51-B!J51)/(I!K80+H!K62)</f>
        <v>#VALUE!</v>
      </c>
      <c r="L48" s="154">
        <f>+(A!J50-B!K51)/(I!L80+H!L62)</f>
        <v>1.162822130577946</v>
      </c>
      <c r="M48" s="153">
        <f>+(A!K51-B!L51)/(I!M80+H!M62)</f>
        <v>-2.6679868633847008E-3</v>
      </c>
      <c r="N48" s="154">
        <f>+(A!L51-B!M51)/(I!N80+H!N62)</f>
        <v>4.7643606442077224E-3</v>
      </c>
      <c r="O48" s="153">
        <f>+(A!M51-B!N51)/(I!O80+H!O62)</f>
        <v>3.7870207094251221E-2</v>
      </c>
      <c r="P48" s="154">
        <f>+(A!N51-B!O51)/(I!P80+H!P62)</f>
        <v>3.7913905528031366E-2</v>
      </c>
      <c r="Q48" s="153">
        <f>+(A!O51-B!P51)/(I!Q80+H!Q62)</f>
        <v>1.1047565560721126E-2</v>
      </c>
      <c r="R48" s="154">
        <f>+(A!P51-B!Q51)/(I!R80+H!R62)</f>
        <v>0.11810472453942332</v>
      </c>
      <c r="S48" s="153">
        <f>+(A!Q51-B!R51)/(I!S80+H!S62)</f>
        <v>0.16829761216849254</v>
      </c>
      <c r="T48" s="154">
        <f>+(A!R51-B!S51)/(I!T80+H!T62)</f>
        <v>8.0270724935290305E-2</v>
      </c>
      <c r="U48" s="153">
        <f>+(A!S51-B!T51)/(I!U80+H!U62)</f>
        <v>2.8318769896828288E-3</v>
      </c>
      <c r="V48" s="154">
        <f>+(A!T51-B!U51)/(I!V80+H!V62)</f>
        <v>2.3204785233871209E-2</v>
      </c>
      <c r="W48" s="153">
        <f>+(A!U51-B!V51)/(I!W80+H!W62)</f>
        <v>2.3324021806256819E-3</v>
      </c>
      <c r="X48" s="154">
        <f>+(A!V51-B!W51)/(I!X80+H!X62)</f>
        <v>4.5452809313419902E-4</v>
      </c>
      <c r="Y48" s="153">
        <f>+(A!W51-B!X51)/(I!Y80+H!Y62)</f>
        <v>7.1103265522529831E-3</v>
      </c>
      <c r="Z48" s="154">
        <f>+(A!X51-B!Y51)/(I!Z80+H!Z62)</f>
        <v>1.7000638646119441E-2</v>
      </c>
      <c r="AA48" s="153">
        <f>+(A!Y51-B!Z51)/(I!AA80+H!AA62)</f>
        <v>1.6999013680747833E-2</v>
      </c>
      <c r="AB48" s="153">
        <f>+(A!Z51-B!AA51)/(I!AB80+H!AB62)</f>
        <v>1.933431080948049E-2</v>
      </c>
      <c r="AC48" s="153">
        <f>+(A!AA51-B!AB51)/(I!AC80+H!AC62)</f>
        <v>3.2652034986090581E-2</v>
      </c>
      <c r="AD48" s="153">
        <f>+(A!AB51-B!AC51)/(I!AD80+H!AD62)</f>
        <v>3.2910630024644588E-2</v>
      </c>
      <c r="AE48" s="153">
        <f>+(A!AC51-B!AD51)/(I!AE80+H!AE62)</f>
        <v>1.0028336985221948E-2</v>
      </c>
      <c r="AF48" s="153">
        <f>+(A!AD51-B!AE51)/(I!AF80+H!AF62)</f>
        <v>1.742994047242866E-3</v>
      </c>
    </row>
    <row r="49" spans="4:32" x14ac:dyDescent="0.25">
      <c r="D49" s="198" t="s">
        <v>21</v>
      </c>
      <c r="E49" s="214"/>
      <c r="F49" s="152">
        <f>+(A!D52-B!E52)/(I!F81+H!F63)</f>
        <v>-6.4751355031476471E-2</v>
      </c>
      <c r="G49" s="153">
        <f>+(A!E52-B!F52)/(I!G81+H!G63)</f>
        <v>-6.3675237490787975E-2</v>
      </c>
      <c r="H49" s="154">
        <f>+(A!F52-B!G52)/(I!H81+H!H63)</f>
        <v>-6.0694455221720484E-2</v>
      </c>
      <c r="I49" s="153">
        <f>+(A!G52-B!H52)/(I!I81+H!I63)</f>
        <v>-5.9562207630581711E-2</v>
      </c>
      <c r="J49" s="154">
        <f>+(A!H52-B!I52)/(I!J81+H!J63)</f>
        <v>-5.4550485175337345E-2</v>
      </c>
      <c r="K49" s="153">
        <f>+(A!I52-B!J52)/(I!K81+H!K63)</f>
        <v>-4.8242107732656747E-2</v>
      </c>
      <c r="L49" s="154" t="e">
        <f>+(A!J51-B!K52)/(I!L81+H!L63)</f>
        <v>#VALUE!</v>
      </c>
      <c r="M49" s="153">
        <f>+(A!K52-B!L52)/(I!M81+H!M63)</f>
        <v>-4.8961304207524196E-2</v>
      </c>
      <c r="N49" s="154">
        <f>+(A!L52-B!M52)/(I!N81+H!N63)</f>
        <v>-4.8652369719196627E-2</v>
      </c>
      <c r="O49" s="153">
        <f>+(A!M52-B!N52)/(I!O81+H!O63)</f>
        <v>-4.1508983200355731E-2</v>
      </c>
      <c r="P49" s="154">
        <f>+(A!N52-B!O52)/(I!P81+H!P63)</f>
        <v>-4.1943035955080032E-2</v>
      </c>
      <c r="Q49" s="153">
        <f>+(A!O52-B!P52)/(I!Q81+H!Q63)</f>
        <v>-4.2944185433174728E-2</v>
      </c>
      <c r="R49" s="154">
        <f>+(A!P52-B!Q52)/(I!R81+H!R63)</f>
        <v>-4.0732209158626694E-2</v>
      </c>
      <c r="S49" s="153">
        <f>+(A!Q52-B!R52)/(I!S81+H!S63)</f>
        <v>-4.1783709176970538E-2</v>
      </c>
      <c r="T49" s="154">
        <f>+(A!R52-B!S52)/(I!T81+H!T63)</f>
        <v>-4.6902121404976294E-2</v>
      </c>
      <c r="U49" s="153">
        <f>+(A!S52-B!T52)/(I!U81+H!U63)</f>
        <v>-4.5148120446244312E-2</v>
      </c>
      <c r="V49" s="154">
        <f>+(A!T52-B!U52)/(I!V81+H!V63)</f>
        <v>-4.4327897516149802E-2</v>
      </c>
      <c r="W49" s="153">
        <f>+(A!U52-B!V52)/(I!W81+H!W63)</f>
        <v>-5.1645605263250773E-2</v>
      </c>
      <c r="X49" s="154">
        <f>+(A!V52-B!W52)/(I!X81+H!X63)</f>
        <v>-5.1105084391952639E-2</v>
      </c>
      <c r="Y49" s="153">
        <f>+(A!W52-B!X52)/(I!Y81+H!Y63)</f>
        <v>-5.391251580896151E-2</v>
      </c>
      <c r="Z49" s="154">
        <f>+(A!X52-B!Y52)/(I!Z81+H!Z63)</f>
        <v>-5.8706346142288923E-2</v>
      </c>
      <c r="AA49" s="153">
        <f>+(A!Y52-B!Z52)/(I!AA81+H!AA63)</f>
        <v>-5.9202163764340558E-2</v>
      </c>
      <c r="AB49" s="153">
        <f>+(A!Z52-B!AA52)/(I!AB81+H!AB63)</f>
        <v>-5.8750683831246223E-2</v>
      </c>
      <c r="AC49" s="153">
        <f>+(A!AA52-B!AB52)/(I!AC81+H!AC63)</f>
        <v>-6.099912325229917E-2</v>
      </c>
      <c r="AD49" s="153">
        <f>+(A!AB52-B!AC52)/(I!AD81+H!AD63)</f>
        <v>-6.2838122786450568E-2</v>
      </c>
      <c r="AE49" s="153">
        <f>+(A!AC52-B!AD52)/(I!AE81+H!AE63)</f>
        <v>-6.451612522121547E-2</v>
      </c>
      <c r="AF49" s="153">
        <f>+(A!AD52-B!AE52)/(I!AF81+H!AF63)</f>
        <v>-5.2442742089490929E-2</v>
      </c>
    </row>
    <row r="50" spans="4:32" x14ac:dyDescent="0.25">
      <c r="D50" s="200" t="s">
        <v>22</v>
      </c>
      <c r="E50" s="215"/>
      <c r="F50" s="152">
        <f>+(A!D53-B!E53)/(I!F82+H!F64)</f>
        <v>-1.3088395767088768E-2</v>
      </c>
      <c r="G50" s="153">
        <f>+(A!E53-B!F53)/(I!G82+H!G64)</f>
        <v>-1.6884525754332854E-2</v>
      </c>
      <c r="H50" s="154">
        <f>+(A!F53-B!G53)/(I!H82+H!H64)</f>
        <v>-1.4840826016083167E-2</v>
      </c>
      <c r="I50" s="153">
        <f>+(A!G53-B!H53)/(I!I82+H!I64)</f>
        <v>-1.4763861913803612E-2</v>
      </c>
      <c r="J50" s="154">
        <f>+(A!H53-B!I53)/(I!J82+H!J64)</f>
        <v>-1.2497006353195885E-2</v>
      </c>
      <c r="K50" s="153">
        <f>+(A!I53-B!J53)/(I!K82+H!K64)</f>
        <v>-1.2165383812251391E-2</v>
      </c>
      <c r="L50" s="154">
        <f>+(A!J52-B!K53)/(I!L82+H!L64)</f>
        <v>-1.6625830307626717E-2</v>
      </c>
      <c r="M50" s="153">
        <f>+(A!K53-B!L53)/(I!M82+H!M64)</f>
        <v>-1.5100521722498952E-2</v>
      </c>
      <c r="N50" s="154">
        <f>+(A!L53-B!M53)/(I!N82+H!N64)</f>
        <v>-1.3748462161235193E-2</v>
      </c>
      <c r="O50" s="153">
        <f>+(A!M53-B!N53)/(I!O82+H!O64)</f>
        <v>-1.4329095999707544E-2</v>
      </c>
      <c r="P50" s="154">
        <f>+(A!N53-B!O53)/(I!P82+H!P64)</f>
        <v>-1.494834294010719E-2</v>
      </c>
      <c r="Q50" s="153">
        <f>+(A!O53-B!P53)/(I!Q82+H!Q64)</f>
        <v>-1.3751082638705961E-2</v>
      </c>
      <c r="R50" s="154">
        <f>+(A!P53-B!Q53)/(I!R82+H!R64)</f>
        <v>-1.1122590801699802E-2</v>
      </c>
      <c r="S50" s="153">
        <f>+(A!Q53-B!R53)/(I!S82+H!S64)</f>
        <v>-7.4442248039209976E-3</v>
      </c>
      <c r="T50" s="154">
        <f>+(A!R53-B!S53)/(I!T82+H!T64)</f>
        <v>-2.1556045401188946E-2</v>
      </c>
      <c r="U50" s="153">
        <f>+(A!S53-B!T53)/(I!U82+H!U64)</f>
        <v>-1.7245898305463657E-2</v>
      </c>
      <c r="V50" s="154">
        <f>+(A!T53-B!U53)/(I!V82+H!V64)</f>
        <v>-1.578559809704386E-2</v>
      </c>
      <c r="W50" s="153">
        <f>+(A!U53-B!V53)/(I!W82+H!W64)</f>
        <v>-1.7198876532998734E-2</v>
      </c>
      <c r="X50" s="154">
        <f>+(A!V53-B!W53)/(I!X82+H!X64)</f>
        <v>-1.8151135952299481E-2</v>
      </c>
      <c r="Y50" s="153">
        <f>+(A!W53-B!X53)/(I!Y82+H!Y64)</f>
        <v>-1.5842274996926337E-2</v>
      </c>
      <c r="Z50" s="154">
        <f>+(A!X53-B!Y53)/(I!Z82+H!Z64)</f>
        <v>-1.5452148515364729E-2</v>
      </c>
      <c r="AA50" s="153">
        <f>+(A!Y53-B!Z53)/(I!AA82+H!AA64)</f>
        <v>-1.5454558249830535E-2</v>
      </c>
      <c r="AB50" s="153">
        <f>+(A!Z53-B!AA53)/(I!AB82+H!AB64)</f>
        <v>-1.5081761434182219E-2</v>
      </c>
      <c r="AC50" s="153">
        <f>+(A!AA53-B!AB53)/(I!AC82+H!AC64)</f>
        <v>-1.1949732301304163E-2</v>
      </c>
      <c r="AD50" s="153">
        <f>+(A!AB53-B!AC53)/(I!AD82+H!AD64)</f>
        <v>-1.240199376302323E-2</v>
      </c>
      <c r="AE50" s="153">
        <f>+(A!AC53-B!AD53)/(I!AE82+H!AE64)</f>
        <v>-9.231240096339648E-3</v>
      </c>
      <c r="AF50" s="153">
        <f>+(A!AD53-B!AE53)/(I!AF82+H!AF64)</f>
        <v>-8.2915439608810503E-3</v>
      </c>
    </row>
    <row r="51" spans="4:32" x14ac:dyDescent="0.25">
      <c r="D51" s="198" t="s">
        <v>23</v>
      </c>
      <c r="E51" s="214"/>
      <c r="F51" s="152">
        <f>+(A!D54-B!E54)/(I!F83+H!F65)</f>
        <v>-7.1990676939627657E-2</v>
      </c>
      <c r="G51" s="153">
        <f>+(A!E54-B!F54)/(I!G83+H!G65)</f>
        <v>-7.5680281746207292E-2</v>
      </c>
      <c r="H51" s="154">
        <f>+(A!F54-B!G54)/(I!H83+H!H65)</f>
        <v>-5.9014653015736447E-2</v>
      </c>
      <c r="I51" s="153">
        <f>+(A!G54-B!H54)/(I!I83+H!I65)</f>
        <v>-6.686355761761878E-2</v>
      </c>
      <c r="J51" s="154">
        <f>+(A!H54-B!I54)/(I!J83+H!J65)</f>
        <v>-5.126543656804014E-2</v>
      </c>
      <c r="K51" s="153">
        <f>+(A!I54-B!J54)/(I!K83+H!K65)</f>
        <v>-3.9576880609686081E-2</v>
      </c>
      <c r="L51" s="154">
        <f>+(A!J53-B!K54)/(I!L83+H!L65)</f>
        <v>-3.9936255693657156E-2</v>
      </c>
      <c r="M51" s="153">
        <f>+(A!K54-B!L54)/(I!M83+H!M65)</f>
        <v>-3.3449145681975302E-2</v>
      </c>
      <c r="N51" s="154">
        <f>+(A!L54-B!M54)/(I!N83+H!N65)</f>
        <v>-4.6673053476587373E-2</v>
      </c>
      <c r="O51" s="153">
        <f>+(A!M54-B!N54)/(I!O83+H!O65)</f>
        <v>-4.0860352757452985E-2</v>
      </c>
      <c r="P51" s="154">
        <f>+(A!N54-B!O54)/(I!P83+H!P65)</f>
        <v>-3.3152795487248712E-2</v>
      </c>
      <c r="Q51" s="153">
        <f>+(A!O54-B!P54)/(I!Q83+H!Q65)</f>
        <v>-3.1831128643366867E-2</v>
      </c>
      <c r="R51" s="154">
        <f>+(A!P54-B!Q54)/(I!R83+H!R65)</f>
        <v>-3.6252875359196211E-2</v>
      </c>
      <c r="S51" s="153">
        <f>+(A!Q54-B!R54)/(I!S83+H!S65)</f>
        <v>-4.6550794014777207E-2</v>
      </c>
      <c r="T51" s="154">
        <f>+(A!R54-B!S54)/(I!T83+H!T65)</f>
        <v>-3.885900169898597E-2</v>
      </c>
      <c r="U51" s="153">
        <f>+(A!S54-B!T54)/(I!U83+H!U65)</f>
        <v>-4.8308592580493144E-2</v>
      </c>
      <c r="V51" s="154">
        <f>+(A!T54-B!U54)/(I!V83+H!V65)</f>
        <v>-5.1049991512559019E-2</v>
      </c>
      <c r="W51" s="153">
        <f>+(A!U54-B!V54)/(I!W83+H!W65)</f>
        <v>-4.7393908678487549E-2</v>
      </c>
      <c r="X51" s="154">
        <f>+(A!V54-B!W54)/(I!X83+H!X65)</f>
        <v>-4.1106062982737966E-2</v>
      </c>
      <c r="Y51" s="153">
        <f>+(A!W54-B!X54)/(I!Y83+H!Y65)</f>
        <v>-4.9730454108179944E-2</v>
      </c>
      <c r="Z51" s="154">
        <f>+(A!X54-B!Y54)/(I!Z83+H!Z65)</f>
        <v>-5.0535751718952221E-2</v>
      </c>
      <c r="AA51" s="153">
        <f>+(A!Y54-B!Z54)/(I!AA83+H!AA65)</f>
        <v>-4.0109770763409852E-2</v>
      </c>
      <c r="AB51" s="153">
        <f>+(A!Z54-B!AA54)/(I!AB83+H!AB65)</f>
        <v>-4.5918927646199606E-2</v>
      </c>
      <c r="AC51" s="153">
        <f>+(A!AA54-B!AB54)/(I!AC83+H!AC65)</f>
        <v>-4.9820475865133877E-2</v>
      </c>
      <c r="AD51" s="153">
        <f>+(A!AB54-B!AC54)/(I!AD83+H!AD65)</f>
        <v>-4.6875363672410519E-2</v>
      </c>
      <c r="AE51" s="153">
        <f>+(A!AC54-B!AD54)/(I!AE83+H!AE65)</f>
        <v>-3.2206636088371841E-2</v>
      </c>
      <c r="AF51" s="153">
        <f>+(A!AD54-B!AE54)/(I!AF83+H!AF65)</f>
        <v>-3.4437926408342825E-2</v>
      </c>
    </row>
    <row r="52" spans="4:32" x14ac:dyDescent="0.25">
      <c r="D52" s="200" t="s">
        <v>24</v>
      </c>
      <c r="E52" s="215"/>
      <c r="F52" s="152">
        <f>+(A!D55-B!E55)/(I!F84+H!F66)</f>
        <v>-1.6491297822786074E-2</v>
      </c>
      <c r="G52" s="153">
        <f>+(A!E55-B!F55)/(I!G84+H!G66)</f>
        <v>-1.6646320061071994E-2</v>
      </c>
      <c r="H52" s="154">
        <f>+(A!F55-B!G55)/(I!H84+H!H66)</f>
        <v>-1.7304383060053129E-2</v>
      </c>
      <c r="I52" s="153">
        <f>+(A!G55-B!H55)/(I!I84+H!I66)</f>
        <v>-1.9991908593846735E-2</v>
      </c>
      <c r="J52" s="154">
        <f>+(A!H55-B!I55)/(I!J84+H!J66)</f>
        <v>-1.3296676856845734E-2</v>
      </c>
      <c r="K52" s="153">
        <f>+(A!I55-B!J55)/(I!K84+H!K66)</f>
        <v>-1.653702823118508E-2</v>
      </c>
      <c r="L52" s="154">
        <f>+(A!J54-B!K55)/(I!L84+H!L66)</f>
        <v>-2.2717201539584557E-2</v>
      </c>
      <c r="M52" s="153">
        <f>+(A!K55-B!L55)/(I!M84+H!M66)</f>
        <v>-2.0105376503953772E-2</v>
      </c>
      <c r="N52" s="154">
        <f>+(A!L55-B!M55)/(I!N84+H!N66)</f>
        <v>-1.9025205475248202E-2</v>
      </c>
      <c r="O52" s="153">
        <f>+(A!M55-B!N55)/(I!O84+H!O66)</f>
        <v>-1.6252736524549508E-2</v>
      </c>
      <c r="P52" s="154">
        <f>+(A!N55-B!O55)/(I!P84+H!P66)</f>
        <v>-1.5443232425690732E-2</v>
      </c>
      <c r="Q52" s="153">
        <f>+(A!O55-B!P55)/(I!Q84+H!Q66)</f>
        <v>-2.1414641002283085E-2</v>
      </c>
      <c r="R52" s="154">
        <f>+(A!P55-B!Q55)/(I!R84+H!R66)</f>
        <v>-1.5474135376277757E-2</v>
      </c>
      <c r="S52" s="153">
        <f>+(A!Q55-B!R55)/(I!S84+H!S66)</f>
        <v>-1.7570565782270536E-2</v>
      </c>
      <c r="T52" s="154">
        <f>+(A!R55-B!S55)/(I!T84+H!T66)</f>
        <v>-2.2481295829462764E-2</v>
      </c>
      <c r="U52" s="153">
        <f>+(A!S55-B!T55)/(I!U84+H!U66)</f>
        <v>-2.2828017550093595E-2</v>
      </c>
      <c r="V52" s="154">
        <f>+(A!T55-B!U55)/(I!V84+H!V66)</f>
        <v>-2.862002415444417E-2</v>
      </c>
      <c r="W52" s="153">
        <f>+(A!U55-B!V55)/(I!W84+H!W66)</f>
        <v>-2.3790673996139766E-2</v>
      </c>
      <c r="X52" s="154">
        <f>+(A!V55-B!W55)/(I!X84+H!X66)</f>
        <v>-3.0463794556961802E-2</v>
      </c>
      <c r="Y52" s="153">
        <f>+(A!W55-B!X55)/(I!Y84+H!Y66)</f>
        <v>-2.9257156947586575E-2</v>
      </c>
      <c r="Z52" s="154">
        <f>+(A!X55-B!Y55)/(I!Z84+H!Z66)</f>
        <v>-2.5997846231440955E-2</v>
      </c>
      <c r="AA52" s="153">
        <f>+(A!Y55-B!Z55)/(I!AA84+H!AA66)</f>
        <v>-2.4045133668457938E-2</v>
      </c>
      <c r="AB52" s="153">
        <f>+(A!Z55-B!AA55)/(I!AB84+H!AB66)</f>
        <v>-2.3194566489175301E-2</v>
      </c>
      <c r="AC52" s="153">
        <f>+(A!AA55-B!AB55)/(I!AC84+H!AC66)</f>
        <v>-2.4510615507302488E-2</v>
      </c>
      <c r="AD52" s="153">
        <f>+(A!AB55-B!AC55)/(I!AD84+H!AD66)</f>
        <v>-2.3017437915959855E-2</v>
      </c>
      <c r="AE52" s="153">
        <f>+(A!AC55-B!AD55)/(I!AE84+H!AE66)</f>
        <v>-2.5096664482421326E-2</v>
      </c>
      <c r="AF52" s="153">
        <f>+(A!AD55-B!AE55)/(I!AF84+H!AF66)</f>
        <v>-2.2195060593091794E-2</v>
      </c>
    </row>
    <row r="53" spans="4:32" ht="15.75" thickBot="1" x14ac:dyDescent="0.3">
      <c r="D53" s="202" t="s">
        <v>25</v>
      </c>
      <c r="E53" s="238"/>
      <c r="F53" s="155" t="e">
        <f>+(A!D56-B!E56)/(I!F85+H!F67)</f>
        <v>#VALUE!</v>
      </c>
      <c r="G53" s="156" t="e">
        <f>+(A!E56-B!F56)/(I!G85+H!G67)</f>
        <v>#VALUE!</v>
      </c>
      <c r="H53" s="157">
        <f>+(A!F56-B!G56)/(I!H85+H!H67)</f>
        <v>-1.8463080558997796E-5</v>
      </c>
      <c r="I53" s="156" t="e">
        <f>+(A!G56-B!H56)/(I!I85+H!I67)</f>
        <v>#VALUE!</v>
      </c>
      <c r="J53" s="157" t="e">
        <f>+(A!H56-B!I56)/(I!J85+H!J67)</f>
        <v>#VALUE!</v>
      </c>
      <c r="K53" s="156" t="e">
        <f>+(A!I56-B!J56)/(I!K85+H!K67)</f>
        <v>#VALUE!</v>
      </c>
      <c r="L53" s="157">
        <f>+(A!J55-B!K56)/(I!L85+H!L67)</f>
        <v>9.7876492698519835E-2</v>
      </c>
      <c r="M53" s="156" t="e">
        <f>+(A!K56-B!L56)/(I!M85+H!M67)</f>
        <v>#VALUE!</v>
      </c>
      <c r="N53" s="157">
        <f>+(A!L56-B!M56)/(I!N85+H!N67)</f>
        <v>-5.1293990701740846E-4</v>
      </c>
      <c r="O53" s="156">
        <f>+(A!M56-B!N56)/(I!O85+H!O67)</f>
        <v>-1.8419371789302083E-4</v>
      </c>
      <c r="P53" s="157">
        <f>+(A!N56-B!O56)/(I!P85+H!P67)</f>
        <v>-8.0679852480174333E-5</v>
      </c>
      <c r="Q53" s="156">
        <f>+(A!O56-B!P56)/(I!Q85+H!Q67)</f>
        <v>-1.7272119530362581E-4</v>
      </c>
      <c r="R53" s="157">
        <f>+(A!P56-B!Q56)/(I!R85+H!R67)</f>
        <v>-2.124299428406224E-4</v>
      </c>
      <c r="S53" s="156">
        <f>+(A!Q56-B!R56)/(I!S85+H!S67)</f>
        <v>-1.2201071822894011E-4</v>
      </c>
      <c r="T53" s="157">
        <f>+(A!R56-B!S56)/(I!T85+H!T67)</f>
        <v>8.4282899272245093E-5</v>
      </c>
      <c r="U53" s="156">
        <f>+(A!S56-B!T56)/(I!U85+H!U67)</f>
        <v>-1.035676122177391E-4</v>
      </c>
      <c r="V53" s="157">
        <f>+(A!T56-B!U56)/(I!V85+H!V67)</f>
        <v>-6.8279196374109737E-5</v>
      </c>
      <c r="W53" s="156">
        <f>+(A!U56-B!V56)/(I!W85+H!W67)</f>
        <v>8.9753547863435127E-7</v>
      </c>
      <c r="X53" s="157">
        <f>+(A!V56-B!W56)/(I!X85+H!X67)</f>
        <v>-4.1590970633999994E-5</v>
      </c>
      <c r="Y53" s="156">
        <f>+(A!W56-B!X56)/(I!Y85+H!Y67)</f>
        <v>-6.5892775434999779E-5</v>
      </c>
      <c r="Z53" s="157">
        <f>+(A!X56-B!Y56)/(I!Z85+H!Z67)</f>
        <v>2.1989574354268029E-5</v>
      </c>
      <c r="AA53" s="156">
        <f>+(A!Y56-B!Z56)/(I!AA85+H!AA67)</f>
        <v>-2.6258612585663851E-5</v>
      </c>
      <c r="AB53" s="156">
        <f>+(A!Z56-B!AA56)/(I!AB85+H!AB67)</f>
        <v>-7.5444355802917556E-5</v>
      </c>
      <c r="AC53" s="156">
        <f>+(A!AA56-B!AB56)/(I!AC85+H!AC67)</f>
        <v>2.2495835941586586E-5</v>
      </c>
      <c r="AD53" s="156">
        <f>+(A!AB56-B!AC56)/(I!AD85+H!AD67)</f>
        <v>1.4567376390663576E-4</v>
      </c>
      <c r="AE53" s="156">
        <f>+(A!AC56-B!AD56)/(I!AE85+H!AE67)</f>
        <v>2.5205079761317047E-4</v>
      </c>
      <c r="AF53" s="156">
        <f>+(A!AD56-B!AE56)/(I!AF85+H!AF67)</f>
        <v>8.1002898053221192E-5</v>
      </c>
    </row>
    <row r="54" spans="4:32" x14ac:dyDescent="0.25">
      <c r="D54" t="s">
        <v>52</v>
      </c>
    </row>
    <row r="55" spans="4:32" ht="15.75" thickBot="1" x14ac:dyDescent="0.3"/>
    <row r="56" spans="4:32" ht="15.75" thickBot="1" x14ac:dyDescent="0.3">
      <c r="D56" s="5" t="s">
        <v>14</v>
      </c>
      <c r="E56" s="6"/>
      <c r="F56" s="11">
        <v>1995</v>
      </c>
      <c r="G56" s="7">
        <v>1996</v>
      </c>
      <c r="H56" s="11">
        <v>1997</v>
      </c>
      <c r="I56" s="7">
        <v>1998</v>
      </c>
      <c r="J56" s="11">
        <v>1999</v>
      </c>
      <c r="K56" s="7">
        <v>2000</v>
      </c>
      <c r="L56" s="11">
        <v>2001</v>
      </c>
      <c r="M56" s="7">
        <v>2002</v>
      </c>
      <c r="N56" s="11">
        <v>2003</v>
      </c>
      <c r="O56" s="7">
        <v>2004</v>
      </c>
      <c r="P56" s="11">
        <v>2005</v>
      </c>
      <c r="Q56" s="7">
        <v>2006</v>
      </c>
      <c r="R56" s="11">
        <v>2007</v>
      </c>
      <c r="S56" s="7">
        <v>2008</v>
      </c>
      <c r="T56" s="11">
        <v>2009</v>
      </c>
      <c r="U56" s="7">
        <v>2010</v>
      </c>
      <c r="V56" s="11">
        <v>2011</v>
      </c>
      <c r="W56" s="7">
        <v>2012</v>
      </c>
      <c r="X56" s="11">
        <v>2013</v>
      </c>
      <c r="Y56" s="7">
        <v>2014</v>
      </c>
      <c r="Z56" s="11">
        <v>2015</v>
      </c>
      <c r="AA56" s="8">
        <v>2016</v>
      </c>
      <c r="AB56" s="8">
        <v>2017</v>
      </c>
      <c r="AC56" s="8">
        <v>2018</v>
      </c>
      <c r="AD56" s="8">
        <v>2019</v>
      </c>
      <c r="AE56" s="8">
        <v>2020</v>
      </c>
      <c r="AF56" s="8">
        <v>2021</v>
      </c>
    </row>
    <row r="57" spans="4:32" ht="15.75" thickBot="1" x14ac:dyDescent="0.3">
      <c r="D57" s="207" t="s">
        <v>15</v>
      </c>
      <c r="E57" s="216"/>
      <c r="F57" s="73">
        <v>13883488</v>
      </c>
      <c r="G57" s="74">
        <v>13680470</v>
      </c>
      <c r="H57" s="73">
        <v>15378804</v>
      </c>
      <c r="I57" s="74">
        <v>14677125</v>
      </c>
      <c r="J57" s="73">
        <v>10659187</v>
      </c>
      <c r="K57" s="74">
        <v>11757001</v>
      </c>
      <c r="L57" s="73">
        <v>12820352</v>
      </c>
      <c r="M57" s="74">
        <v>12689965</v>
      </c>
      <c r="N57" s="73">
        <v>13880613</v>
      </c>
      <c r="O57" s="74">
        <v>17099537</v>
      </c>
      <c r="P57" s="73">
        <v>21204162</v>
      </c>
      <c r="Q57" s="74">
        <v>26162440</v>
      </c>
      <c r="R57" s="73">
        <v>32897045</v>
      </c>
      <c r="S57" s="74">
        <v>39668840</v>
      </c>
      <c r="T57" s="73">
        <v>32897671</v>
      </c>
      <c r="U57" s="74">
        <v>40682508</v>
      </c>
      <c r="V57" s="73">
        <v>54674822</v>
      </c>
      <c r="W57" s="74">
        <v>58087854</v>
      </c>
      <c r="X57" s="73">
        <v>59381197</v>
      </c>
      <c r="Y57" s="74">
        <v>64027610</v>
      </c>
      <c r="Z57" s="73">
        <v>54035534</v>
      </c>
      <c r="AA57" s="75">
        <v>44831143</v>
      </c>
      <c r="AB57" s="75">
        <v>46050189</v>
      </c>
      <c r="AC57" s="75">
        <v>51230566.648000002</v>
      </c>
      <c r="AD57" s="75">
        <v>52695882</v>
      </c>
      <c r="AE57" s="75">
        <v>43487464</v>
      </c>
      <c r="AF57" s="75">
        <v>61098590</v>
      </c>
    </row>
    <row r="58" spans="4:32" x14ac:dyDescent="0.25">
      <c r="D58" s="200" t="s">
        <v>16</v>
      </c>
      <c r="E58" s="215"/>
      <c r="F58" s="76">
        <v>1059003</v>
      </c>
      <c r="G58" s="77">
        <v>1388221</v>
      </c>
      <c r="H58" s="76">
        <v>1385155</v>
      </c>
      <c r="I58" s="77">
        <v>1402806</v>
      </c>
      <c r="J58" s="76">
        <v>1075103</v>
      </c>
      <c r="K58" s="77">
        <v>1115048</v>
      </c>
      <c r="L58" s="76">
        <v>1201349</v>
      </c>
      <c r="M58" s="77">
        <v>1206033</v>
      </c>
      <c r="N58" s="76">
        <v>1197609</v>
      </c>
      <c r="O58" s="77">
        <v>1374286</v>
      </c>
      <c r="P58" s="76">
        <v>1485159</v>
      </c>
      <c r="Q58" s="77">
        <v>1890250</v>
      </c>
      <c r="R58" s="76">
        <v>2513325</v>
      </c>
      <c r="S58" s="77">
        <v>3344757</v>
      </c>
      <c r="T58" s="76">
        <v>2808656</v>
      </c>
      <c r="U58" s="77">
        <v>3183462</v>
      </c>
      <c r="V58" s="76">
        <v>4121231</v>
      </c>
      <c r="W58" s="77">
        <v>4825275</v>
      </c>
      <c r="X58" s="76">
        <v>4847604</v>
      </c>
      <c r="Y58" s="77">
        <v>4888452</v>
      </c>
      <c r="Z58" s="76">
        <v>4460744</v>
      </c>
      <c r="AA58" s="78">
        <v>4538960</v>
      </c>
      <c r="AB58" s="78">
        <v>4493170</v>
      </c>
      <c r="AC58" s="78">
        <v>4986376.4749999996</v>
      </c>
      <c r="AD58" s="78">
        <v>5385322</v>
      </c>
      <c r="AE58" s="78">
        <v>5432578</v>
      </c>
      <c r="AF58" s="78">
        <v>6908026</v>
      </c>
    </row>
    <row r="59" spans="4:32" x14ac:dyDescent="0.25">
      <c r="D59" s="198" t="s">
        <v>17</v>
      </c>
      <c r="E59" s="214"/>
      <c r="F59" s="79">
        <v>64571.41</v>
      </c>
      <c r="G59" s="80">
        <v>85870.33</v>
      </c>
      <c r="H59" s="79">
        <v>100703.8</v>
      </c>
      <c r="I59" s="80">
        <v>90012.24</v>
      </c>
      <c r="J59" s="79">
        <v>102118.3</v>
      </c>
      <c r="K59" s="80">
        <v>76908.66</v>
      </c>
      <c r="L59" s="79">
        <v>98757.85</v>
      </c>
      <c r="M59" s="80">
        <v>83622.98</v>
      </c>
      <c r="N59" s="79">
        <v>91223.02</v>
      </c>
      <c r="O59" s="80">
        <v>118649.3</v>
      </c>
      <c r="P59" s="79">
        <v>93744.35</v>
      </c>
      <c r="Q59" s="80">
        <v>104619.5</v>
      </c>
      <c r="R59" s="79">
        <v>129444.4</v>
      </c>
      <c r="S59" s="80">
        <v>130126.9</v>
      </c>
      <c r="T59" s="79">
        <v>114201.5</v>
      </c>
      <c r="U59" s="80">
        <v>126803.3</v>
      </c>
      <c r="V59" s="79">
        <v>159474.70000000001</v>
      </c>
      <c r="W59" s="80">
        <v>243603.20000000001</v>
      </c>
      <c r="X59" s="79">
        <v>264352.5</v>
      </c>
      <c r="Y59" s="80">
        <v>277838.40000000002</v>
      </c>
      <c r="Z59" s="79">
        <v>362455</v>
      </c>
      <c r="AA59" s="81">
        <v>480807</v>
      </c>
      <c r="AB59" s="81">
        <v>498498.6</v>
      </c>
      <c r="AC59" s="81">
        <v>516926.76799999998</v>
      </c>
      <c r="AD59" s="81">
        <v>378303</v>
      </c>
      <c r="AE59" s="81">
        <v>346193</v>
      </c>
      <c r="AF59" s="81">
        <v>448173</v>
      </c>
    </row>
    <row r="60" spans="4:32" x14ac:dyDescent="0.25">
      <c r="D60" s="200" t="s">
        <v>18</v>
      </c>
      <c r="E60" s="215"/>
      <c r="F60" s="76">
        <v>493431.4</v>
      </c>
      <c r="G60" s="77">
        <v>482098.5</v>
      </c>
      <c r="H60" s="76">
        <v>529412.30000000005</v>
      </c>
      <c r="I60" s="77">
        <v>442458.9</v>
      </c>
      <c r="J60" s="76">
        <v>359748.2</v>
      </c>
      <c r="K60" s="77">
        <v>487214.4</v>
      </c>
      <c r="L60" s="76">
        <v>439788.5</v>
      </c>
      <c r="M60" s="77">
        <v>479874.9</v>
      </c>
      <c r="N60" s="76">
        <v>524661.69999999995</v>
      </c>
      <c r="O60" s="77">
        <v>557112.80000000005</v>
      </c>
      <c r="P60" s="76">
        <v>564595.9</v>
      </c>
      <c r="Q60" s="77">
        <v>681088.9</v>
      </c>
      <c r="R60" s="76">
        <v>778156.4</v>
      </c>
      <c r="S60" s="77">
        <v>920157.4</v>
      </c>
      <c r="T60" s="76">
        <v>669918.5</v>
      </c>
      <c r="U60" s="77">
        <v>861231.9</v>
      </c>
      <c r="V60" s="76">
        <v>1009259</v>
      </c>
      <c r="W60" s="77">
        <v>936071.6</v>
      </c>
      <c r="X60" s="76">
        <v>913587.9</v>
      </c>
      <c r="Y60" s="77">
        <v>942299.8</v>
      </c>
      <c r="Z60" s="76">
        <v>866797</v>
      </c>
      <c r="AA60" s="78">
        <v>784473.1</v>
      </c>
      <c r="AB60" s="78">
        <v>813467.6</v>
      </c>
      <c r="AC60" s="78">
        <v>914370.43599999999</v>
      </c>
      <c r="AD60" s="78">
        <v>868558</v>
      </c>
      <c r="AE60" s="78">
        <v>729694</v>
      </c>
      <c r="AF60" s="78">
        <v>1050200</v>
      </c>
    </row>
    <row r="61" spans="4:32" x14ac:dyDescent="0.25">
      <c r="D61" s="198" t="s">
        <v>19</v>
      </c>
      <c r="E61" s="214"/>
      <c r="F61" s="79">
        <v>387031.9</v>
      </c>
      <c r="G61" s="80">
        <v>360688.9</v>
      </c>
      <c r="H61" s="79">
        <v>451595.7</v>
      </c>
      <c r="I61" s="80">
        <v>313823.3</v>
      </c>
      <c r="J61" s="79">
        <v>262833.7</v>
      </c>
      <c r="K61" s="80">
        <v>241248.8</v>
      </c>
      <c r="L61" s="79">
        <v>196857</v>
      </c>
      <c r="M61" s="80">
        <v>195922.2</v>
      </c>
      <c r="N61" s="79">
        <v>244247.3</v>
      </c>
      <c r="O61" s="80">
        <v>267989.90000000002</v>
      </c>
      <c r="P61" s="79">
        <v>551262.30000000005</v>
      </c>
      <c r="Q61" s="80">
        <v>687232.4</v>
      </c>
      <c r="R61" s="79">
        <v>913700.5</v>
      </c>
      <c r="S61" s="80">
        <v>1814456</v>
      </c>
      <c r="T61" s="79">
        <v>1238419</v>
      </c>
      <c r="U61" s="80">
        <v>2080267</v>
      </c>
      <c r="V61" s="79">
        <v>3853231</v>
      </c>
      <c r="W61" s="80">
        <v>5659974</v>
      </c>
      <c r="X61" s="79">
        <v>6386700</v>
      </c>
      <c r="Y61" s="80">
        <v>7554373</v>
      </c>
      <c r="Z61" s="79">
        <v>5132630</v>
      </c>
      <c r="AA61" s="81">
        <v>3832058</v>
      </c>
      <c r="AB61" s="81">
        <v>3715684</v>
      </c>
      <c r="AC61" s="81">
        <v>3534498.54</v>
      </c>
      <c r="AD61" s="81">
        <v>4525150</v>
      </c>
      <c r="AE61" s="81">
        <v>2200021</v>
      </c>
      <c r="AF61" s="81">
        <v>3766221</v>
      </c>
    </row>
    <row r="62" spans="4:32" x14ac:dyDescent="0.25">
      <c r="D62" s="200" t="s">
        <v>20</v>
      </c>
      <c r="E62" s="215"/>
      <c r="F62" s="76">
        <v>122775.7</v>
      </c>
      <c r="G62" s="77">
        <v>140226.4</v>
      </c>
      <c r="H62" s="76">
        <v>119647.5</v>
      </c>
      <c r="I62" s="77">
        <v>166770.4</v>
      </c>
      <c r="J62" s="76">
        <v>128109.4</v>
      </c>
      <c r="K62" s="77">
        <v>117547.1</v>
      </c>
      <c r="L62" s="76">
        <v>105652.5</v>
      </c>
      <c r="M62" s="77">
        <v>115282.7</v>
      </c>
      <c r="N62" s="76">
        <v>149218.4</v>
      </c>
      <c r="O62" s="77">
        <v>173374.8</v>
      </c>
      <c r="P62" s="76">
        <v>163269.6</v>
      </c>
      <c r="Q62" s="77">
        <v>171002.4</v>
      </c>
      <c r="R62" s="76">
        <v>236318</v>
      </c>
      <c r="S62" s="77">
        <v>407619.8</v>
      </c>
      <c r="T62" s="76">
        <v>289370.7</v>
      </c>
      <c r="U62" s="77">
        <v>454537.2</v>
      </c>
      <c r="V62" s="76">
        <v>611455.1</v>
      </c>
      <c r="W62" s="77">
        <v>602641.6</v>
      </c>
      <c r="X62" s="76">
        <v>500826.3</v>
      </c>
      <c r="Y62" s="77">
        <v>555650.1</v>
      </c>
      <c r="Z62" s="76">
        <v>482593.2</v>
      </c>
      <c r="AA62" s="78">
        <v>588183.80000000005</v>
      </c>
      <c r="AB62" s="78">
        <v>585841</v>
      </c>
      <c r="AC62" s="78">
        <v>642580.56299999997</v>
      </c>
      <c r="AD62" s="78">
        <v>539524</v>
      </c>
      <c r="AE62" s="78">
        <v>601648</v>
      </c>
      <c r="AF62" s="78">
        <v>804270</v>
      </c>
    </row>
    <row r="63" spans="4:32" x14ac:dyDescent="0.25">
      <c r="D63" s="198" t="s">
        <v>21</v>
      </c>
      <c r="E63" s="214"/>
      <c r="F63" s="79">
        <v>2514865</v>
      </c>
      <c r="G63" s="80">
        <v>2488250</v>
      </c>
      <c r="H63" s="79">
        <v>2735845</v>
      </c>
      <c r="I63" s="80">
        <v>2733054</v>
      </c>
      <c r="J63" s="79">
        <v>2357074</v>
      </c>
      <c r="K63" s="80">
        <v>2732466</v>
      </c>
      <c r="L63" s="79">
        <v>2783668</v>
      </c>
      <c r="M63" s="80">
        <v>2836600</v>
      </c>
      <c r="N63" s="79">
        <v>3055469</v>
      </c>
      <c r="O63" s="80">
        <v>3693447</v>
      </c>
      <c r="P63" s="79">
        <v>4401428</v>
      </c>
      <c r="Q63" s="80">
        <v>5230207</v>
      </c>
      <c r="R63" s="79">
        <v>6088977</v>
      </c>
      <c r="S63" s="80">
        <v>7407699</v>
      </c>
      <c r="T63" s="79">
        <v>6123263</v>
      </c>
      <c r="U63" s="80">
        <v>7456062</v>
      </c>
      <c r="V63" s="79">
        <v>9202692</v>
      </c>
      <c r="W63" s="80">
        <v>9833209</v>
      </c>
      <c r="X63" s="79">
        <v>10318549</v>
      </c>
      <c r="Y63" s="80">
        <v>10785268</v>
      </c>
      <c r="Z63" s="79">
        <v>10043319</v>
      </c>
      <c r="AA63" s="81">
        <v>8954309</v>
      </c>
      <c r="AB63" s="81">
        <v>9325518</v>
      </c>
      <c r="AC63" s="81">
        <v>10400618.523</v>
      </c>
      <c r="AD63" s="81">
        <v>10372424</v>
      </c>
      <c r="AE63" s="81">
        <v>9575097</v>
      </c>
      <c r="AF63" s="81">
        <v>14250324</v>
      </c>
    </row>
    <row r="64" spans="4:32" x14ac:dyDescent="0.25">
      <c r="D64" s="200" t="s">
        <v>22</v>
      </c>
      <c r="E64" s="215"/>
      <c r="F64" s="76">
        <v>2405515</v>
      </c>
      <c r="G64" s="77">
        <v>2256822</v>
      </c>
      <c r="H64" s="76">
        <v>2487905</v>
      </c>
      <c r="I64" s="77">
        <v>2341007</v>
      </c>
      <c r="J64" s="76">
        <v>1652494</v>
      </c>
      <c r="K64" s="77">
        <v>2106017</v>
      </c>
      <c r="L64" s="76">
        <v>2093493</v>
      </c>
      <c r="M64" s="77">
        <v>2041621</v>
      </c>
      <c r="N64" s="76">
        <v>2186468</v>
      </c>
      <c r="O64" s="77">
        <v>2944837</v>
      </c>
      <c r="P64" s="76">
        <v>3659480</v>
      </c>
      <c r="Q64" s="77">
        <v>4609382</v>
      </c>
      <c r="R64" s="76">
        <v>5793731</v>
      </c>
      <c r="S64" s="77">
        <v>6713759</v>
      </c>
      <c r="T64" s="76">
        <v>4930121</v>
      </c>
      <c r="U64" s="77">
        <v>6389495</v>
      </c>
      <c r="V64" s="76">
        <v>8551983</v>
      </c>
      <c r="W64" s="77">
        <v>8651595</v>
      </c>
      <c r="X64" s="76">
        <v>8321243</v>
      </c>
      <c r="Y64" s="77">
        <v>9041364</v>
      </c>
      <c r="Z64" s="76">
        <v>7581940</v>
      </c>
      <c r="AA64" s="78">
        <v>6493446</v>
      </c>
      <c r="AB64" s="78">
        <v>6843142</v>
      </c>
      <c r="AC64" s="78">
        <v>7975492.574</v>
      </c>
      <c r="AD64" s="78">
        <v>7532558</v>
      </c>
      <c r="AE64" s="78">
        <v>6151101</v>
      </c>
      <c r="AF64" s="78">
        <v>9649170</v>
      </c>
    </row>
    <row r="65" spans="4:32" x14ac:dyDescent="0.25">
      <c r="D65" s="198" t="s">
        <v>23</v>
      </c>
      <c r="E65" s="214"/>
      <c r="F65" s="79">
        <v>5184310</v>
      </c>
      <c r="G65" s="80">
        <v>5124889</v>
      </c>
      <c r="H65" s="79">
        <v>6015036</v>
      </c>
      <c r="I65" s="80">
        <v>5669701</v>
      </c>
      <c r="J65" s="79">
        <v>3675118</v>
      </c>
      <c r="K65" s="80">
        <v>3867023</v>
      </c>
      <c r="L65" s="79">
        <v>4745504</v>
      </c>
      <c r="M65" s="80">
        <v>4667370</v>
      </c>
      <c r="N65" s="79">
        <v>5263917</v>
      </c>
      <c r="O65" s="80">
        <v>6656392</v>
      </c>
      <c r="P65" s="79">
        <v>8563776</v>
      </c>
      <c r="Q65" s="80">
        <v>10508883</v>
      </c>
      <c r="R65" s="79">
        <v>13598247</v>
      </c>
      <c r="S65" s="80">
        <v>15562938</v>
      </c>
      <c r="T65" s="79">
        <v>13737790</v>
      </c>
      <c r="U65" s="80">
        <v>16272903</v>
      </c>
      <c r="V65" s="79">
        <v>22262263</v>
      </c>
      <c r="W65" s="80">
        <v>21860260</v>
      </c>
      <c r="X65" s="79">
        <v>22097770</v>
      </c>
      <c r="Y65" s="80">
        <v>23715197</v>
      </c>
      <c r="Z65" s="79">
        <v>19890561</v>
      </c>
      <c r="AA65" s="81">
        <v>14740059</v>
      </c>
      <c r="AB65" s="81">
        <v>15342044</v>
      </c>
      <c r="AC65" s="81">
        <v>17364015.932</v>
      </c>
      <c r="AD65" s="81">
        <v>18086133</v>
      </c>
      <c r="AE65" s="81">
        <v>14500557</v>
      </c>
      <c r="AF65" s="81">
        <v>18960045</v>
      </c>
    </row>
    <row r="66" spans="4:32" x14ac:dyDescent="0.25">
      <c r="D66" s="200" t="s">
        <v>24</v>
      </c>
      <c r="E66" s="215"/>
      <c r="F66" s="76">
        <v>992083.6</v>
      </c>
      <c r="G66" s="77">
        <v>1046624</v>
      </c>
      <c r="H66" s="76">
        <v>1251799</v>
      </c>
      <c r="I66" s="77">
        <v>1257483</v>
      </c>
      <c r="J66" s="76">
        <v>928736.1</v>
      </c>
      <c r="K66" s="77">
        <v>991960.3</v>
      </c>
      <c r="L66" s="76">
        <v>1033912</v>
      </c>
      <c r="M66" s="77">
        <v>1052854</v>
      </c>
      <c r="N66" s="76">
        <v>1093196</v>
      </c>
      <c r="O66" s="77">
        <v>1199895</v>
      </c>
      <c r="P66" s="76">
        <v>1566451</v>
      </c>
      <c r="Q66" s="77">
        <v>2024033</v>
      </c>
      <c r="R66" s="76">
        <v>2545160</v>
      </c>
      <c r="S66" s="77">
        <v>3044257</v>
      </c>
      <c r="T66" s="76">
        <v>2717236</v>
      </c>
      <c r="U66" s="77">
        <v>3520190</v>
      </c>
      <c r="V66" s="76">
        <v>4399797</v>
      </c>
      <c r="W66" s="77">
        <v>4917367</v>
      </c>
      <c r="X66" s="76">
        <v>5078035</v>
      </c>
      <c r="Y66" s="77">
        <v>5604403</v>
      </c>
      <c r="Z66" s="76">
        <v>4597375</v>
      </c>
      <c r="AA66" s="78">
        <v>3903629</v>
      </c>
      <c r="AB66" s="78">
        <v>4017558</v>
      </c>
      <c r="AC66" s="78">
        <v>4465154.1619999995</v>
      </c>
      <c r="AD66" s="78">
        <v>4547019</v>
      </c>
      <c r="AE66" s="78">
        <v>3533342</v>
      </c>
      <c r="AF66" s="78">
        <v>4626524</v>
      </c>
    </row>
    <row r="67" spans="4:32" ht="15.75" thickBot="1" x14ac:dyDescent="0.3">
      <c r="D67" s="202" t="s">
        <v>25</v>
      </c>
      <c r="E67" s="238"/>
      <c r="F67" s="82">
        <v>659901.1</v>
      </c>
      <c r="G67" s="83">
        <v>306779.8</v>
      </c>
      <c r="H67" s="82">
        <v>301704.7</v>
      </c>
      <c r="I67" s="83">
        <v>260009.8</v>
      </c>
      <c r="J67" s="82">
        <v>117851.6</v>
      </c>
      <c r="K67" s="83">
        <v>21567.97</v>
      </c>
      <c r="L67" s="82">
        <v>121369.5</v>
      </c>
      <c r="M67" s="83">
        <v>10784.55</v>
      </c>
      <c r="N67" s="82">
        <v>74602.61</v>
      </c>
      <c r="O67" s="83">
        <v>113553.3</v>
      </c>
      <c r="P67" s="82">
        <v>154996.6</v>
      </c>
      <c r="Q67" s="83">
        <v>255741.8</v>
      </c>
      <c r="R67" s="82">
        <v>299986.40000000002</v>
      </c>
      <c r="S67" s="83">
        <v>323071</v>
      </c>
      <c r="T67" s="82">
        <v>268695.90000000002</v>
      </c>
      <c r="U67" s="83">
        <v>337555.5</v>
      </c>
      <c r="V67" s="82">
        <v>503436.6</v>
      </c>
      <c r="W67" s="83">
        <v>557859.4</v>
      </c>
      <c r="X67" s="82">
        <v>652529.1</v>
      </c>
      <c r="Y67" s="83">
        <v>662764.69999999995</v>
      </c>
      <c r="Z67" s="82">
        <v>617120.1</v>
      </c>
      <c r="AA67" s="84">
        <v>515219.1</v>
      </c>
      <c r="AB67" s="84">
        <v>415266.1</v>
      </c>
      <c r="AC67" s="84">
        <v>430532.67499999999</v>
      </c>
      <c r="AD67" s="84">
        <v>460891</v>
      </c>
      <c r="AE67" s="84">
        <v>417232</v>
      </c>
      <c r="AF67" s="84">
        <v>635637</v>
      </c>
    </row>
    <row r="68" spans="4:32" x14ac:dyDescent="0.25">
      <c r="D68" t="s">
        <v>51</v>
      </c>
    </row>
  </sheetData>
  <mergeCells count="27">
    <mergeCell ref="L6:O15"/>
    <mergeCell ref="F3:J3"/>
    <mergeCell ref="B7:E15"/>
    <mergeCell ref="C16:E16"/>
    <mergeCell ref="G16:I16"/>
    <mergeCell ref="D44:E44"/>
    <mergeCell ref="D45:E45"/>
    <mergeCell ref="D46:E46"/>
    <mergeCell ref="D47:E47"/>
    <mergeCell ref="L16:N16"/>
    <mergeCell ref="D48:E48"/>
    <mergeCell ref="D49:E49"/>
    <mergeCell ref="D50:E50"/>
    <mergeCell ref="D51:E51"/>
    <mergeCell ref="D52:E52"/>
    <mergeCell ref="D53:E53"/>
    <mergeCell ref="D57:E57"/>
    <mergeCell ref="D58:E58"/>
    <mergeCell ref="D59:E59"/>
    <mergeCell ref="D60:E60"/>
    <mergeCell ref="D66:E66"/>
    <mergeCell ref="D67:E67"/>
    <mergeCell ref="D61:E61"/>
    <mergeCell ref="D62:E62"/>
    <mergeCell ref="D63:E63"/>
    <mergeCell ref="D64:E64"/>
    <mergeCell ref="D65:E6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7:AF86"/>
  <sheetViews>
    <sheetView showGridLines="0" topLeftCell="A37" workbookViewId="0"/>
  </sheetViews>
  <sheetFormatPr baseColWidth="10" defaultRowHeight="15" x14ac:dyDescent="0.25"/>
  <cols>
    <col min="5" max="5" width="29.140625" customWidth="1"/>
    <col min="6" max="27" width="17.85546875" customWidth="1"/>
    <col min="28" max="28" width="17" customWidth="1"/>
    <col min="29" max="29" width="15.42578125" customWidth="1"/>
    <col min="30" max="30" width="18" customWidth="1"/>
    <col min="31" max="31" width="20.7109375" customWidth="1"/>
    <col min="32" max="32" width="14.42578125" customWidth="1"/>
  </cols>
  <sheetData>
    <row r="7" spans="2:5" x14ac:dyDescent="0.25">
      <c r="B7" s="204" t="s">
        <v>43</v>
      </c>
      <c r="C7" s="220"/>
      <c r="D7" s="220"/>
      <c r="E7" s="220"/>
    </row>
    <row r="8" spans="2:5" x14ac:dyDescent="0.25">
      <c r="B8" s="220"/>
      <c r="C8" s="220"/>
      <c r="D8" s="220"/>
      <c r="E8" s="220"/>
    </row>
    <row r="9" spans="2:5" x14ac:dyDescent="0.25">
      <c r="B9" s="220"/>
      <c r="C9" s="220"/>
      <c r="D9" s="220"/>
      <c r="E9" s="220"/>
    </row>
    <row r="10" spans="2:5" x14ac:dyDescent="0.25">
      <c r="B10" s="220"/>
      <c r="C10" s="220"/>
      <c r="D10" s="220"/>
      <c r="E10" s="220"/>
    </row>
    <row r="11" spans="2:5" x14ac:dyDescent="0.25">
      <c r="B11" s="220"/>
      <c r="C11" s="220"/>
      <c r="D11" s="220"/>
      <c r="E11" s="220"/>
    </row>
    <row r="12" spans="2:5" x14ac:dyDescent="0.25">
      <c r="B12" s="220"/>
      <c r="C12" s="220"/>
      <c r="D12" s="220"/>
      <c r="E12" s="220"/>
    </row>
    <row r="13" spans="2:5" x14ac:dyDescent="0.25">
      <c r="B13" s="220"/>
      <c r="C13" s="220"/>
      <c r="D13" s="220"/>
      <c r="E13" s="220"/>
    </row>
    <row r="14" spans="2:5" x14ac:dyDescent="0.25">
      <c r="B14" s="220"/>
      <c r="C14" s="220"/>
      <c r="D14" s="220"/>
      <c r="E14" s="220"/>
    </row>
    <row r="15" spans="2:5" x14ac:dyDescent="0.25">
      <c r="B15" s="220"/>
      <c r="C15" s="220"/>
      <c r="D15" s="220"/>
      <c r="E15" s="220"/>
    </row>
    <row r="16" spans="2:5" x14ac:dyDescent="0.25">
      <c r="B16" s="220"/>
      <c r="C16" s="220"/>
      <c r="D16" s="220"/>
      <c r="E16" s="220"/>
    </row>
    <row r="17" spans="2:15" x14ac:dyDescent="0.25">
      <c r="B17" s="205" t="s">
        <v>3</v>
      </c>
      <c r="C17" s="205"/>
      <c r="D17" s="205"/>
      <c r="G17" s="205" t="s">
        <v>3</v>
      </c>
      <c r="H17" s="205"/>
      <c r="I17" s="205"/>
      <c r="M17" s="205" t="s">
        <v>3</v>
      </c>
      <c r="N17" s="205"/>
      <c r="O17" s="205"/>
    </row>
    <row r="44" spans="4:32" ht="15.75" thickBot="1" x14ac:dyDescent="0.3"/>
    <row r="45" spans="4:32" ht="15.75" thickBot="1" x14ac:dyDescent="0.3">
      <c r="D45" s="5" t="s">
        <v>14</v>
      </c>
      <c r="E45" s="6"/>
      <c r="F45" s="11">
        <v>1995</v>
      </c>
      <c r="G45" s="7">
        <v>1996</v>
      </c>
      <c r="H45" s="11">
        <v>1997</v>
      </c>
      <c r="I45" s="7">
        <v>1998</v>
      </c>
      <c r="J45" s="11">
        <v>1999</v>
      </c>
      <c r="K45" s="7">
        <v>2000</v>
      </c>
      <c r="L45" s="11">
        <v>2001</v>
      </c>
      <c r="M45" s="7">
        <v>2002</v>
      </c>
      <c r="N45" s="11">
        <v>2003</v>
      </c>
      <c r="O45" s="7">
        <v>2004</v>
      </c>
      <c r="P45" s="11">
        <v>2005</v>
      </c>
      <c r="Q45" s="7">
        <v>2006</v>
      </c>
      <c r="R45" s="11">
        <v>2007</v>
      </c>
      <c r="S45" s="7">
        <v>2008</v>
      </c>
      <c r="T45" s="11">
        <v>2009</v>
      </c>
      <c r="U45" s="7">
        <v>2010</v>
      </c>
      <c r="V45" s="11">
        <v>2011</v>
      </c>
      <c r="W45" s="7">
        <v>2012</v>
      </c>
      <c r="X45" s="11">
        <v>2013</v>
      </c>
      <c r="Y45" s="7">
        <v>2014</v>
      </c>
      <c r="Z45" s="11">
        <v>2015</v>
      </c>
      <c r="AA45" s="8">
        <v>2016</v>
      </c>
      <c r="AB45" s="8">
        <v>2017</v>
      </c>
      <c r="AC45" s="8">
        <v>2018</v>
      </c>
      <c r="AD45" s="8">
        <v>2019</v>
      </c>
      <c r="AE45" s="8">
        <v>2020</v>
      </c>
      <c r="AF45" s="8">
        <v>2021</v>
      </c>
    </row>
    <row r="46" spans="4:32" ht="15.75" thickBot="1" x14ac:dyDescent="0.3">
      <c r="D46" s="246" t="s">
        <v>26</v>
      </c>
      <c r="E46" s="247"/>
      <c r="F46" s="48"/>
      <c r="G46" s="62"/>
      <c r="H46" s="48"/>
      <c r="I46" s="62"/>
      <c r="J46" s="48"/>
      <c r="K46" s="62"/>
      <c r="L46" s="48"/>
      <c r="M46" s="62"/>
      <c r="N46" s="48"/>
      <c r="O46" s="62"/>
      <c r="P46" s="48"/>
      <c r="Q46" s="62"/>
      <c r="R46" s="48"/>
      <c r="S46" s="62"/>
      <c r="T46" s="48"/>
      <c r="U46" s="62"/>
      <c r="V46" s="48"/>
      <c r="W46" s="62"/>
      <c r="X46" s="48"/>
      <c r="Y46" s="62"/>
      <c r="Z46" s="48"/>
      <c r="AA46" s="63"/>
      <c r="AB46" s="63"/>
      <c r="AC46" s="63"/>
      <c r="AD46" s="63"/>
      <c r="AE46" s="63"/>
      <c r="AF46" s="63"/>
    </row>
    <row r="47" spans="4:32" x14ac:dyDescent="0.25">
      <c r="D47" s="242" t="s">
        <v>16</v>
      </c>
      <c r="E47" s="243"/>
      <c r="F47" s="87">
        <f>+(A!D47/A!$D$46)/(I!F76/I!$F$75)</f>
        <v>2.809266391248586</v>
      </c>
      <c r="G47" s="87">
        <f>+(A!E47/A!$D$46)/(I!G76/I!$F$75)</f>
        <v>2.3213340812860719</v>
      </c>
      <c r="H47" s="87">
        <f>+(A!F47/A!$D$46)/(I!H76/I!$F$75)</f>
        <v>2.1560997639577404</v>
      </c>
      <c r="I47" s="87">
        <f>+(A!G47/A!$D$46)/(I!I76/I!$F$75)</f>
        <v>2.0524538380273993</v>
      </c>
      <c r="J47" s="87">
        <f>+(A!H47/A!$D$46)/(I!J76/I!$F$75)</f>
        <v>1.6046030914388816</v>
      </c>
      <c r="K47" s="87">
        <f>+(A!I47/A!$D$46)/(I!K76/I!$F$75)</f>
        <v>1.4840595103132352</v>
      </c>
      <c r="L47" s="87" t="e">
        <f>+(A!#REF!/A!$D$46)/(I!L76/I!$F$75)</f>
        <v>#REF!</v>
      </c>
      <c r="M47" s="87">
        <f>+(A!K47/A!$D$46)/(I!M76/I!$F$75)</f>
        <v>1.2719778179946148</v>
      </c>
      <c r="N47" s="87">
        <f>+(A!L47/A!$D$46)/(I!N76/I!$F$75)</f>
        <v>1.3318260082587032</v>
      </c>
      <c r="O47" s="87">
        <f>+(A!M47/A!$D$46)/(I!O76/I!$F$75)</f>
        <v>1.0291579092322292</v>
      </c>
      <c r="P47" s="87">
        <f>+(A!N47/A!$D$46)/(I!P76/I!$F$75)</f>
        <v>1.0978846149226156</v>
      </c>
      <c r="Q47" s="87">
        <f>+(A!O47/A!$D$46)/(I!Q76/I!$F$75)</f>
        <v>1.106605639528464</v>
      </c>
      <c r="R47" s="87">
        <f>+(A!P47/A!$D$46)/(I!R76/I!$F$75)</f>
        <v>1.2769467229184335</v>
      </c>
      <c r="S47" s="87">
        <f>+(A!Q47/A!$D$46)/(I!S76/I!$F$75)</f>
        <v>0.96942718743712186</v>
      </c>
      <c r="T47" s="87">
        <f>+(A!R47/A!$D$46)/(I!T76/I!$F$75)</f>
        <v>0.70160172497133166</v>
      </c>
      <c r="U47" s="87">
        <f>+(A!S47/A!$D$46)/(I!U76/I!$F$75)</f>
        <v>0.62924748728691693</v>
      </c>
      <c r="V47" s="87">
        <f>+(A!T47/A!$D$46)/(I!V76/I!$F$75)</f>
        <v>0.85244189389004332</v>
      </c>
      <c r="W47" s="87">
        <f>+(A!U47/A!$D$46)/(I!W76/I!$F$75)</f>
        <v>0.73216135058088161</v>
      </c>
      <c r="X47" s="87">
        <f>+(A!V47/A!$D$46)/(I!X76/I!$F$75)</f>
        <v>0.72766649543444095</v>
      </c>
      <c r="Y47" s="87">
        <f>+(A!W47/A!$D$46)/(I!Y76/I!$F$75)</f>
        <v>0.83290261847905644</v>
      </c>
      <c r="Z47" s="87">
        <f>+(A!X47/A!$D$46)/(I!Z76/I!$F$75)</f>
        <v>0.89100367856590756</v>
      </c>
      <c r="AA47" s="87">
        <f>+(A!Y47/A!$D$46)/(I!AA76/I!$F$75)</f>
        <v>0.91442282209030945</v>
      </c>
      <c r="AB47" s="87">
        <f>+(A!Z47/A!$D$46)/(I!AB76/I!$F$75)</f>
        <v>0.75803414476874142</v>
      </c>
      <c r="AC47" s="87">
        <f>+(A!AA47/A!$D$46)/(I!AC76/I!$F$75)</f>
        <v>0.83999753451444215</v>
      </c>
      <c r="AD47" s="87">
        <f>+(A!AB47/A!$D$46)/(I!AD76/I!$F$75)</f>
        <v>0.90988461997873771</v>
      </c>
      <c r="AE47" s="87">
        <f>+(A!AC47/A!$D$46)/(I!AE76/I!$F$75)</f>
        <v>0.80231659103259889</v>
      </c>
      <c r="AF47" s="87">
        <f>+(A!AD47/A!$D$46)/(I!AF76/I!$F$75)</f>
        <v>0.8114408691866557</v>
      </c>
    </row>
    <row r="48" spans="4:32" x14ac:dyDescent="0.25">
      <c r="D48" s="244" t="s">
        <v>17</v>
      </c>
      <c r="E48" s="245"/>
      <c r="F48" s="72">
        <f>+(A!D48/A!$D$46)/(I!F77/I!$F$75)</f>
        <v>0.93884596218912608</v>
      </c>
      <c r="G48" s="72">
        <f>+(A!E48/A!$D$46)/(I!G77/I!$F$75)</f>
        <v>1.3691442815119748</v>
      </c>
      <c r="H48" s="72">
        <f>+(A!F48/A!$D$46)/(I!H77/I!$F$75)</f>
        <v>0.7704634173275029</v>
      </c>
      <c r="I48" s="72">
        <f>+(A!G48/A!$D$46)/(I!I77/I!$F$75)</f>
        <v>0.83091333486204266</v>
      </c>
      <c r="J48" s="72">
        <f>+(A!H48/A!$D$46)/(I!J77/I!$F$75)</f>
        <v>0.75010976107584904</v>
      </c>
      <c r="K48" s="72">
        <f>+(A!I48/A!$D$46)/(I!K77/I!$F$75)</f>
        <v>0.50365515430414154</v>
      </c>
      <c r="L48" s="72">
        <f>+(A!J47/A!$D$46)/(I!L77/I!$F$75)</f>
        <v>54.741411581427307</v>
      </c>
      <c r="M48" s="72">
        <f>+(A!K48/A!$D$46)/(I!M77/I!$F$75)</f>
        <v>0.47820291917428798</v>
      </c>
      <c r="N48" s="72">
        <f>+(A!L48/A!$D$46)/(I!N77/I!$F$75)</f>
        <v>0.59234386507466075</v>
      </c>
      <c r="O48" s="72">
        <f>+(A!M48/A!$D$46)/(I!O77/I!$F$75)</f>
        <v>0.29124168616253743</v>
      </c>
      <c r="P48" s="72">
        <f>+(A!N48/A!$D$46)/(I!P77/I!$F$75)</f>
        <v>0.32946738960308053</v>
      </c>
      <c r="Q48" s="72">
        <f>+(A!O48/A!$D$46)/(I!Q77/I!$F$75)</f>
        <v>0.25340852345829035</v>
      </c>
      <c r="R48" s="72">
        <f>+(A!P48/A!$D$46)/(I!R77/I!$F$75)</f>
        <v>0.25812290683585781</v>
      </c>
      <c r="S48" s="72">
        <f>+(A!Q48/A!$D$46)/(I!S77/I!$F$75)</f>
        <v>1.0253590021387071</v>
      </c>
      <c r="T48" s="72">
        <f>+(A!R48/A!$D$46)/(I!T77/I!$F$75)</f>
        <v>0.33066817775256857</v>
      </c>
      <c r="U48" s="72">
        <f>+(A!S48/A!$D$46)/(I!U77/I!$F$75)</f>
        <v>0.32302015062083789</v>
      </c>
      <c r="V48" s="72">
        <f>+(A!T48/A!$D$46)/(I!V77/I!$F$75)</f>
        <v>0.92312794492533878</v>
      </c>
      <c r="W48" s="72">
        <f>+(A!U48/A!$D$46)/(I!W77/I!$F$75)</f>
        <v>0.85712440942858714</v>
      </c>
      <c r="X48" s="72">
        <f>+(A!V48/A!$D$46)/(I!X77/I!$F$75)</f>
        <v>0.73030625623653778</v>
      </c>
      <c r="Y48" s="72">
        <f>+(A!W48/A!$D$46)/(I!Y77/I!$F$75)</f>
        <v>1.4108736577758183</v>
      </c>
      <c r="Z48" s="72">
        <f>+(A!X48/A!$D$46)/(I!Z77/I!$F$75)</f>
        <v>1.070456702920594</v>
      </c>
      <c r="AA48" s="72">
        <f>+(A!Y48/A!$D$46)/(I!AA77/I!$F$75)</f>
        <v>0.99643926806640104</v>
      </c>
      <c r="AB48" s="72">
        <f>+(A!Z48/A!$D$46)/(I!AB77/I!$F$75)</f>
        <v>0.60441340059317317</v>
      </c>
      <c r="AC48" s="72">
        <f>+(A!AA48/A!$D$46)/(I!AC77/I!$F$75)</f>
        <v>0.14883953546505652</v>
      </c>
      <c r="AD48" s="72">
        <f>+(A!AB48/A!$D$46)/(I!AD77/I!$F$75)</f>
        <v>0.19906799996994967</v>
      </c>
      <c r="AE48" s="72">
        <f>+(A!AC48/A!$D$46)/(I!AE77/I!$F$75)</f>
        <v>0.25903607493163944</v>
      </c>
      <c r="AF48" s="72">
        <f>+(A!AD48/A!$D$46)/(I!AF77/I!$F$75)</f>
        <v>0.27990728819882832</v>
      </c>
    </row>
    <row r="49" spans="4:32" x14ac:dyDescent="0.25">
      <c r="D49" s="242" t="s">
        <v>18</v>
      </c>
      <c r="E49" s="243"/>
      <c r="F49" s="72">
        <f>+(A!D49/A!$D$46)/(I!F78/I!$F$75)</f>
        <v>0.3361685921661573</v>
      </c>
      <c r="G49" s="72">
        <f>+(A!E49/A!$D$46)/(I!G78/I!$F$75)</f>
        <v>0.25161595349511984</v>
      </c>
      <c r="H49" s="72">
        <f>+(A!F49/A!$D$46)/(I!H78/I!$F$75)</f>
        <v>0.22297943231479464</v>
      </c>
      <c r="I49" s="72">
        <f>+(A!G49/A!$D$46)/(I!I78/I!$F$75)</f>
        <v>0.16189841494273785</v>
      </c>
      <c r="J49" s="72">
        <f>+(A!H49/A!$D$46)/(I!J78/I!$F$75)</f>
        <v>0.15487768513776748</v>
      </c>
      <c r="K49" s="72">
        <f>+(A!I49/A!$D$46)/(I!K78/I!$F$75)</f>
        <v>0.12813129331672435</v>
      </c>
      <c r="L49" s="72">
        <f>+(A!J48/A!$D$46)/(I!L78/I!$F$75)</f>
        <v>3.5280088087627622E-2</v>
      </c>
      <c r="M49" s="72">
        <f>+(A!K49/A!$D$46)/(I!M78/I!$F$75)</f>
        <v>0.13923217140456942</v>
      </c>
      <c r="N49" s="72">
        <f>+(A!L49/A!$D$46)/(I!N78/I!$F$75)</f>
        <v>0.1450555551666193</v>
      </c>
      <c r="O49" s="72">
        <f>+(A!M49/A!$D$46)/(I!O78/I!$F$75)</f>
        <v>0.17134160915436086</v>
      </c>
      <c r="P49" s="72">
        <f>+(A!N49/A!$D$46)/(I!P78/I!$F$75)</f>
        <v>0.17033090966828904</v>
      </c>
      <c r="Q49" s="72">
        <f>+(A!O49/A!$D$46)/(I!Q78/I!$F$75)</f>
        <v>0.11475525838239886</v>
      </c>
      <c r="R49" s="72">
        <f>+(A!P49/A!$D$46)/(I!R78/I!$F$75)</f>
        <v>7.4957126039496488E-2</v>
      </c>
      <c r="S49" s="72">
        <f>+(A!Q49/A!$D$46)/(I!S78/I!$F$75)</f>
        <v>6.7250315071614108E-2</v>
      </c>
      <c r="T49" s="72">
        <f>+(A!R49/A!$D$46)/(I!T78/I!$F$75)</f>
        <v>5.8357385400410598E-2</v>
      </c>
      <c r="U49" s="72">
        <f>+(A!S49/A!$D$46)/(I!U78/I!$F$75)</f>
        <v>6.1638271895129805E-2</v>
      </c>
      <c r="V49" s="72">
        <f>+(A!T49/A!$D$46)/(I!V78/I!$F$75)</f>
        <v>5.2490650226537358E-2</v>
      </c>
      <c r="W49" s="72">
        <f>+(A!U49/A!$D$46)/(I!W78/I!$F$75)</f>
        <v>3.8670762709113196E-2</v>
      </c>
      <c r="X49" s="72">
        <f>+(A!V49/A!$D$46)/(I!X78/I!$F$75)</f>
        <v>3.8200795886932211E-2</v>
      </c>
      <c r="Y49" s="72">
        <f>+(A!W49/A!$D$46)/(I!Y78/I!$F$75)</f>
        <v>3.772711182465293E-2</v>
      </c>
      <c r="Z49" s="72">
        <f>+(A!X49/A!$D$46)/(I!Z78/I!$F$75)</f>
        <v>3.7194089572364655E-2</v>
      </c>
      <c r="AA49" s="72">
        <f>+(A!Y49/A!$D$46)/(I!AA78/I!$F$75)</f>
        <v>6.9730122479273488E-2</v>
      </c>
      <c r="AB49" s="72">
        <f>+(A!Z49/A!$D$46)/(I!AB78/I!$F$75)</f>
        <v>0.17405146892871401</v>
      </c>
      <c r="AC49" s="72">
        <f>+(A!AA49/A!$D$46)/(I!AC78/I!$F$75)</f>
        <v>2.925863974119387E-2</v>
      </c>
      <c r="AD49" s="72">
        <f>+(A!AB49/A!$D$46)/(I!AD78/I!$F$75)</f>
        <v>3.8847478353586283E-2</v>
      </c>
      <c r="AE49" s="72">
        <f>+(A!AC49/A!$D$46)/(I!AE78/I!$F$75)</f>
        <v>6.146634125419053E-2</v>
      </c>
      <c r="AF49" s="72">
        <f>+(A!AD49/A!$D$46)/(I!AF78/I!$F$75)</f>
        <v>0.10209401665217648</v>
      </c>
    </row>
    <row r="50" spans="4:32" x14ac:dyDescent="0.25">
      <c r="D50" s="244" t="s">
        <v>19</v>
      </c>
      <c r="E50" s="245"/>
      <c r="F50" s="72">
        <f>+(A!D50/A!$D$46)/(I!F79/I!$F$75)</f>
        <v>0.21543975060726409</v>
      </c>
      <c r="G50" s="72">
        <f>+(A!E50/A!$D$46)/(I!G79/I!$F$75)</f>
        <v>0.27250954181439119</v>
      </c>
      <c r="H50" s="72">
        <f>+(A!F50/A!$D$46)/(I!H79/I!$F$75)</f>
        <v>0.44562768626303856</v>
      </c>
      <c r="I50" s="72">
        <f>+(A!G50/A!$D$46)/(I!I79/I!$F$75)</f>
        <v>0.59891399729047112</v>
      </c>
      <c r="J50" s="72">
        <f>+(A!H50/A!$D$46)/(I!J79/I!$F$75)</f>
        <v>0.39878357918028523</v>
      </c>
      <c r="K50" s="72">
        <f>+(A!I50/A!$D$46)/(I!K79/I!$F$75)</f>
        <v>0.34210448924812759</v>
      </c>
      <c r="L50" s="72">
        <f>+(A!J49/A!$D$46)/(I!L79/I!$F$75)</f>
        <v>1.8647676309133162E-2</v>
      </c>
      <c r="M50" s="72">
        <f>+(A!K50/A!$D$46)/(I!M79/I!$F$75)</f>
        <v>0.35958574373099422</v>
      </c>
      <c r="N50" s="72">
        <f>+(A!L50/A!$D$46)/(I!N79/I!$F$75)</f>
        <v>5.2650615859427714E-2</v>
      </c>
      <c r="O50" s="72">
        <f>+(A!M50/A!$D$46)/(I!O79/I!$F$75)</f>
        <v>5.198895477241388E-2</v>
      </c>
      <c r="P50" s="72">
        <f>+(A!N50/A!$D$46)/(I!P79/I!$F$75)</f>
        <v>3.1355851773197566E-2</v>
      </c>
      <c r="Q50" s="72">
        <f>+(A!O50/A!$D$46)/(I!Q79/I!$F$75)</f>
        <v>4.0811809494738338E-2</v>
      </c>
      <c r="R50" s="72">
        <f>+(A!P50/A!$D$46)/(I!R79/I!$F$75)</f>
        <v>6.1841197857846336E-2</v>
      </c>
      <c r="S50" s="72">
        <f>+(A!Q50/A!$D$46)/(I!S79/I!$F$75)</f>
        <v>3.7710016036392457E-2</v>
      </c>
      <c r="T50" s="72">
        <f>+(A!R50/A!$D$46)/(I!T79/I!$F$75)</f>
        <v>4.7152702631973541E-2</v>
      </c>
      <c r="U50" s="72">
        <f>+(A!S50/A!$D$46)/(I!U79/I!$F$75)</f>
        <v>7.1101885504865686E-3</v>
      </c>
      <c r="V50" s="72">
        <f>+(A!T50/A!$D$46)/(I!V79/I!$F$75)</f>
        <v>8.814844017605435E-3</v>
      </c>
      <c r="W50" s="72">
        <f>+(A!U50/A!$D$46)/(I!W79/I!$F$75)</f>
        <v>3.3077404670002454E-2</v>
      </c>
      <c r="X50" s="72">
        <f>+(A!V50/A!$D$46)/(I!X79/I!$F$75)</f>
        <v>0.16564353902535889</v>
      </c>
      <c r="Y50" s="72">
        <f>+(A!W50/A!$D$46)/(I!Y79/I!$F$75)</f>
        <v>9.4405669941371312E-2</v>
      </c>
      <c r="Z50" s="72">
        <f>+(A!X50/A!$D$46)/(I!Z79/I!$F$75)</f>
        <v>7.5183573707001197E-2</v>
      </c>
      <c r="AA50" s="72">
        <f>+(A!Y50/A!$D$46)/(I!AA79/I!$F$75)</f>
        <v>6.7890010845929924E-2</v>
      </c>
      <c r="AB50" s="72">
        <f>+(A!Z50/A!$D$46)/(I!AB79/I!$F$75)</f>
        <v>5.974458778456429E-2</v>
      </c>
      <c r="AC50" s="72">
        <f>+(A!AA50/A!$D$46)/(I!AC79/I!$F$75)</f>
        <v>1.6330811827680296E-2</v>
      </c>
      <c r="AD50" s="72">
        <f>+(A!AB50/A!$D$46)/(I!AD79/I!$F$75)</f>
        <v>1.9751548018352133E-2</v>
      </c>
      <c r="AE50" s="72">
        <f>+(A!AC50/A!$D$46)/(I!AE79/I!$F$75)</f>
        <v>7.0840020825966535E-2</v>
      </c>
      <c r="AF50" s="72">
        <f>+(A!AD50/A!$D$46)/(I!AF79/I!$F$75)</f>
        <v>0.14800603350879363</v>
      </c>
    </row>
    <row r="51" spans="4:32" x14ac:dyDescent="0.25">
      <c r="D51" s="242" t="s">
        <v>20</v>
      </c>
      <c r="E51" s="243"/>
      <c r="F51" s="72" t="e">
        <f>+(A!D51/A!$D$46)/(I!F80/I!$F$75)</f>
        <v>#VALUE!</v>
      </c>
      <c r="G51" s="72">
        <f>+(A!E51/A!$D$46)/(I!G80/I!$F$75)</f>
        <v>2.1551496704726159E-2</v>
      </c>
      <c r="H51" s="72" t="e">
        <f>+(A!F51/A!$D$46)/(I!H80/I!$F$75)</f>
        <v>#VALUE!</v>
      </c>
      <c r="I51" s="72">
        <f>+(A!G51/A!$D$46)/(I!I80/I!$F$75)</f>
        <v>0.87770289390045531</v>
      </c>
      <c r="J51" s="72" t="e">
        <f>+(A!H51/A!$D$46)/(I!J80/I!$F$75)</f>
        <v>#VALUE!</v>
      </c>
      <c r="K51" s="72" t="e">
        <f>+(A!I51/A!$D$46)/(I!K80/I!$F$75)</f>
        <v>#VALUE!</v>
      </c>
      <c r="L51" s="72">
        <f>+(A!J50/A!$D$46)/(I!L80/I!$F$75)</f>
        <v>58.680744646446811</v>
      </c>
      <c r="M51" s="72">
        <f>+(A!K51/A!$D$46)/(I!M80/I!$F$75)</f>
        <v>1.1104826980174414E-2</v>
      </c>
      <c r="N51" s="72">
        <f>+(A!L51/A!$D$46)/(I!N80/I!$F$75)</f>
        <v>0.24342473732102948</v>
      </c>
      <c r="O51" s="72">
        <f>+(A!M51/A!$D$46)/(I!O80/I!$F$75)</f>
        <v>1.2350146528589612</v>
      </c>
      <c r="P51" s="72">
        <f>+(A!N51/A!$D$46)/(I!P80/I!$F$75)</f>
        <v>1.2518048206814851</v>
      </c>
      <c r="Q51" s="72">
        <f>+(A!O51/A!$D$46)/(I!Q80/I!$F$75)</f>
        <v>0.39383564688874739</v>
      </c>
      <c r="R51" s="72">
        <f>+(A!P51/A!$D$46)/(I!R80/I!$F$75)</f>
        <v>3.1415241285122972</v>
      </c>
      <c r="S51" s="72">
        <f>+(A!Q51/A!$D$46)/(I!S80/I!$F$75)</f>
        <v>4.8286279730844814</v>
      </c>
      <c r="T51" s="72">
        <f>+(A!R51/A!$D$46)/(I!T80/I!$F$75)</f>
        <v>2.9731172396609455</v>
      </c>
      <c r="U51" s="72">
        <f>+(A!S51/A!$D$46)/(I!U80/I!$F$75)</f>
        <v>0.27812085965402539</v>
      </c>
      <c r="V51" s="72">
        <f>+(A!T51/A!$D$46)/(I!V80/I!$F$75)</f>
        <v>1.0990861207794633</v>
      </c>
      <c r="W51" s="72">
        <f>+(A!U51/A!$D$46)/(I!W80/I!$F$75)</f>
        <v>0.15547394287067604</v>
      </c>
      <c r="X51" s="72">
        <f>+(A!V51/A!$D$46)/(I!X80/I!$F$75)</f>
        <v>0.10804701756161228</v>
      </c>
      <c r="Y51" s="72">
        <f>+(A!W51/A!$D$46)/(I!Y80/I!$F$75)</f>
        <v>0.32189310252986936</v>
      </c>
      <c r="Z51" s="72">
        <f>+(A!X51/A!$D$46)/(I!Z80/I!$F$75)</f>
        <v>0.58058511180684413</v>
      </c>
      <c r="AA51" s="72">
        <f>+(A!Y51/A!$D$46)/(I!AA80/I!$F$75)</f>
        <v>0.67788575960688835</v>
      </c>
      <c r="AB51" s="72">
        <f>+(A!Z51/A!$D$46)/(I!AB80/I!$F$75)</f>
        <v>0.6255574999000868</v>
      </c>
      <c r="AC51" s="72">
        <f>+(A!AA51/A!$D$46)/(I!AC80/I!$F$75)</f>
        <v>0.97814091489973709</v>
      </c>
      <c r="AD51" s="72">
        <f>+(A!AB51/A!$D$46)/(I!AD80/I!$F$75)</f>
        <v>0.97459031028303089</v>
      </c>
      <c r="AE51" s="72">
        <f>+(A!AC51/A!$D$46)/(I!AE80/I!$F$75)</f>
        <v>0.3207210475202521</v>
      </c>
      <c r="AF51" s="72">
        <f>+(A!AD51/A!$D$46)/(I!AF80/I!$F$75)</f>
        <v>0.12253581327818377</v>
      </c>
    </row>
    <row r="52" spans="4:32" x14ac:dyDescent="0.25">
      <c r="D52" s="244" t="s">
        <v>21</v>
      </c>
      <c r="E52" s="245"/>
      <c r="F52" s="72">
        <f>+(A!D52/A!$D$46)/(I!F81/I!$F$75)</f>
        <v>7.7667438130194319E-2</v>
      </c>
      <c r="G52" s="72">
        <f>+(A!E52/A!$D$46)/(I!G81/I!$F$75)</f>
        <v>8.430856156365199E-2</v>
      </c>
      <c r="H52" s="72">
        <f>+(A!F52/A!$D$46)/(I!H81/I!$F$75)</f>
        <v>7.0848225375137783E-2</v>
      </c>
      <c r="I52" s="72">
        <f>+(A!G52/A!$D$46)/(I!I81/I!$F$75)</f>
        <v>7.0270958851288021E-2</v>
      </c>
      <c r="J52" s="72">
        <f>+(A!H52/A!$D$46)/(I!J81/I!$F$75)</f>
        <v>3.7519257929376111E-2</v>
      </c>
      <c r="K52" s="72">
        <f>+(A!I52/A!$D$46)/(I!K81/I!$F$75)</f>
        <v>2.7890461819529876E-2</v>
      </c>
      <c r="L52" s="72" t="e">
        <f>+(A!J51/A!$D$46)/(I!L81/I!$F$75)</f>
        <v>#VALUE!</v>
      </c>
      <c r="M52" s="72">
        <f>+(A!K52/A!$D$46)/(I!M81/I!$F$75)</f>
        <v>1.9117363071700918E-2</v>
      </c>
      <c r="N52" s="72">
        <f>+(A!L52/A!$D$46)/(I!N81/I!$F$75)</f>
        <v>5.3240143524789868E-2</v>
      </c>
      <c r="O52" s="72">
        <f>+(A!M52/A!$D$46)/(I!O81/I!$F$75)</f>
        <v>4.0339079401242817E-2</v>
      </c>
      <c r="P52" s="72">
        <f>+(A!N52/A!$D$46)/(I!P81/I!$F$75)</f>
        <v>2.8513468551965439E-2</v>
      </c>
      <c r="Q52" s="72">
        <f>+(A!O52/A!$D$46)/(I!Q81/I!$F$75)</f>
        <v>1.3968572034868013E-2</v>
      </c>
      <c r="R52" s="72">
        <f>+(A!P52/A!$D$46)/(I!R81/I!$F$75)</f>
        <v>1.5540149600835024E-2</v>
      </c>
      <c r="S52" s="72">
        <f>+(A!Q52/A!$D$46)/(I!S81/I!$F$75)</f>
        <v>2.7627735338414752E-2</v>
      </c>
      <c r="T52" s="72">
        <f>+(A!R52/A!$D$46)/(I!T81/I!$F$75)</f>
        <v>2.6587263095990538E-2</v>
      </c>
      <c r="U52" s="72">
        <f>+(A!S52/A!$D$46)/(I!U81/I!$F$75)</f>
        <v>2.5287492489471916E-2</v>
      </c>
      <c r="V52" s="72">
        <f>+(A!T52/A!$D$46)/(I!V81/I!$F$75)</f>
        <v>2.7589984930957757E-2</v>
      </c>
      <c r="W52" s="72">
        <f>+(A!U52/A!$D$46)/(I!W81/I!$F$75)</f>
        <v>2.5492068143004368E-2</v>
      </c>
      <c r="X52" s="72">
        <f>+(A!V52/A!$D$46)/(I!X81/I!$F$75)</f>
        <v>4.3313132755333453E-2</v>
      </c>
      <c r="Y52" s="72">
        <f>+(A!W52/A!$D$46)/(I!Y81/I!$F$75)</f>
        <v>4.7620070029012945E-2</v>
      </c>
      <c r="Z52" s="72">
        <f>+(A!X52/A!$D$46)/(I!Z81/I!$F$75)</f>
        <v>6.280182477843145E-2</v>
      </c>
      <c r="AA52" s="72">
        <f>+(A!Y52/A!$D$46)/(I!AA81/I!$F$75)</f>
        <v>5.6428803315380895E-2</v>
      </c>
      <c r="AB52" s="72">
        <f>+(A!Z52/A!$D$46)/(I!AB81/I!$F$75)</f>
        <v>5.2974996479601577E-2</v>
      </c>
      <c r="AC52" s="72">
        <f>+(A!AA52/A!$D$46)/(I!AC81/I!$F$75)</f>
        <v>5.2043507681665373E-2</v>
      </c>
      <c r="AD52" s="72">
        <f>+(A!AB52/A!$D$46)/(I!AD81/I!$F$75)</f>
        <v>3.9543979217094231E-2</v>
      </c>
      <c r="AE52" s="72">
        <f>+(A!AC52/A!$D$46)/(I!AE81/I!$F$75)</f>
        <v>5.536381784031965E-2</v>
      </c>
      <c r="AF52" s="72">
        <f>+(A!AD52/A!$D$46)/(I!AF81/I!$F$75)</f>
        <v>4.9454550163446943E-2</v>
      </c>
    </row>
    <row r="53" spans="4:32" x14ac:dyDescent="0.25">
      <c r="D53" s="242" t="s">
        <v>22</v>
      </c>
      <c r="E53" s="243"/>
      <c r="F53" s="72">
        <f>+(A!D53/A!$D$46)/(I!F82/I!$F$75)</f>
        <v>0.13778526975271238</v>
      </c>
      <c r="G53" s="72">
        <f>+(A!E53/A!$D$46)/(I!G82/I!$F$75)</f>
        <v>0.16739533559804481</v>
      </c>
      <c r="H53" s="72">
        <f>+(A!F53/A!$D$46)/(I!H82/I!$F$75)</f>
        <v>0.11999048914709685</v>
      </c>
      <c r="I53" s="72">
        <f>+(A!G53/A!$D$46)/(I!I82/I!$F$75)</f>
        <v>0.11623873633947257</v>
      </c>
      <c r="J53" s="72">
        <f>+(A!H53/A!$D$46)/(I!J82/I!$F$75)</f>
        <v>0.1000722964199945</v>
      </c>
      <c r="K53" s="72">
        <f>+(A!I53/A!$D$46)/(I!K82/I!$F$75)</f>
        <v>9.0948003920206091E-2</v>
      </c>
      <c r="L53" s="72">
        <f>+(A!J52/A!$D$46)/(I!L82/I!$F$75)</f>
        <v>1.1146896136846125E-2</v>
      </c>
      <c r="M53" s="72">
        <f>+(A!K53/A!$D$46)/(I!M82/I!$F$75)</f>
        <v>6.7963031244068342E-2</v>
      </c>
      <c r="N53" s="72">
        <f>+(A!L53/A!$D$46)/(I!N82/I!$F$75)</f>
        <v>9.53511373224223E-2</v>
      </c>
      <c r="O53" s="72">
        <f>+(A!M53/A!$D$46)/(I!O82/I!$F$75)</f>
        <v>4.9809868841820544E-2</v>
      </c>
      <c r="P53" s="72">
        <f>+(A!N53/A!$D$46)/(I!P82/I!$F$75)</f>
        <v>3.6121180527767881E-2</v>
      </c>
      <c r="Q53" s="72">
        <f>+(A!O53/A!$D$46)/(I!Q82/I!$F$75)</f>
        <v>2.9078041051296744E-2</v>
      </c>
      <c r="R53" s="72">
        <f>+(A!P53/A!$D$46)/(I!R82/I!$F$75)</f>
        <v>8.1319400284242643E-2</v>
      </c>
      <c r="S53" s="72">
        <f>+(A!Q53/A!$D$46)/(I!S82/I!$F$75)</f>
        <v>0.22438042692154342</v>
      </c>
      <c r="T53" s="72">
        <f>+(A!R53/A!$D$46)/(I!T82/I!$F$75)</f>
        <v>4.6732973771803819E-2</v>
      </c>
      <c r="U53" s="72">
        <f>+(A!S53/A!$D$46)/(I!U82/I!$F$75)</f>
        <v>5.01339768039646E-2</v>
      </c>
      <c r="V53" s="72">
        <f>+(A!T53/A!$D$46)/(I!V82/I!$F$75)</f>
        <v>5.7774808997886798E-2</v>
      </c>
      <c r="W53" s="72">
        <f>+(A!U53/A!$D$46)/(I!W82/I!$F$75)</f>
        <v>3.8509023235932915E-2</v>
      </c>
      <c r="X53" s="72">
        <f>+(A!V53/A!$D$46)/(I!X82/I!$F$75)</f>
        <v>6.6997194949082767E-2</v>
      </c>
      <c r="Y53" s="72">
        <f>+(A!W53/A!$D$46)/(I!Y82/I!$F$75)</f>
        <v>4.2319896627709887E-2</v>
      </c>
      <c r="Z53" s="72">
        <f>+(A!X53/A!$D$46)/(I!Z82/I!$F$75)</f>
        <v>4.8856457739384532E-2</v>
      </c>
      <c r="AA53" s="72">
        <f>+(A!Y53/A!$D$46)/(I!AA82/I!$F$75)</f>
        <v>4.6058394524678678E-2</v>
      </c>
      <c r="AB53" s="72">
        <f>+(A!Z53/A!$D$46)/(I!AB82/I!$F$75)</f>
        <v>8.7963778909293341E-2</v>
      </c>
      <c r="AC53" s="72">
        <f>+(A!AA53/A!$D$46)/(I!AC82/I!$F$75)</f>
        <v>0.1915971033883547</v>
      </c>
      <c r="AD53" s="72">
        <f>+(A!AB53/A!$D$46)/(I!AD82/I!$F$75)</f>
        <v>0.19949947290763734</v>
      </c>
      <c r="AE53" s="72">
        <f>+(A!AC53/A!$D$46)/(I!AE82/I!$F$75)</f>
        <v>0.28840627311197153</v>
      </c>
      <c r="AF53" s="72">
        <f>+(A!AD53/A!$D$46)/(I!AF82/I!$F$75)</f>
        <v>0.26904049866422569</v>
      </c>
    </row>
    <row r="54" spans="4:32" x14ac:dyDescent="0.25">
      <c r="D54" s="244" t="s">
        <v>23</v>
      </c>
      <c r="E54" s="245"/>
      <c r="F54" s="72">
        <f>+(A!D54/A!$D$46)/(I!F83/I!$F$75)</f>
        <v>1.8110018018346243E-2</v>
      </c>
      <c r="G54" s="72">
        <f>+(A!E54/A!$D$46)/(I!G83/I!$F$75)</f>
        <v>8.9260746942925288E-3</v>
      </c>
      <c r="H54" s="72">
        <f>+(A!F54/A!$D$46)/(I!H83/I!$F$75)</f>
        <v>3.0808382102211013E-2</v>
      </c>
      <c r="I54" s="72">
        <f>+(A!G54/A!$D$46)/(I!I83/I!$F$75)</f>
        <v>2.5523624215034676E-2</v>
      </c>
      <c r="J54" s="72">
        <f>+(A!H54/A!$D$46)/(I!J83/I!$F$75)</f>
        <v>9.4793951626618873E-3</v>
      </c>
      <c r="K54" s="72">
        <f>+(A!I54/A!$D$46)/(I!K83/I!$F$75)</f>
        <v>1.9099375235503792E-2</v>
      </c>
      <c r="L54" s="72">
        <f>+(A!J53/A!$D$46)/(I!L83/I!$F$75)</f>
        <v>0.23864889527642003</v>
      </c>
      <c r="M54" s="72">
        <f>+(A!K54/A!$D$46)/(I!M83/I!$F$75)</f>
        <v>8.8490937261174931E-3</v>
      </c>
      <c r="N54" s="72">
        <f>+(A!L54/A!$D$46)/(I!N83/I!$F$75)</f>
        <v>6.9624149216126904E-2</v>
      </c>
      <c r="O54" s="72">
        <f>+(A!M54/A!$D$46)/(I!O83/I!$F$75)</f>
        <v>6.8161534926980724E-2</v>
      </c>
      <c r="P54" s="72">
        <f>+(A!N54/A!$D$46)/(I!P83/I!$F$75)</f>
        <v>1.2405740805566296E-2</v>
      </c>
      <c r="Q54" s="72">
        <f>+(A!O54/A!$D$46)/(I!Q83/I!$F$75)</f>
        <v>2.6900622103499555E-2</v>
      </c>
      <c r="R54" s="72">
        <f>+(A!P54/A!$D$46)/(I!R83/I!$F$75)</f>
        <v>1.5703642954192361E-2</v>
      </c>
      <c r="S54" s="72">
        <f>+(A!Q54/A!$D$46)/(I!S83/I!$F$75)</f>
        <v>2.5512182022275273E-2</v>
      </c>
      <c r="T54" s="72">
        <f>+(A!R54/A!$D$46)/(I!T83/I!$F$75)</f>
        <v>3.5438638328435711E-2</v>
      </c>
      <c r="U54" s="72">
        <f>+(A!S54/A!$D$46)/(I!U83/I!$F$75)</f>
        <v>5.3835898809004121E-2</v>
      </c>
      <c r="V54" s="72">
        <f>+(A!T54/A!$D$46)/(I!V83/I!$F$75)</f>
        <v>3.4163820794446631E-2</v>
      </c>
      <c r="W54" s="72">
        <f>+(A!U54/A!$D$46)/(I!W83/I!$F$75)</f>
        <v>3.7784671101509106E-2</v>
      </c>
      <c r="X54" s="72">
        <f>+(A!V54/A!$D$46)/(I!X83/I!$F$75)</f>
        <v>6.1769918010624113E-2</v>
      </c>
      <c r="Y54" s="72">
        <f>+(A!W54/A!$D$46)/(I!Y83/I!$F$75)</f>
        <v>6.7953520854418928E-2</v>
      </c>
      <c r="Z54" s="72">
        <f>+(A!X54/A!$D$46)/(I!Z83/I!$F$75)</f>
        <v>5.6699138533807501E-2</v>
      </c>
      <c r="AA54" s="72">
        <f>+(A!Y54/A!$D$46)/(I!AA83/I!$F$75)</f>
        <v>3.4380087776927352E-2</v>
      </c>
      <c r="AB54" s="72">
        <f>+(A!Z54/A!$D$46)/(I!AB83/I!$F$75)</f>
        <v>4.7341123155528228E-2</v>
      </c>
      <c r="AC54" s="72">
        <f>+(A!AA54/A!$D$46)/(I!AC83/I!$F$75)</f>
        <v>4.3953862635523637E-2</v>
      </c>
      <c r="AD54" s="72">
        <f>+(A!AB54/A!$D$46)/(I!AD83/I!$F$75)</f>
        <v>4.5026345999134791E-2</v>
      </c>
      <c r="AE54" s="72">
        <f>+(A!AC54/A!$D$46)/(I!AE83/I!$F$75)</f>
        <v>5.0309843308078632E-2</v>
      </c>
      <c r="AF54" s="72">
        <f>+(A!AD54/A!$D$46)/(I!AF83/I!$F$75)</f>
        <v>4.9601879346007585E-2</v>
      </c>
    </row>
    <row r="55" spans="4:32" x14ac:dyDescent="0.25">
      <c r="D55" s="242" t="s">
        <v>24</v>
      </c>
      <c r="E55" s="243"/>
      <c r="F55" s="72">
        <f>+(A!D55/A!$D$46)/(I!F84/I!$F$75)</f>
        <v>0.4024398694128335</v>
      </c>
      <c r="G55" s="72">
        <f>+(A!E55/A!$D$46)/(I!G84/I!$F$75)</f>
        <v>0.48178442526188403</v>
      </c>
      <c r="H55" s="72">
        <f>+(A!F55/A!$D$46)/(I!H84/I!$F$75)</f>
        <v>0.4110562258266976</v>
      </c>
      <c r="I55" s="72">
        <f>+(A!G55/A!$D$46)/(I!I84/I!$F$75)</f>
        <v>0.33751567266853394</v>
      </c>
      <c r="J55" s="72">
        <f>+(A!H55/A!$D$46)/(I!J84/I!$F$75)</f>
        <v>0.31307120402128474</v>
      </c>
      <c r="K55" s="72">
        <f>+(A!I55/A!$D$46)/(I!K84/I!$F$75)</f>
        <v>0.24263605960697412</v>
      </c>
      <c r="L55" s="72">
        <f>+(A!J54/A!$D$46)/(I!L84/I!$F$75)</f>
        <v>1.3149777239475717E-2</v>
      </c>
      <c r="M55" s="72">
        <f>+(A!K55/A!$D$46)/(I!M84/I!$F$75)</f>
        <v>0.15012883049252027</v>
      </c>
      <c r="N55" s="72">
        <f>+(A!L55/A!$D$46)/(I!N84/I!$F$75)</f>
        <v>0.1301646880968316</v>
      </c>
      <c r="O55" s="72">
        <f>+(A!M55/A!$D$46)/(I!O84/I!$F$75)</f>
        <v>8.8312824170775558E-2</v>
      </c>
      <c r="P55" s="72">
        <f>+(A!N55/A!$D$46)/(I!P84/I!$F$75)</f>
        <v>9.3547053694877355E-2</v>
      </c>
      <c r="Q55" s="72">
        <f>+(A!O55/A!$D$46)/(I!Q84/I!$F$75)</f>
        <v>0.10237840827605928</v>
      </c>
      <c r="R55" s="72">
        <f>+(A!P55/A!$D$46)/(I!R84/I!$F$75)</f>
        <v>7.3899058598331208E-2</v>
      </c>
      <c r="S55" s="72">
        <f>+(A!Q55/A!$D$46)/(I!S84/I!$F$75)</f>
        <v>7.2213999377503446E-2</v>
      </c>
      <c r="T55" s="72">
        <f>+(A!R55/A!$D$46)/(I!T84/I!$F$75)</f>
        <v>0.11341257264105822</v>
      </c>
      <c r="U55" s="72">
        <f>+(A!S55/A!$D$46)/(I!U84/I!$F$75)</f>
        <v>0.11263909148544395</v>
      </c>
      <c r="V55" s="72">
        <f>+(A!T55/A!$D$46)/(I!V84/I!$F$75)</f>
        <v>6.668272954937908E-2</v>
      </c>
      <c r="W55" s="72">
        <f>+(A!U55/A!$D$46)/(I!W84/I!$F$75)</f>
        <v>8.5209174212679623E-2</v>
      </c>
      <c r="X55" s="72">
        <f>+(A!V55/A!$D$46)/(I!X84/I!$F$75)</f>
        <v>0.11223691161110018</v>
      </c>
      <c r="Y55" s="72">
        <f>+(A!W55/A!$D$46)/(I!Y84/I!$F$75)</f>
        <v>0.15591072985872945</v>
      </c>
      <c r="Z55" s="72">
        <f>+(A!X55/A!$D$46)/(I!Z84/I!$F$75)</f>
        <v>0.14889445880316832</v>
      </c>
      <c r="AA55" s="72">
        <f>+(A!Y55/A!$D$46)/(I!AA84/I!$F$75)</f>
        <v>0.27538415099262159</v>
      </c>
      <c r="AB55" s="72">
        <f>+(A!Z55/A!$D$46)/(I!AB84/I!$F$75)</f>
        <v>0.22112642365300469</v>
      </c>
      <c r="AC55" s="72">
        <f>+(A!AA55/A!$D$46)/(I!AC84/I!$F$75)</f>
        <v>0.20980368586643672</v>
      </c>
      <c r="AD55" s="72">
        <f>+(A!AB55/A!$D$46)/(I!AD84/I!$F$75)</f>
        <v>0.25234558241842997</v>
      </c>
      <c r="AE55" s="72">
        <f>+(A!AC55/A!$D$46)/(I!AE84/I!$F$75)</f>
        <v>0.28784043521913627</v>
      </c>
      <c r="AF55" s="72">
        <f>+(A!AD55/A!$D$46)/(I!AF84/I!$F$75)</f>
        <v>0.29646913221738364</v>
      </c>
    </row>
    <row r="56" spans="4:32" ht="15.75" thickBot="1" x14ac:dyDescent="0.3">
      <c r="D56" s="240" t="s">
        <v>25</v>
      </c>
      <c r="E56" s="241"/>
      <c r="F56" s="88">
        <f>+(A!D56/A!$D$46)/(I!F85/I!$F$75)</f>
        <v>3.9297913831386443E-2</v>
      </c>
      <c r="G56" s="88" t="e">
        <f>+(A!E56/A!$D$46)/(I!G85/I!$F$75)</f>
        <v>#VALUE!</v>
      </c>
      <c r="H56" s="88">
        <f>+(A!F56/A!$D$46)/(I!H85/I!$F$75)</f>
        <v>1.8435208069526469E-7</v>
      </c>
      <c r="I56" s="88">
        <f>+(A!G56/A!$D$46)/(I!I85/I!$F$75)</f>
        <v>1.8257856167201811E-2</v>
      </c>
      <c r="J56" s="88">
        <f>+(A!H56/A!$D$46)/(I!J85/I!$F$75)</f>
        <v>8.0636717766159315E-6</v>
      </c>
      <c r="K56" s="88" t="e">
        <f>+(A!I56/A!$D$46)/(I!K85/I!$F$75)</f>
        <v>#VALUE!</v>
      </c>
      <c r="L56" s="88">
        <f>+(A!J55/A!$D$46)/(I!L85/I!$F$75)</f>
        <v>16.21393497568949</v>
      </c>
      <c r="M56" s="88" t="e">
        <f>+(A!K56/A!$D$46)/(I!M85/I!$F$75)</f>
        <v>#VALUE!</v>
      </c>
      <c r="N56" s="88">
        <f>+(A!L56/A!$D$46)/(I!N85/I!$F$75)</f>
        <v>2.3454546133807019E-4</v>
      </c>
      <c r="O56" s="88">
        <f>+(A!M56/A!$D$46)/(I!O85/I!$F$75)</f>
        <v>2.192471385558075E-4</v>
      </c>
      <c r="P56" s="88">
        <f>+(A!N56/A!$D$46)/(I!P85/I!$F$75)</f>
        <v>3.793671942209528E-3</v>
      </c>
      <c r="Q56" s="88">
        <f>+(A!O56/A!$D$46)/(I!Q85/I!$F$75)</f>
        <v>1.964350222597474E-3</v>
      </c>
      <c r="R56" s="88">
        <f>+(A!P56/A!$D$46)/(I!R85/I!$F$75)</f>
        <v>2.624761866345146E-3</v>
      </c>
      <c r="S56" s="88">
        <f>+(A!Q56/A!$D$46)/(I!S85/I!$F$75)</f>
        <v>1.4538977190688836E-3</v>
      </c>
      <c r="T56" s="88">
        <f>+(A!R56/A!$D$46)/(I!T85/I!$F$75)</f>
        <v>3.1471418504909103E-3</v>
      </c>
      <c r="U56" s="88">
        <f>+(A!S56/A!$D$46)/(I!U85/I!$F$75)</f>
        <v>4.8212399632989418E-4</v>
      </c>
      <c r="V56" s="88">
        <f>+(A!T56/A!$D$46)/(I!V85/I!$F$75)</f>
        <v>7.0607426809337845E-4</v>
      </c>
      <c r="W56" s="88">
        <f>+(A!U56/A!$D$46)/(I!W85/I!$F$75)</f>
        <v>8.6848538994410999E-4</v>
      </c>
      <c r="X56" s="88">
        <f>+(A!V56/A!$D$46)/(I!X85/I!$F$75)</f>
        <v>8.7628222803290878E-4</v>
      </c>
      <c r="Y56" s="88">
        <f>+(A!W56/A!$D$46)/(I!Y85/I!$F$75)</f>
        <v>1.1136588328613604E-3</v>
      </c>
      <c r="Z56" s="88">
        <f>+(A!X56/A!$D$46)/(I!Z85/I!$F$75)</f>
        <v>3.476299217261428E-3</v>
      </c>
      <c r="AA56" s="88">
        <f>+(A!Y56/A!$D$46)/(I!AA85/I!$F$75)</f>
        <v>3.09470956897795E-3</v>
      </c>
      <c r="AB56" s="88">
        <f>+(A!Z56/A!$D$46)/(I!AB85/I!$F$75)</f>
        <v>1.3068497975342131E-3</v>
      </c>
      <c r="AC56" s="88">
        <f>+(A!AA56/A!$D$46)/(I!AC85/I!$F$75)</f>
        <v>1.5964047646510131E-3</v>
      </c>
      <c r="AD56" s="88">
        <f>+(A!AB56/A!$D$46)/(I!AD85/I!$F$75)</f>
        <v>3.8139596704270784E-3</v>
      </c>
      <c r="AE56" s="88">
        <f>+(A!AC56/A!$D$46)/(I!AE85/I!$F$75)</f>
        <v>5.1325026208428022E-3</v>
      </c>
      <c r="AF56" s="88">
        <f>+(A!AD56/A!$D$46)/(I!AF85/I!$F$75)</f>
        <v>2.2663405967327638E-3</v>
      </c>
    </row>
    <row r="57" spans="4:32" x14ac:dyDescent="0.25">
      <c r="D57" t="s">
        <v>52</v>
      </c>
      <c r="E57" s="111"/>
      <c r="F57" s="89"/>
      <c r="G57" s="89"/>
      <c r="H57" s="89"/>
      <c r="I57" s="89"/>
      <c r="J57" s="89"/>
      <c r="K57" s="89"/>
      <c r="L57" s="89"/>
      <c r="M57" s="89"/>
      <c r="N57" s="89"/>
      <c r="O57" s="89"/>
      <c r="P57" s="89"/>
      <c r="Q57" s="89"/>
      <c r="R57" s="89"/>
      <c r="S57" s="89"/>
      <c r="T57" s="89"/>
      <c r="U57" s="89"/>
      <c r="V57" s="89"/>
      <c r="W57" s="89"/>
      <c r="X57" s="89"/>
      <c r="Y57" s="89"/>
      <c r="Z57" s="89"/>
      <c r="AA57" s="89"/>
    </row>
    <row r="58" spans="4:32" ht="15.75" thickBot="1" x14ac:dyDescent="0.3"/>
    <row r="59" spans="4:32" ht="15.75" thickBot="1" x14ac:dyDescent="0.3">
      <c r="D59" s="5" t="s">
        <v>14</v>
      </c>
      <c r="E59" s="6"/>
      <c r="F59" s="11">
        <v>1995</v>
      </c>
      <c r="G59" s="7">
        <v>1996</v>
      </c>
      <c r="H59" s="11">
        <v>1997</v>
      </c>
      <c r="I59" s="7">
        <v>1998</v>
      </c>
      <c r="J59" s="11">
        <v>1999</v>
      </c>
      <c r="K59" s="7">
        <v>2000</v>
      </c>
      <c r="L59" s="11">
        <v>2001</v>
      </c>
      <c r="M59" s="7">
        <v>2002</v>
      </c>
      <c r="N59" s="11">
        <v>2003</v>
      </c>
      <c r="O59" s="7">
        <v>2004</v>
      </c>
      <c r="P59" s="11">
        <v>2005</v>
      </c>
      <c r="Q59" s="7">
        <v>2006</v>
      </c>
      <c r="R59" s="11">
        <v>2007</v>
      </c>
      <c r="S59" s="7">
        <v>2008</v>
      </c>
      <c r="T59" s="11">
        <v>2009</v>
      </c>
      <c r="U59" s="7">
        <v>2010</v>
      </c>
      <c r="V59" s="11">
        <v>2011</v>
      </c>
      <c r="W59" s="7">
        <v>2012</v>
      </c>
      <c r="X59" s="11">
        <v>2013</v>
      </c>
      <c r="Y59" s="7">
        <v>2014</v>
      </c>
      <c r="Z59" s="11">
        <v>2015</v>
      </c>
      <c r="AA59" s="8">
        <v>2016</v>
      </c>
      <c r="AB59" s="8">
        <v>2017</v>
      </c>
      <c r="AC59" s="8">
        <v>2018</v>
      </c>
      <c r="AD59" s="8">
        <v>2019</v>
      </c>
      <c r="AE59" s="8">
        <v>2020</v>
      </c>
      <c r="AF59" s="8">
        <v>2021</v>
      </c>
    </row>
    <row r="60" spans="4:32" ht="15.75" thickBot="1" x14ac:dyDescent="0.3">
      <c r="D60" s="246" t="s">
        <v>26</v>
      </c>
      <c r="E60" s="247"/>
      <c r="F60" s="97"/>
      <c r="G60" s="90"/>
      <c r="H60" s="91"/>
      <c r="I60" s="90"/>
      <c r="J60" s="90"/>
      <c r="K60" s="90"/>
      <c r="L60" s="90"/>
      <c r="M60" s="90"/>
      <c r="N60" s="90"/>
      <c r="O60" s="90"/>
      <c r="P60" s="90"/>
      <c r="Q60" s="90"/>
      <c r="R60" s="90"/>
      <c r="S60" s="90"/>
      <c r="T60" s="90"/>
      <c r="U60" s="90"/>
      <c r="V60" s="90"/>
      <c r="W60" s="90"/>
      <c r="X60" s="90"/>
      <c r="Y60" s="90"/>
      <c r="Z60" s="90"/>
      <c r="AA60" s="90"/>
      <c r="AB60" s="90"/>
      <c r="AC60" s="90"/>
      <c r="AD60" s="90"/>
      <c r="AE60" s="90"/>
      <c r="AF60" s="90"/>
    </row>
    <row r="61" spans="4:32" x14ac:dyDescent="0.25">
      <c r="D61" s="242" t="s">
        <v>16</v>
      </c>
      <c r="E61" s="243"/>
      <c r="F61" s="92" t="str">
        <f>+IF(F47&gt; 0.33,"VENTAJA","INTRAPRODUCTO")</f>
        <v>VENTAJA</v>
      </c>
      <c r="G61" s="87" t="str">
        <f t="shared" ref="G61:AA61" si="0">+IF(G47&gt; 0.33,"VENTAJA","INTRAPRODUCTO")</f>
        <v>VENTAJA</v>
      </c>
      <c r="H61" s="93" t="str">
        <f t="shared" si="0"/>
        <v>VENTAJA</v>
      </c>
      <c r="I61" s="87" t="str">
        <f t="shared" si="0"/>
        <v>VENTAJA</v>
      </c>
      <c r="J61" s="93" t="str">
        <f t="shared" si="0"/>
        <v>VENTAJA</v>
      </c>
      <c r="K61" s="87" t="str">
        <f t="shared" si="0"/>
        <v>VENTAJA</v>
      </c>
      <c r="L61" s="93" t="e">
        <f t="shared" si="0"/>
        <v>#REF!</v>
      </c>
      <c r="M61" s="87" t="str">
        <f t="shared" si="0"/>
        <v>VENTAJA</v>
      </c>
      <c r="N61" s="93" t="str">
        <f t="shared" si="0"/>
        <v>VENTAJA</v>
      </c>
      <c r="O61" s="87" t="str">
        <f t="shared" si="0"/>
        <v>VENTAJA</v>
      </c>
      <c r="P61" s="93" t="str">
        <f t="shared" si="0"/>
        <v>VENTAJA</v>
      </c>
      <c r="Q61" s="87" t="str">
        <f t="shared" si="0"/>
        <v>VENTAJA</v>
      </c>
      <c r="R61" s="93" t="str">
        <f t="shared" si="0"/>
        <v>VENTAJA</v>
      </c>
      <c r="S61" s="87" t="str">
        <f t="shared" si="0"/>
        <v>VENTAJA</v>
      </c>
      <c r="T61" s="93" t="str">
        <f t="shared" si="0"/>
        <v>VENTAJA</v>
      </c>
      <c r="U61" s="87" t="str">
        <f t="shared" si="0"/>
        <v>VENTAJA</v>
      </c>
      <c r="V61" s="93" t="str">
        <f t="shared" si="0"/>
        <v>VENTAJA</v>
      </c>
      <c r="W61" s="87" t="str">
        <f t="shared" si="0"/>
        <v>VENTAJA</v>
      </c>
      <c r="X61" s="93" t="str">
        <f t="shared" si="0"/>
        <v>VENTAJA</v>
      </c>
      <c r="Y61" s="87" t="str">
        <f t="shared" si="0"/>
        <v>VENTAJA</v>
      </c>
      <c r="Z61" s="93" t="str">
        <f t="shared" si="0"/>
        <v>VENTAJA</v>
      </c>
      <c r="AA61" s="87" t="str">
        <f t="shared" si="0"/>
        <v>VENTAJA</v>
      </c>
      <c r="AB61" s="87" t="str">
        <f t="shared" ref="AB61:AC61" si="1">+IF(AB47&gt; 0.33,"VENTAJA","INTRAPRODUCTO")</f>
        <v>VENTAJA</v>
      </c>
      <c r="AC61" s="87" t="str">
        <f t="shared" si="1"/>
        <v>VENTAJA</v>
      </c>
      <c r="AD61" s="87" t="str">
        <f t="shared" ref="AD61:AE61" si="2">+IF(AD47&gt; 0.33,"VENTAJA","INTRAPRODUCTO")</f>
        <v>VENTAJA</v>
      </c>
      <c r="AE61" s="87" t="str">
        <f t="shared" si="2"/>
        <v>VENTAJA</v>
      </c>
      <c r="AF61" s="87" t="str">
        <f t="shared" ref="AF61" si="3">+IF(AF47&gt; 0.33,"VENTAJA","INTRAPRODUCTO")</f>
        <v>VENTAJA</v>
      </c>
    </row>
    <row r="62" spans="4:32" x14ac:dyDescent="0.25">
      <c r="D62" s="244" t="s">
        <v>17</v>
      </c>
      <c r="E62" s="245"/>
      <c r="F62" s="94" t="str">
        <f t="shared" ref="F62:AA62" si="4">+IF(F48&gt; 0.33,"VENTAJA","INTRAPRODUCTO")</f>
        <v>VENTAJA</v>
      </c>
      <c r="G62" s="72" t="str">
        <f t="shared" si="4"/>
        <v>VENTAJA</v>
      </c>
      <c r="H62" s="89" t="str">
        <f t="shared" si="4"/>
        <v>VENTAJA</v>
      </c>
      <c r="I62" s="72" t="str">
        <f t="shared" si="4"/>
        <v>VENTAJA</v>
      </c>
      <c r="J62" s="89" t="str">
        <f t="shared" si="4"/>
        <v>VENTAJA</v>
      </c>
      <c r="K62" s="72" t="str">
        <f t="shared" si="4"/>
        <v>VENTAJA</v>
      </c>
      <c r="L62" s="89" t="str">
        <f t="shared" si="4"/>
        <v>VENTAJA</v>
      </c>
      <c r="M62" s="72" t="str">
        <f t="shared" si="4"/>
        <v>VENTAJA</v>
      </c>
      <c r="N62" s="89" t="str">
        <f t="shared" si="4"/>
        <v>VENTAJA</v>
      </c>
      <c r="O62" s="72" t="str">
        <f t="shared" si="4"/>
        <v>INTRAPRODUCTO</v>
      </c>
      <c r="P62" s="89" t="str">
        <f t="shared" si="4"/>
        <v>INTRAPRODUCTO</v>
      </c>
      <c r="Q62" s="72" t="str">
        <f t="shared" si="4"/>
        <v>INTRAPRODUCTO</v>
      </c>
      <c r="R62" s="89" t="str">
        <f t="shared" si="4"/>
        <v>INTRAPRODUCTO</v>
      </c>
      <c r="S62" s="72" t="str">
        <f t="shared" si="4"/>
        <v>VENTAJA</v>
      </c>
      <c r="T62" s="89" t="str">
        <f t="shared" si="4"/>
        <v>VENTAJA</v>
      </c>
      <c r="U62" s="72" t="str">
        <f t="shared" si="4"/>
        <v>INTRAPRODUCTO</v>
      </c>
      <c r="V62" s="89" t="str">
        <f t="shared" si="4"/>
        <v>VENTAJA</v>
      </c>
      <c r="W62" s="72" t="str">
        <f t="shared" si="4"/>
        <v>VENTAJA</v>
      </c>
      <c r="X62" s="89" t="str">
        <f t="shared" si="4"/>
        <v>VENTAJA</v>
      </c>
      <c r="Y62" s="72" t="str">
        <f t="shared" si="4"/>
        <v>VENTAJA</v>
      </c>
      <c r="Z62" s="89" t="str">
        <f t="shared" si="4"/>
        <v>VENTAJA</v>
      </c>
      <c r="AA62" s="72" t="str">
        <f t="shared" si="4"/>
        <v>VENTAJA</v>
      </c>
      <c r="AB62" s="72" t="str">
        <f t="shared" ref="AB62:AC62" si="5">+IF(AB48&gt; 0.33,"VENTAJA","INTRAPRODUCTO")</f>
        <v>VENTAJA</v>
      </c>
      <c r="AC62" s="72" t="str">
        <f t="shared" si="5"/>
        <v>INTRAPRODUCTO</v>
      </c>
      <c r="AD62" s="72" t="str">
        <f t="shared" ref="AD62:AE62" si="6">+IF(AD48&gt; 0.33,"VENTAJA","INTRAPRODUCTO")</f>
        <v>INTRAPRODUCTO</v>
      </c>
      <c r="AE62" s="72" t="str">
        <f t="shared" si="6"/>
        <v>INTRAPRODUCTO</v>
      </c>
      <c r="AF62" s="72" t="str">
        <f t="shared" ref="AF62" si="7">+IF(AF48&gt; 0.33,"VENTAJA","INTRAPRODUCTO")</f>
        <v>INTRAPRODUCTO</v>
      </c>
    </row>
    <row r="63" spans="4:32" x14ac:dyDescent="0.25">
      <c r="D63" s="242" t="s">
        <v>18</v>
      </c>
      <c r="E63" s="243"/>
      <c r="F63" s="94" t="str">
        <f t="shared" ref="F63:AA63" si="8">+IF(F49&gt; 0.33,"VENTAJA","INTRAPRODUCTO")</f>
        <v>VENTAJA</v>
      </c>
      <c r="G63" s="72" t="str">
        <f t="shared" si="8"/>
        <v>INTRAPRODUCTO</v>
      </c>
      <c r="H63" s="89" t="str">
        <f t="shared" si="8"/>
        <v>INTRAPRODUCTO</v>
      </c>
      <c r="I63" s="72" t="str">
        <f t="shared" si="8"/>
        <v>INTRAPRODUCTO</v>
      </c>
      <c r="J63" s="89" t="str">
        <f t="shared" si="8"/>
        <v>INTRAPRODUCTO</v>
      </c>
      <c r="K63" s="72" t="str">
        <f t="shared" si="8"/>
        <v>INTRAPRODUCTO</v>
      </c>
      <c r="L63" s="89" t="str">
        <f t="shared" si="8"/>
        <v>INTRAPRODUCTO</v>
      </c>
      <c r="M63" s="72" t="str">
        <f t="shared" si="8"/>
        <v>INTRAPRODUCTO</v>
      </c>
      <c r="N63" s="89" t="str">
        <f t="shared" si="8"/>
        <v>INTRAPRODUCTO</v>
      </c>
      <c r="O63" s="72" t="str">
        <f t="shared" si="8"/>
        <v>INTRAPRODUCTO</v>
      </c>
      <c r="P63" s="89" t="str">
        <f t="shared" si="8"/>
        <v>INTRAPRODUCTO</v>
      </c>
      <c r="Q63" s="72" t="str">
        <f t="shared" si="8"/>
        <v>INTRAPRODUCTO</v>
      </c>
      <c r="R63" s="89" t="str">
        <f t="shared" si="8"/>
        <v>INTRAPRODUCTO</v>
      </c>
      <c r="S63" s="72" t="str">
        <f t="shared" si="8"/>
        <v>INTRAPRODUCTO</v>
      </c>
      <c r="T63" s="89" t="str">
        <f t="shared" si="8"/>
        <v>INTRAPRODUCTO</v>
      </c>
      <c r="U63" s="72" t="str">
        <f t="shared" si="8"/>
        <v>INTRAPRODUCTO</v>
      </c>
      <c r="V63" s="89" t="str">
        <f t="shared" si="8"/>
        <v>INTRAPRODUCTO</v>
      </c>
      <c r="W63" s="72" t="str">
        <f t="shared" si="8"/>
        <v>INTRAPRODUCTO</v>
      </c>
      <c r="X63" s="89" t="str">
        <f t="shared" si="8"/>
        <v>INTRAPRODUCTO</v>
      </c>
      <c r="Y63" s="72" t="str">
        <f t="shared" si="8"/>
        <v>INTRAPRODUCTO</v>
      </c>
      <c r="Z63" s="89" t="str">
        <f t="shared" si="8"/>
        <v>INTRAPRODUCTO</v>
      </c>
      <c r="AA63" s="72" t="str">
        <f t="shared" si="8"/>
        <v>INTRAPRODUCTO</v>
      </c>
      <c r="AB63" s="72" t="str">
        <f t="shared" ref="AB63:AC63" si="9">+IF(AB49&gt; 0.33,"VENTAJA","INTRAPRODUCTO")</f>
        <v>INTRAPRODUCTO</v>
      </c>
      <c r="AC63" s="72" t="str">
        <f t="shared" si="9"/>
        <v>INTRAPRODUCTO</v>
      </c>
      <c r="AD63" s="72" t="str">
        <f t="shared" ref="AD63:AE63" si="10">+IF(AD49&gt; 0.33,"VENTAJA","INTRAPRODUCTO")</f>
        <v>INTRAPRODUCTO</v>
      </c>
      <c r="AE63" s="72" t="str">
        <f t="shared" si="10"/>
        <v>INTRAPRODUCTO</v>
      </c>
      <c r="AF63" s="72" t="str">
        <f t="shared" ref="AF63" si="11">+IF(AF49&gt; 0.33,"VENTAJA","INTRAPRODUCTO")</f>
        <v>INTRAPRODUCTO</v>
      </c>
    </row>
    <row r="64" spans="4:32" x14ac:dyDescent="0.25">
      <c r="D64" s="244" t="s">
        <v>19</v>
      </c>
      <c r="E64" s="245"/>
      <c r="F64" s="94" t="str">
        <f t="shared" ref="F64:AA64" si="12">+IF(F50&gt; 0.33,"VENTAJA","INTRAPRODUCTO")</f>
        <v>INTRAPRODUCTO</v>
      </c>
      <c r="G64" s="72" t="str">
        <f t="shared" si="12"/>
        <v>INTRAPRODUCTO</v>
      </c>
      <c r="H64" s="89" t="str">
        <f t="shared" si="12"/>
        <v>VENTAJA</v>
      </c>
      <c r="I64" s="72" t="str">
        <f t="shared" si="12"/>
        <v>VENTAJA</v>
      </c>
      <c r="J64" s="89" t="str">
        <f t="shared" si="12"/>
        <v>VENTAJA</v>
      </c>
      <c r="K64" s="72" t="str">
        <f t="shared" si="12"/>
        <v>VENTAJA</v>
      </c>
      <c r="L64" s="89" t="str">
        <f t="shared" si="12"/>
        <v>INTRAPRODUCTO</v>
      </c>
      <c r="M64" s="72" t="str">
        <f t="shared" si="12"/>
        <v>VENTAJA</v>
      </c>
      <c r="N64" s="89" t="str">
        <f t="shared" si="12"/>
        <v>INTRAPRODUCTO</v>
      </c>
      <c r="O64" s="72" t="str">
        <f t="shared" si="12"/>
        <v>INTRAPRODUCTO</v>
      </c>
      <c r="P64" s="89" t="str">
        <f t="shared" si="12"/>
        <v>INTRAPRODUCTO</v>
      </c>
      <c r="Q64" s="72" t="str">
        <f t="shared" si="12"/>
        <v>INTRAPRODUCTO</v>
      </c>
      <c r="R64" s="89" t="str">
        <f t="shared" si="12"/>
        <v>INTRAPRODUCTO</v>
      </c>
      <c r="S64" s="72" t="str">
        <f t="shared" si="12"/>
        <v>INTRAPRODUCTO</v>
      </c>
      <c r="T64" s="89" t="str">
        <f t="shared" si="12"/>
        <v>INTRAPRODUCTO</v>
      </c>
      <c r="U64" s="72" t="str">
        <f t="shared" si="12"/>
        <v>INTRAPRODUCTO</v>
      </c>
      <c r="V64" s="89" t="str">
        <f t="shared" si="12"/>
        <v>INTRAPRODUCTO</v>
      </c>
      <c r="W64" s="72" t="str">
        <f t="shared" si="12"/>
        <v>INTRAPRODUCTO</v>
      </c>
      <c r="X64" s="89" t="str">
        <f t="shared" si="12"/>
        <v>INTRAPRODUCTO</v>
      </c>
      <c r="Y64" s="72" t="str">
        <f t="shared" si="12"/>
        <v>INTRAPRODUCTO</v>
      </c>
      <c r="Z64" s="89" t="str">
        <f t="shared" si="12"/>
        <v>INTRAPRODUCTO</v>
      </c>
      <c r="AA64" s="72" t="str">
        <f t="shared" si="12"/>
        <v>INTRAPRODUCTO</v>
      </c>
      <c r="AB64" s="72" t="str">
        <f t="shared" ref="AB64:AC64" si="13">+IF(AB50&gt; 0.33,"VENTAJA","INTRAPRODUCTO")</f>
        <v>INTRAPRODUCTO</v>
      </c>
      <c r="AC64" s="72" t="str">
        <f t="shared" si="13"/>
        <v>INTRAPRODUCTO</v>
      </c>
      <c r="AD64" s="72" t="str">
        <f t="shared" ref="AD64:AE64" si="14">+IF(AD50&gt; 0.33,"VENTAJA","INTRAPRODUCTO")</f>
        <v>INTRAPRODUCTO</v>
      </c>
      <c r="AE64" s="72" t="str">
        <f t="shared" si="14"/>
        <v>INTRAPRODUCTO</v>
      </c>
      <c r="AF64" s="72" t="str">
        <f t="shared" ref="AF64" si="15">+IF(AF50&gt; 0.33,"VENTAJA","INTRAPRODUCTO")</f>
        <v>INTRAPRODUCTO</v>
      </c>
    </row>
    <row r="65" spans="4:32" x14ac:dyDescent="0.25">
      <c r="D65" s="242" t="s">
        <v>20</v>
      </c>
      <c r="E65" s="243"/>
      <c r="F65" s="94" t="e">
        <f t="shared" ref="F65:AA65" si="16">+IF(F51&gt; 0.33,"VENTAJA","INTRAPRODUCTO")</f>
        <v>#VALUE!</v>
      </c>
      <c r="G65" s="72" t="str">
        <f t="shared" si="16"/>
        <v>INTRAPRODUCTO</v>
      </c>
      <c r="H65" s="89" t="e">
        <f t="shared" si="16"/>
        <v>#VALUE!</v>
      </c>
      <c r="I65" s="72" t="str">
        <f t="shared" si="16"/>
        <v>VENTAJA</v>
      </c>
      <c r="J65" s="89" t="e">
        <f t="shared" si="16"/>
        <v>#VALUE!</v>
      </c>
      <c r="K65" s="72" t="e">
        <f t="shared" si="16"/>
        <v>#VALUE!</v>
      </c>
      <c r="L65" s="89" t="str">
        <f t="shared" si="16"/>
        <v>VENTAJA</v>
      </c>
      <c r="M65" s="72" t="str">
        <f t="shared" si="16"/>
        <v>INTRAPRODUCTO</v>
      </c>
      <c r="N65" s="89" t="str">
        <f t="shared" si="16"/>
        <v>INTRAPRODUCTO</v>
      </c>
      <c r="O65" s="72" t="str">
        <f t="shared" si="16"/>
        <v>VENTAJA</v>
      </c>
      <c r="P65" s="89" t="str">
        <f t="shared" si="16"/>
        <v>VENTAJA</v>
      </c>
      <c r="Q65" s="72" t="str">
        <f t="shared" si="16"/>
        <v>VENTAJA</v>
      </c>
      <c r="R65" s="89" t="str">
        <f t="shared" si="16"/>
        <v>VENTAJA</v>
      </c>
      <c r="S65" s="72" t="str">
        <f t="shared" si="16"/>
        <v>VENTAJA</v>
      </c>
      <c r="T65" s="89" t="str">
        <f t="shared" si="16"/>
        <v>VENTAJA</v>
      </c>
      <c r="U65" s="72" t="str">
        <f t="shared" si="16"/>
        <v>INTRAPRODUCTO</v>
      </c>
      <c r="V65" s="89" t="str">
        <f t="shared" si="16"/>
        <v>VENTAJA</v>
      </c>
      <c r="W65" s="72" t="str">
        <f t="shared" si="16"/>
        <v>INTRAPRODUCTO</v>
      </c>
      <c r="X65" s="89" t="str">
        <f t="shared" si="16"/>
        <v>INTRAPRODUCTO</v>
      </c>
      <c r="Y65" s="72" t="str">
        <f t="shared" si="16"/>
        <v>INTRAPRODUCTO</v>
      </c>
      <c r="Z65" s="89" t="str">
        <f t="shared" si="16"/>
        <v>VENTAJA</v>
      </c>
      <c r="AA65" s="72" t="str">
        <f t="shared" si="16"/>
        <v>VENTAJA</v>
      </c>
      <c r="AB65" s="72" t="str">
        <f t="shared" ref="AB65:AC65" si="17">+IF(AB51&gt; 0.33,"VENTAJA","INTRAPRODUCTO")</f>
        <v>VENTAJA</v>
      </c>
      <c r="AC65" s="72" t="str">
        <f t="shared" si="17"/>
        <v>VENTAJA</v>
      </c>
      <c r="AD65" s="72" t="str">
        <f t="shared" ref="AD65:AE65" si="18">+IF(AD51&gt; 0.33,"VENTAJA","INTRAPRODUCTO")</f>
        <v>VENTAJA</v>
      </c>
      <c r="AE65" s="72" t="str">
        <f t="shared" si="18"/>
        <v>INTRAPRODUCTO</v>
      </c>
      <c r="AF65" s="72" t="str">
        <f t="shared" ref="AF65" si="19">+IF(AF51&gt; 0.33,"VENTAJA","INTRAPRODUCTO")</f>
        <v>INTRAPRODUCTO</v>
      </c>
    </row>
    <row r="66" spans="4:32" x14ac:dyDescent="0.25">
      <c r="D66" s="244" t="s">
        <v>21</v>
      </c>
      <c r="E66" s="245"/>
      <c r="F66" s="94" t="str">
        <f t="shared" ref="F66:AA66" si="20">+IF(F52&gt; 0.33,"VENTAJA","INTRAPRODUCTO")</f>
        <v>INTRAPRODUCTO</v>
      </c>
      <c r="G66" s="72" t="str">
        <f t="shared" si="20"/>
        <v>INTRAPRODUCTO</v>
      </c>
      <c r="H66" s="89" t="str">
        <f t="shared" si="20"/>
        <v>INTRAPRODUCTO</v>
      </c>
      <c r="I66" s="72" t="str">
        <f t="shared" si="20"/>
        <v>INTRAPRODUCTO</v>
      </c>
      <c r="J66" s="89" t="str">
        <f t="shared" si="20"/>
        <v>INTRAPRODUCTO</v>
      </c>
      <c r="K66" s="72" t="str">
        <f t="shared" si="20"/>
        <v>INTRAPRODUCTO</v>
      </c>
      <c r="L66" s="89" t="e">
        <f t="shared" si="20"/>
        <v>#VALUE!</v>
      </c>
      <c r="M66" s="72" t="str">
        <f t="shared" si="20"/>
        <v>INTRAPRODUCTO</v>
      </c>
      <c r="N66" s="89" t="str">
        <f t="shared" si="20"/>
        <v>INTRAPRODUCTO</v>
      </c>
      <c r="O66" s="72" t="str">
        <f t="shared" si="20"/>
        <v>INTRAPRODUCTO</v>
      </c>
      <c r="P66" s="89" t="str">
        <f t="shared" si="20"/>
        <v>INTRAPRODUCTO</v>
      </c>
      <c r="Q66" s="72" t="str">
        <f t="shared" si="20"/>
        <v>INTRAPRODUCTO</v>
      </c>
      <c r="R66" s="89" t="str">
        <f t="shared" si="20"/>
        <v>INTRAPRODUCTO</v>
      </c>
      <c r="S66" s="72" t="str">
        <f t="shared" si="20"/>
        <v>INTRAPRODUCTO</v>
      </c>
      <c r="T66" s="89" t="str">
        <f t="shared" si="20"/>
        <v>INTRAPRODUCTO</v>
      </c>
      <c r="U66" s="72" t="str">
        <f t="shared" si="20"/>
        <v>INTRAPRODUCTO</v>
      </c>
      <c r="V66" s="89" t="str">
        <f t="shared" si="20"/>
        <v>INTRAPRODUCTO</v>
      </c>
      <c r="W66" s="72" t="str">
        <f t="shared" si="20"/>
        <v>INTRAPRODUCTO</v>
      </c>
      <c r="X66" s="89" t="str">
        <f t="shared" si="20"/>
        <v>INTRAPRODUCTO</v>
      </c>
      <c r="Y66" s="72" t="str">
        <f t="shared" si="20"/>
        <v>INTRAPRODUCTO</v>
      </c>
      <c r="Z66" s="89" t="str">
        <f t="shared" si="20"/>
        <v>INTRAPRODUCTO</v>
      </c>
      <c r="AA66" s="72" t="str">
        <f t="shared" si="20"/>
        <v>INTRAPRODUCTO</v>
      </c>
      <c r="AB66" s="72" t="str">
        <f t="shared" ref="AB66:AC66" si="21">+IF(AB52&gt; 0.33,"VENTAJA","INTRAPRODUCTO")</f>
        <v>INTRAPRODUCTO</v>
      </c>
      <c r="AC66" s="72" t="str">
        <f t="shared" si="21"/>
        <v>INTRAPRODUCTO</v>
      </c>
      <c r="AD66" s="72" t="str">
        <f t="shared" ref="AD66:AE66" si="22">+IF(AD52&gt; 0.33,"VENTAJA","INTRAPRODUCTO")</f>
        <v>INTRAPRODUCTO</v>
      </c>
      <c r="AE66" s="72" t="str">
        <f t="shared" si="22"/>
        <v>INTRAPRODUCTO</v>
      </c>
      <c r="AF66" s="72" t="str">
        <f t="shared" ref="AF66" si="23">+IF(AF52&gt; 0.33,"VENTAJA","INTRAPRODUCTO")</f>
        <v>INTRAPRODUCTO</v>
      </c>
    </row>
    <row r="67" spans="4:32" x14ac:dyDescent="0.25">
      <c r="D67" s="242" t="s">
        <v>22</v>
      </c>
      <c r="E67" s="243"/>
      <c r="F67" s="94" t="str">
        <f t="shared" ref="F67:AA67" si="24">+IF(F53&gt; 0.33,"VENTAJA","INTRAPRODUCTO")</f>
        <v>INTRAPRODUCTO</v>
      </c>
      <c r="G67" s="72" t="str">
        <f t="shared" si="24"/>
        <v>INTRAPRODUCTO</v>
      </c>
      <c r="H67" s="89" t="str">
        <f t="shared" si="24"/>
        <v>INTRAPRODUCTO</v>
      </c>
      <c r="I67" s="72" t="str">
        <f t="shared" si="24"/>
        <v>INTRAPRODUCTO</v>
      </c>
      <c r="J67" s="89" t="str">
        <f t="shared" si="24"/>
        <v>INTRAPRODUCTO</v>
      </c>
      <c r="K67" s="72" t="str">
        <f t="shared" si="24"/>
        <v>INTRAPRODUCTO</v>
      </c>
      <c r="L67" s="89" t="str">
        <f t="shared" si="24"/>
        <v>INTRAPRODUCTO</v>
      </c>
      <c r="M67" s="72" t="str">
        <f t="shared" si="24"/>
        <v>INTRAPRODUCTO</v>
      </c>
      <c r="N67" s="89" t="str">
        <f t="shared" si="24"/>
        <v>INTRAPRODUCTO</v>
      </c>
      <c r="O67" s="72" t="str">
        <f t="shared" si="24"/>
        <v>INTRAPRODUCTO</v>
      </c>
      <c r="P67" s="89" t="str">
        <f t="shared" si="24"/>
        <v>INTRAPRODUCTO</v>
      </c>
      <c r="Q67" s="72" t="str">
        <f t="shared" si="24"/>
        <v>INTRAPRODUCTO</v>
      </c>
      <c r="R67" s="89" t="str">
        <f t="shared" si="24"/>
        <v>INTRAPRODUCTO</v>
      </c>
      <c r="S67" s="72" t="str">
        <f t="shared" si="24"/>
        <v>INTRAPRODUCTO</v>
      </c>
      <c r="T67" s="89" t="str">
        <f t="shared" si="24"/>
        <v>INTRAPRODUCTO</v>
      </c>
      <c r="U67" s="72" t="str">
        <f t="shared" si="24"/>
        <v>INTRAPRODUCTO</v>
      </c>
      <c r="V67" s="89" t="str">
        <f t="shared" si="24"/>
        <v>INTRAPRODUCTO</v>
      </c>
      <c r="W67" s="72" t="str">
        <f t="shared" si="24"/>
        <v>INTRAPRODUCTO</v>
      </c>
      <c r="X67" s="89" t="str">
        <f t="shared" si="24"/>
        <v>INTRAPRODUCTO</v>
      </c>
      <c r="Y67" s="72" t="str">
        <f t="shared" si="24"/>
        <v>INTRAPRODUCTO</v>
      </c>
      <c r="Z67" s="89" t="str">
        <f t="shared" si="24"/>
        <v>INTRAPRODUCTO</v>
      </c>
      <c r="AA67" s="72" t="str">
        <f t="shared" si="24"/>
        <v>INTRAPRODUCTO</v>
      </c>
      <c r="AB67" s="72" t="str">
        <f t="shared" ref="AB67:AC67" si="25">+IF(AB53&gt; 0.33,"VENTAJA","INTRAPRODUCTO")</f>
        <v>INTRAPRODUCTO</v>
      </c>
      <c r="AC67" s="72" t="str">
        <f t="shared" si="25"/>
        <v>INTRAPRODUCTO</v>
      </c>
      <c r="AD67" s="72" t="str">
        <f t="shared" ref="AD67:AE67" si="26">+IF(AD53&gt; 0.33,"VENTAJA","INTRAPRODUCTO")</f>
        <v>INTRAPRODUCTO</v>
      </c>
      <c r="AE67" s="72" t="str">
        <f t="shared" si="26"/>
        <v>INTRAPRODUCTO</v>
      </c>
      <c r="AF67" s="72" t="str">
        <f t="shared" ref="AF67" si="27">+IF(AF53&gt; 0.33,"VENTAJA","INTRAPRODUCTO")</f>
        <v>INTRAPRODUCTO</v>
      </c>
    </row>
    <row r="68" spans="4:32" x14ac:dyDescent="0.25">
      <c r="D68" s="244" t="s">
        <v>23</v>
      </c>
      <c r="E68" s="245"/>
      <c r="F68" s="94" t="str">
        <f t="shared" ref="F68:AA68" si="28">+IF(F54&gt; 0.33,"VENTAJA","INTRAPRODUCTO")</f>
        <v>INTRAPRODUCTO</v>
      </c>
      <c r="G68" s="72" t="str">
        <f t="shared" si="28"/>
        <v>INTRAPRODUCTO</v>
      </c>
      <c r="H68" s="89" t="str">
        <f t="shared" si="28"/>
        <v>INTRAPRODUCTO</v>
      </c>
      <c r="I68" s="72" t="str">
        <f t="shared" si="28"/>
        <v>INTRAPRODUCTO</v>
      </c>
      <c r="J68" s="89" t="str">
        <f t="shared" si="28"/>
        <v>INTRAPRODUCTO</v>
      </c>
      <c r="K68" s="72" t="str">
        <f t="shared" si="28"/>
        <v>INTRAPRODUCTO</v>
      </c>
      <c r="L68" s="89" t="str">
        <f t="shared" si="28"/>
        <v>INTRAPRODUCTO</v>
      </c>
      <c r="M68" s="72" t="str">
        <f t="shared" si="28"/>
        <v>INTRAPRODUCTO</v>
      </c>
      <c r="N68" s="89" t="str">
        <f t="shared" si="28"/>
        <v>INTRAPRODUCTO</v>
      </c>
      <c r="O68" s="72" t="str">
        <f t="shared" si="28"/>
        <v>INTRAPRODUCTO</v>
      </c>
      <c r="P68" s="89" t="str">
        <f t="shared" si="28"/>
        <v>INTRAPRODUCTO</v>
      </c>
      <c r="Q68" s="72" t="str">
        <f t="shared" si="28"/>
        <v>INTRAPRODUCTO</v>
      </c>
      <c r="R68" s="89" t="str">
        <f t="shared" si="28"/>
        <v>INTRAPRODUCTO</v>
      </c>
      <c r="S68" s="72" t="str">
        <f t="shared" si="28"/>
        <v>INTRAPRODUCTO</v>
      </c>
      <c r="T68" s="89" t="str">
        <f t="shared" si="28"/>
        <v>INTRAPRODUCTO</v>
      </c>
      <c r="U68" s="72" t="str">
        <f t="shared" si="28"/>
        <v>INTRAPRODUCTO</v>
      </c>
      <c r="V68" s="89" t="str">
        <f t="shared" si="28"/>
        <v>INTRAPRODUCTO</v>
      </c>
      <c r="W68" s="72" t="str">
        <f t="shared" si="28"/>
        <v>INTRAPRODUCTO</v>
      </c>
      <c r="X68" s="89" t="str">
        <f t="shared" si="28"/>
        <v>INTRAPRODUCTO</v>
      </c>
      <c r="Y68" s="72" t="str">
        <f t="shared" si="28"/>
        <v>INTRAPRODUCTO</v>
      </c>
      <c r="Z68" s="89" t="str">
        <f t="shared" si="28"/>
        <v>INTRAPRODUCTO</v>
      </c>
      <c r="AA68" s="72" t="str">
        <f t="shared" si="28"/>
        <v>INTRAPRODUCTO</v>
      </c>
      <c r="AB68" s="72" t="str">
        <f t="shared" ref="AB68:AC68" si="29">+IF(AB54&gt; 0.33,"VENTAJA","INTRAPRODUCTO")</f>
        <v>INTRAPRODUCTO</v>
      </c>
      <c r="AC68" s="72" t="str">
        <f t="shared" si="29"/>
        <v>INTRAPRODUCTO</v>
      </c>
      <c r="AD68" s="72" t="str">
        <f t="shared" ref="AD68:AE68" si="30">+IF(AD54&gt; 0.33,"VENTAJA","INTRAPRODUCTO")</f>
        <v>INTRAPRODUCTO</v>
      </c>
      <c r="AE68" s="72" t="str">
        <f t="shared" si="30"/>
        <v>INTRAPRODUCTO</v>
      </c>
      <c r="AF68" s="72" t="str">
        <f t="shared" ref="AF68" si="31">+IF(AF54&gt; 0.33,"VENTAJA","INTRAPRODUCTO")</f>
        <v>INTRAPRODUCTO</v>
      </c>
    </row>
    <row r="69" spans="4:32" x14ac:dyDescent="0.25">
      <c r="D69" s="242" t="s">
        <v>24</v>
      </c>
      <c r="E69" s="243"/>
      <c r="F69" s="94" t="str">
        <f t="shared" ref="F69:AA69" si="32">+IF(F55&gt; 0.33,"VENTAJA","INTRAPRODUCTO")</f>
        <v>VENTAJA</v>
      </c>
      <c r="G69" s="72" t="str">
        <f t="shared" si="32"/>
        <v>VENTAJA</v>
      </c>
      <c r="H69" s="89" t="str">
        <f t="shared" si="32"/>
        <v>VENTAJA</v>
      </c>
      <c r="I69" s="72" t="str">
        <f t="shared" si="32"/>
        <v>VENTAJA</v>
      </c>
      <c r="J69" s="89" t="str">
        <f t="shared" si="32"/>
        <v>INTRAPRODUCTO</v>
      </c>
      <c r="K69" s="72" t="str">
        <f t="shared" si="32"/>
        <v>INTRAPRODUCTO</v>
      </c>
      <c r="L69" s="89" t="str">
        <f t="shared" si="32"/>
        <v>INTRAPRODUCTO</v>
      </c>
      <c r="M69" s="72" t="str">
        <f t="shared" si="32"/>
        <v>INTRAPRODUCTO</v>
      </c>
      <c r="N69" s="89" t="str">
        <f t="shared" si="32"/>
        <v>INTRAPRODUCTO</v>
      </c>
      <c r="O69" s="72" t="str">
        <f t="shared" si="32"/>
        <v>INTRAPRODUCTO</v>
      </c>
      <c r="P69" s="89" t="str">
        <f t="shared" si="32"/>
        <v>INTRAPRODUCTO</v>
      </c>
      <c r="Q69" s="72" t="str">
        <f t="shared" si="32"/>
        <v>INTRAPRODUCTO</v>
      </c>
      <c r="R69" s="89" t="str">
        <f t="shared" si="32"/>
        <v>INTRAPRODUCTO</v>
      </c>
      <c r="S69" s="72" t="str">
        <f t="shared" si="32"/>
        <v>INTRAPRODUCTO</v>
      </c>
      <c r="T69" s="89" t="str">
        <f t="shared" si="32"/>
        <v>INTRAPRODUCTO</v>
      </c>
      <c r="U69" s="72" t="str">
        <f t="shared" si="32"/>
        <v>INTRAPRODUCTO</v>
      </c>
      <c r="V69" s="89" t="str">
        <f t="shared" si="32"/>
        <v>INTRAPRODUCTO</v>
      </c>
      <c r="W69" s="72" t="str">
        <f t="shared" si="32"/>
        <v>INTRAPRODUCTO</v>
      </c>
      <c r="X69" s="89" t="str">
        <f t="shared" si="32"/>
        <v>INTRAPRODUCTO</v>
      </c>
      <c r="Y69" s="72" t="str">
        <f t="shared" si="32"/>
        <v>INTRAPRODUCTO</v>
      </c>
      <c r="Z69" s="89" t="str">
        <f t="shared" si="32"/>
        <v>INTRAPRODUCTO</v>
      </c>
      <c r="AA69" s="72" t="str">
        <f t="shared" si="32"/>
        <v>INTRAPRODUCTO</v>
      </c>
      <c r="AB69" s="72" t="str">
        <f t="shared" ref="AB69:AC69" si="33">+IF(AB55&gt; 0.33,"VENTAJA","INTRAPRODUCTO")</f>
        <v>INTRAPRODUCTO</v>
      </c>
      <c r="AC69" s="72" t="str">
        <f t="shared" si="33"/>
        <v>INTRAPRODUCTO</v>
      </c>
      <c r="AD69" s="72" t="str">
        <f t="shared" ref="AD69:AE69" si="34">+IF(AD55&gt; 0.33,"VENTAJA","INTRAPRODUCTO")</f>
        <v>INTRAPRODUCTO</v>
      </c>
      <c r="AE69" s="72" t="str">
        <f t="shared" si="34"/>
        <v>INTRAPRODUCTO</v>
      </c>
      <c r="AF69" s="72" t="str">
        <f t="shared" ref="AF69" si="35">+IF(AF55&gt; 0.33,"VENTAJA","INTRAPRODUCTO")</f>
        <v>INTRAPRODUCTO</v>
      </c>
    </row>
    <row r="70" spans="4:32" ht="15.75" thickBot="1" x14ac:dyDescent="0.3">
      <c r="D70" s="240" t="s">
        <v>25</v>
      </c>
      <c r="E70" s="241"/>
      <c r="F70" s="95" t="str">
        <f t="shared" ref="F70:AA70" si="36">+IF(F56&gt; 0.33,"VENTAJA","INTRAPRODUCTO")</f>
        <v>INTRAPRODUCTO</v>
      </c>
      <c r="G70" s="88" t="e">
        <f t="shared" si="36"/>
        <v>#VALUE!</v>
      </c>
      <c r="H70" s="96" t="str">
        <f t="shared" si="36"/>
        <v>INTRAPRODUCTO</v>
      </c>
      <c r="I70" s="88" t="str">
        <f t="shared" si="36"/>
        <v>INTRAPRODUCTO</v>
      </c>
      <c r="J70" s="96" t="str">
        <f t="shared" si="36"/>
        <v>INTRAPRODUCTO</v>
      </c>
      <c r="K70" s="88" t="e">
        <f t="shared" si="36"/>
        <v>#VALUE!</v>
      </c>
      <c r="L70" s="96" t="str">
        <f t="shared" si="36"/>
        <v>VENTAJA</v>
      </c>
      <c r="M70" s="88" t="e">
        <f t="shared" si="36"/>
        <v>#VALUE!</v>
      </c>
      <c r="N70" s="96" t="str">
        <f t="shared" si="36"/>
        <v>INTRAPRODUCTO</v>
      </c>
      <c r="O70" s="88" t="str">
        <f t="shared" si="36"/>
        <v>INTRAPRODUCTO</v>
      </c>
      <c r="P70" s="96" t="str">
        <f t="shared" si="36"/>
        <v>INTRAPRODUCTO</v>
      </c>
      <c r="Q70" s="88" t="str">
        <f t="shared" si="36"/>
        <v>INTRAPRODUCTO</v>
      </c>
      <c r="R70" s="96" t="str">
        <f t="shared" si="36"/>
        <v>INTRAPRODUCTO</v>
      </c>
      <c r="S70" s="88" t="str">
        <f t="shared" si="36"/>
        <v>INTRAPRODUCTO</v>
      </c>
      <c r="T70" s="96" t="str">
        <f t="shared" si="36"/>
        <v>INTRAPRODUCTO</v>
      </c>
      <c r="U70" s="88" t="str">
        <f t="shared" si="36"/>
        <v>INTRAPRODUCTO</v>
      </c>
      <c r="V70" s="96" t="str">
        <f t="shared" si="36"/>
        <v>INTRAPRODUCTO</v>
      </c>
      <c r="W70" s="88" t="str">
        <f t="shared" si="36"/>
        <v>INTRAPRODUCTO</v>
      </c>
      <c r="X70" s="96" t="str">
        <f t="shared" si="36"/>
        <v>INTRAPRODUCTO</v>
      </c>
      <c r="Y70" s="88" t="str">
        <f t="shared" si="36"/>
        <v>INTRAPRODUCTO</v>
      </c>
      <c r="Z70" s="96" t="str">
        <f t="shared" si="36"/>
        <v>INTRAPRODUCTO</v>
      </c>
      <c r="AA70" s="88" t="str">
        <f t="shared" si="36"/>
        <v>INTRAPRODUCTO</v>
      </c>
      <c r="AB70" s="88" t="str">
        <f t="shared" ref="AB70:AC70" si="37">+IF(AB56&gt; 0.33,"VENTAJA","INTRAPRODUCTO")</f>
        <v>INTRAPRODUCTO</v>
      </c>
      <c r="AC70" s="88" t="str">
        <f t="shared" si="37"/>
        <v>INTRAPRODUCTO</v>
      </c>
      <c r="AD70" s="88" t="str">
        <f t="shared" ref="AD70:AE70" si="38">+IF(AD56&gt; 0.33,"VENTAJA","INTRAPRODUCTO")</f>
        <v>INTRAPRODUCTO</v>
      </c>
      <c r="AE70" s="88" t="str">
        <f t="shared" si="38"/>
        <v>INTRAPRODUCTO</v>
      </c>
      <c r="AF70" s="88" t="str">
        <f t="shared" ref="AF70" si="39">+IF(AF56&gt; 0.33,"VENTAJA","INTRAPRODUCTO")</f>
        <v>INTRAPRODUCTO</v>
      </c>
    </row>
    <row r="71" spans="4:32" x14ac:dyDescent="0.25">
      <c r="D71" t="s">
        <v>52</v>
      </c>
      <c r="E71" s="111"/>
      <c r="F71" s="89"/>
      <c r="G71" s="89"/>
      <c r="H71" s="89"/>
      <c r="I71" s="89"/>
      <c r="J71" s="89"/>
      <c r="K71" s="89"/>
      <c r="L71" s="89"/>
      <c r="M71" s="89"/>
      <c r="N71" s="89"/>
      <c r="O71" s="89"/>
      <c r="P71" s="89"/>
      <c r="Q71" s="89"/>
      <c r="R71" s="89"/>
      <c r="S71" s="89"/>
      <c r="T71" s="89"/>
      <c r="U71" s="89"/>
      <c r="V71" s="89"/>
      <c r="W71" s="89"/>
      <c r="X71" s="89"/>
      <c r="Y71" s="89"/>
      <c r="Z71" s="89"/>
      <c r="AA71" s="89"/>
    </row>
    <row r="73" spans="4:32" ht="15.75" thickBot="1" x14ac:dyDescent="0.3">
      <c r="D73" t="s">
        <v>60</v>
      </c>
      <c r="E73" s="2"/>
    </row>
    <row r="74" spans="4:32" ht="15.75" thickBot="1" x14ac:dyDescent="0.3">
      <c r="D74" s="85" t="s">
        <v>14</v>
      </c>
      <c r="E74" s="86"/>
      <c r="F74" s="11">
        <v>1995</v>
      </c>
      <c r="G74" s="7">
        <v>1996</v>
      </c>
      <c r="H74" s="11">
        <v>1997</v>
      </c>
      <c r="I74" s="7">
        <v>1998</v>
      </c>
      <c r="J74" s="11">
        <v>1999</v>
      </c>
      <c r="K74" s="7">
        <v>2000</v>
      </c>
      <c r="L74" s="11">
        <v>2001</v>
      </c>
      <c r="M74" s="7">
        <v>2002</v>
      </c>
      <c r="N74" s="11">
        <v>2003</v>
      </c>
      <c r="O74" s="7">
        <v>2004</v>
      </c>
      <c r="P74" s="11">
        <v>2005</v>
      </c>
      <c r="Q74" s="7">
        <v>2006</v>
      </c>
      <c r="R74" s="11">
        <v>2007</v>
      </c>
      <c r="S74" s="7">
        <v>2008</v>
      </c>
      <c r="T74" s="11">
        <v>2009</v>
      </c>
      <c r="U74" s="7">
        <v>2010</v>
      </c>
      <c r="V74" s="11">
        <v>2011</v>
      </c>
      <c r="W74" s="7">
        <v>2012</v>
      </c>
      <c r="X74" s="11">
        <v>2013</v>
      </c>
      <c r="Y74" s="7">
        <v>2014</v>
      </c>
      <c r="Z74" s="11">
        <v>2015</v>
      </c>
      <c r="AA74" s="8">
        <v>2016</v>
      </c>
      <c r="AB74" s="8">
        <v>2017</v>
      </c>
      <c r="AC74" s="8">
        <v>2018</v>
      </c>
      <c r="AD74" s="8">
        <v>2019</v>
      </c>
      <c r="AE74" s="8">
        <v>2020</v>
      </c>
      <c r="AF74" s="8">
        <v>2021</v>
      </c>
    </row>
    <row r="75" spans="4:32" ht="15.75" thickBot="1" x14ac:dyDescent="0.3">
      <c r="D75" s="246" t="s">
        <v>15</v>
      </c>
      <c r="E75" s="247"/>
      <c r="F75" s="73">
        <v>10201048.063999999</v>
      </c>
      <c r="G75" s="74">
        <v>10647555.072000001</v>
      </c>
      <c r="H75" s="73">
        <v>11549019.136</v>
      </c>
      <c r="I75" s="74">
        <v>10821222.4</v>
      </c>
      <c r="J75" s="73">
        <v>11617030.143999999</v>
      </c>
      <c r="K75" s="74">
        <v>13158400.846999999</v>
      </c>
      <c r="L75" s="73">
        <v>12301486.486</v>
      </c>
      <c r="M75" s="74">
        <v>11897488.380999999</v>
      </c>
      <c r="N75" s="73">
        <v>13092218.069</v>
      </c>
      <c r="O75" s="74">
        <v>16729677.706</v>
      </c>
      <c r="P75" s="73">
        <v>21190438.734999999</v>
      </c>
      <c r="Q75" s="74">
        <v>24390975.103</v>
      </c>
      <c r="R75" s="73">
        <v>29991332</v>
      </c>
      <c r="S75" s="74">
        <v>37625882.064999998</v>
      </c>
      <c r="T75" s="73">
        <v>32852985.837000001</v>
      </c>
      <c r="U75" s="74">
        <v>39819528.641999997</v>
      </c>
      <c r="V75" s="73">
        <v>56953516.086000003</v>
      </c>
      <c r="W75" s="74">
        <v>60273618.167999998</v>
      </c>
      <c r="X75" s="73">
        <v>58821869.987000003</v>
      </c>
      <c r="Y75" s="74">
        <v>54794812.015000001</v>
      </c>
      <c r="Z75" s="73">
        <v>35690766.593000002</v>
      </c>
      <c r="AA75" s="75">
        <v>31044991.243000001</v>
      </c>
      <c r="AB75" s="75">
        <v>37766321.060000002</v>
      </c>
      <c r="AC75" s="75">
        <v>41831520.221000001</v>
      </c>
      <c r="AD75" s="75">
        <v>39489359.461999997</v>
      </c>
      <c r="AE75" s="75">
        <v>31055811</v>
      </c>
      <c r="AF75" s="75">
        <v>41389989</v>
      </c>
    </row>
    <row r="76" spans="4:32" x14ac:dyDescent="0.25">
      <c r="D76" s="242" t="s">
        <v>16</v>
      </c>
      <c r="E76" s="243"/>
      <c r="F76" s="76">
        <v>3098921.09</v>
      </c>
      <c r="G76" s="77">
        <v>2785849.662</v>
      </c>
      <c r="H76" s="76">
        <v>3607707.88</v>
      </c>
      <c r="I76" s="77">
        <v>3335956.557</v>
      </c>
      <c r="J76" s="76">
        <v>2695929.8470000001</v>
      </c>
      <c r="K76" s="77">
        <v>2405215.0010000002</v>
      </c>
      <c r="L76" s="76">
        <v>2138679.7719999999</v>
      </c>
      <c r="M76" s="77">
        <v>2078652.2009999999</v>
      </c>
      <c r="N76" s="76">
        <v>2115649.7719999999</v>
      </c>
      <c r="O76" s="77">
        <v>2562060.0449999999</v>
      </c>
      <c r="P76" s="76">
        <v>3414451.378</v>
      </c>
      <c r="Q76" s="77">
        <v>3636147.1490000002</v>
      </c>
      <c r="R76" s="76">
        <v>4207719.53</v>
      </c>
      <c r="S76" s="77">
        <v>4920759.6100000003</v>
      </c>
      <c r="T76" s="76">
        <v>4598395.335</v>
      </c>
      <c r="U76" s="77">
        <v>4252563.568</v>
      </c>
      <c r="V76" s="76">
        <v>5361940.517</v>
      </c>
      <c r="W76" s="77">
        <v>4891277.0719999997</v>
      </c>
      <c r="X76" s="76">
        <v>4827988.8420000002</v>
      </c>
      <c r="Y76" s="77">
        <v>5397566.3509999998</v>
      </c>
      <c r="Z76" s="76">
        <v>5065806.5839999998</v>
      </c>
      <c r="AA76" s="78">
        <v>5017400.301</v>
      </c>
      <c r="AB76" s="78">
        <v>5287654.5549999997</v>
      </c>
      <c r="AC76" s="78">
        <v>5056430.5199999996</v>
      </c>
      <c r="AD76" s="78">
        <v>5180742.5949999997</v>
      </c>
      <c r="AE76" s="78">
        <v>5734248</v>
      </c>
      <c r="AF76" s="78">
        <v>6808623</v>
      </c>
    </row>
    <row r="77" spans="4:32" x14ac:dyDescent="0.25">
      <c r="D77" s="244" t="s">
        <v>17</v>
      </c>
      <c r="E77" s="245"/>
      <c r="F77" s="79">
        <v>30803.01</v>
      </c>
      <c r="G77" s="80">
        <v>35173.404000000002</v>
      </c>
      <c r="H77" s="79">
        <v>39259.262000000002</v>
      </c>
      <c r="I77" s="80">
        <v>35104.345999999998</v>
      </c>
      <c r="J77" s="79">
        <v>39624.252</v>
      </c>
      <c r="K77" s="80">
        <v>46419.232000000004</v>
      </c>
      <c r="L77" s="79">
        <v>53188.722000000002</v>
      </c>
      <c r="M77" s="80">
        <v>74104.146999999997</v>
      </c>
      <c r="N77" s="79">
        <v>91780.876000000004</v>
      </c>
      <c r="O77" s="80">
        <v>123835.197</v>
      </c>
      <c r="P77" s="79">
        <v>96874.676000000007</v>
      </c>
      <c r="Q77" s="80">
        <v>94055.032999999996</v>
      </c>
      <c r="R77" s="79">
        <v>105375.874</v>
      </c>
      <c r="S77" s="80">
        <v>94489.955000000002</v>
      </c>
      <c r="T77" s="79">
        <v>70182.815000000002</v>
      </c>
      <c r="U77" s="80">
        <v>53309.548000000003</v>
      </c>
      <c r="V77" s="79">
        <v>64346.038</v>
      </c>
      <c r="W77" s="80">
        <v>70258.634000000005</v>
      </c>
      <c r="X77" s="79">
        <v>97455.774999999994</v>
      </c>
      <c r="Y77" s="80">
        <v>83701.375</v>
      </c>
      <c r="Z77" s="79">
        <v>73863.785999999993</v>
      </c>
      <c r="AA77" s="81">
        <v>54157.362999999998</v>
      </c>
      <c r="AB77" s="81">
        <v>67241.414999999994</v>
      </c>
      <c r="AC77" s="81">
        <v>74247.701000000001</v>
      </c>
      <c r="AD77" s="81">
        <v>79792.514999999999</v>
      </c>
      <c r="AE77" s="81">
        <v>45473</v>
      </c>
      <c r="AF77" s="81">
        <v>47547</v>
      </c>
    </row>
    <row r="78" spans="4:32" x14ac:dyDescent="0.25">
      <c r="D78" s="242" t="s">
        <v>18</v>
      </c>
      <c r="E78" s="243"/>
      <c r="F78" s="76">
        <v>579990.24399999995</v>
      </c>
      <c r="G78" s="77">
        <v>605765.80500000005</v>
      </c>
      <c r="H78" s="76">
        <v>616942.38699999999</v>
      </c>
      <c r="I78" s="77">
        <v>617456.18000000005</v>
      </c>
      <c r="J78" s="76">
        <v>620240.06799999997</v>
      </c>
      <c r="K78" s="77">
        <v>659124.23800000001</v>
      </c>
      <c r="L78" s="76">
        <v>688855.61499999999</v>
      </c>
      <c r="M78" s="77">
        <v>757827.40099999995</v>
      </c>
      <c r="N78" s="76">
        <v>789590.94900000002</v>
      </c>
      <c r="O78" s="77">
        <v>875534.74</v>
      </c>
      <c r="P78" s="76">
        <v>1139266.4569999999</v>
      </c>
      <c r="Q78" s="77">
        <v>1479351.7949999999</v>
      </c>
      <c r="R78" s="76">
        <v>1801174.3359999999</v>
      </c>
      <c r="S78" s="77">
        <v>1883633.2490000001</v>
      </c>
      <c r="T78" s="76">
        <v>1536759.11</v>
      </c>
      <c r="U78" s="77">
        <v>1790755.2039999999</v>
      </c>
      <c r="V78" s="76">
        <v>1862520.5719999999</v>
      </c>
      <c r="W78" s="77">
        <v>1903899.7069999999</v>
      </c>
      <c r="X78" s="76">
        <v>1983921.308</v>
      </c>
      <c r="Y78" s="77">
        <v>1921493.327</v>
      </c>
      <c r="Z78" s="76">
        <v>1777427.3</v>
      </c>
      <c r="AA78" s="78">
        <v>1737163.1470000001</v>
      </c>
      <c r="AB78" s="78">
        <v>1879180.273</v>
      </c>
      <c r="AC78" s="78">
        <v>2002077.676</v>
      </c>
      <c r="AD78" s="78">
        <v>1958958.048</v>
      </c>
      <c r="AE78" s="78">
        <v>1868552</v>
      </c>
      <c r="AF78" s="78">
        <v>2483094</v>
      </c>
    </row>
    <row r="79" spans="4:32" x14ac:dyDescent="0.25">
      <c r="D79" s="244" t="s">
        <v>19</v>
      </c>
      <c r="E79" s="245"/>
      <c r="F79" s="79">
        <v>2777924.2829999998</v>
      </c>
      <c r="G79" s="80">
        <v>3827695.986</v>
      </c>
      <c r="H79" s="79">
        <v>3622565.1490000002</v>
      </c>
      <c r="I79" s="80">
        <v>3273865.3459999999</v>
      </c>
      <c r="J79" s="79">
        <v>4702466.4309999999</v>
      </c>
      <c r="K79" s="80">
        <v>5668573.9000000004</v>
      </c>
      <c r="L79" s="79">
        <v>4465281.6239999998</v>
      </c>
      <c r="M79" s="80">
        <v>4273429.8509999998</v>
      </c>
      <c r="N79" s="79">
        <v>4869042.2489999998</v>
      </c>
      <c r="O79" s="80">
        <v>6174538.5109999999</v>
      </c>
      <c r="P79" s="79">
        <v>8316319.8449999997</v>
      </c>
      <c r="Q79" s="80">
        <v>9373867.7410000004</v>
      </c>
      <c r="R79" s="79">
        <v>10872100.037</v>
      </c>
      <c r="S79" s="80">
        <v>17295009.647999998</v>
      </c>
      <c r="T79" s="79">
        <v>15780856.358999999</v>
      </c>
      <c r="U79" s="80">
        <v>22564428.982000001</v>
      </c>
      <c r="V79" s="79">
        <v>36481785.703000002</v>
      </c>
      <c r="W79" s="80">
        <v>39611602.737000003</v>
      </c>
      <c r="X79" s="79">
        <v>39276186.884999998</v>
      </c>
      <c r="Y79" s="80">
        <v>35930632.399999999</v>
      </c>
      <c r="Z79" s="79">
        <v>18839854.679000001</v>
      </c>
      <c r="AA79" s="81">
        <v>14745528.085000001</v>
      </c>
      <c r="AB79" s="81">
        <v>20445576.850000001</v>
      </c>
      <c r="AC79" s="81">
        <v>24211578.954</v>
      </c>
      <c r="AD79" s="81">
        <v>21598659.598000001</v>
      </c>
      <c r="AE79" s="81">
        <v>12905691</v>
      </c>
      <c r="AF79" s="81">
        <v>19165038</v>
      </c>
    </row>
    <row r="80" spans="4:32" x14ac:dyDescent="0.25">
      <c r="D80" s="242" t="s">
        <v>20</v>
      </c>
      <c r="E80" s="243"/>
      <c r="F80" s="76">
        <v>15458.19</v>
      </c>
      <c r="G80" s="77">
        <v>20060.937999999998</v>
      </c>
      <c r="H80" s="76">
        <v>39520.923999999999</v>
      </c>
      <c r="I80" s="77">
        <v>47420.091999999997</v>
      </c>
      <c r="J80" s="76">
        <v>59328.618000000002</v>
      </c>
      <c r="K80" s="77">
        <v>49121.404000000002</v>
      </c>
      <c r="L80" s="76">
        <v>40252.230000000003</v>
      </c>
      <c r="M80" s="77">
        <v>47038.563999999998</v>
      </c>
      <c r="N80" s="76">
        <v>70101.479000000007</v>
      </c>
      <c r="O80" s="77">
        <v>132581.01300000001</v>
      </c>
      <c r="P80" s="76">
        <v>122856.924</v>
      </c>
      <c r="Q80" s="77">
        <v>127010.948</v>
      </c>
      <c r="R80" s="76">
        <v>261453.73800000001</v>
      </c>
      <c r="S80" s="77">
        <v>384381.01500000001</v>
      </c>
      <c r="T80" s="76">
        <v>178528.27600000001</v>
      </c>
      <c r="U80" s="77">
        <v>135985.625</v>
      </c>
      <c r="V80" s="76">
        <v>290296.103</v>
      </c>
      <c r="W80" s="77">
        <v>280943.15100000001</v>
      </c>
      <c r="X80" s="76">
        <v>255500.98800000001</v>
      </c>
      <c r="Y80" s="77">
        <v>328909.83600000001</v>
      </c>
      <c r="Z80" s="76">
        <v>363479.42700000003</v>
      </c>
      <c r="AA80" s="78">
        <v>338839.57299999997</v>
      </c>
      <c r="AB80" s="78">
        <v>500779.88900000002</v>
      </c>
      <c r="AC80" s="78">
        <v>585061.14500000002</v>
      </c>
      <c r="AD80" s="78">
        <v>497421.35700000002</v>
      </c>
      <c r="AE80" s="78">
        <v>555744</v>
      </c>
      <c r="AF80" s="78">
        <v>683108</v>
      </c>
    </row>
    <row r="81" spans="4:32" x14ac:dyDescent="0.25">
      <c r="D81" s="244" t="s">
        <v>21</v>
      </c>
      <c r="E81" s="245"/>
      <c r="F81" s="79">
        <v>806467.44</v>
      </c>
      <c r="G81" s="80">
        <v>878271.42099999997</v>
      </c>
      <c r="H81" s="79">
        <v>1075389.1259999999</v>
      </c>
      <c r="I81" s="80">
        <v>1092606.466</v>
      </c>
      <c r="J81" s="79">
        <v>1179674.507</v>
      </c>
      <c r="K81" s="80">
        <v>1335680.9410000001</v>
      </c>
      <c r="L81" s="79">
        <v>1361828.9720000001</v>
      </c>
      <c r="M81" s="80">
        <v>1329738.9140000001</v>
      </c>
      <c r="N81" s="79">
        <v>1219370.236</v>
      </c>
      <c r="O81" s="80">
        <v>1541722.7209999999</v>
      </c>
      <c r="P81" s="79">
        <v>1786172.6610000001</v>
      </c>
      <c r="Q81" s="80">
        <v>2024381.6680000001</v>
      </c>
      <c r="R81" s="79">
        <v>2413255.6839999999</v>
      </c>
      <c r="S81" s="80">
        <v>2951475.1740000001</v>
      </c>
      <c r="T81" s="79">
        <v>2715936.733</v>
      </c>
      <c r="U81" s="80">
        <v>2846822.6030000001</v>
      </c>
      <c r="V81" s="79">
        <v>3312122.983</v>
      </c>
      <c r="W81" s="80">
        <v>3428685.415</v>
      </c>
      <c r="X81" s="79">
        <v>3733191.8110000002</v>
      </c>
      <c r="Y81" s="80">
        <v>3684127.247</v>
      </c>
      <c r="Z81" s="79">
        <v>3423007.0780000002</v>
      </c>
      <c r="AA81" s="81">
        <v>3029705.855</v>
      </c>
      <c r="AB81" s="81">
        <v>3053327.361</v>
      </c>
      <c r="AC81" s="81">
        <v>3210970.0660000001</v>
      </c>
      <c r="AD81" s="81">
        <v>3134328.5630000001</v>
      </c>
      <c r="AE81" s="81">
        <v>2867523</v>
      </c>
      <c r="AF81" s="81">
        <v>3784040</v>
      </c>
    </row>
    <row r="82" spans="4:32" x14ac:dyDescent="0.25">
      <c r="D82" s="242" t="s">
        <v>22</v>
      </c>
      <c r="E82" s="243"/>
      <c r="F82" s="76">
        <v>1467892.4750000001</v>
      </c>
      <c r="G82" s="77">
        <v>1145310.274</v>
      </c>
      <c r="H82" s="76">
        <v>1189097.206</v>
      </c>
      <c r="I82" s="77">
        <v>1100459.8259999999</v>
      </c>
      <c r="J82" s="76">
        <v>1195512.314</v>
      </c>
      <c r="K82" s="77">
        <v>1443992.7379999999</v>
      </c>
      <c r="L82" s="76">
        <v>1600065.148</v>
      </c>
      <c r="M82" s="77">
        <v>1560431.6310000001</v>
      </c>
      <c r="N82" s="76">
        <v>1737469.0460000001</v>
      </c>
      <c r="O82" s="77">
        <v>2330093.8820000002</v>
      </c>
      <c r="P82" s="76">
        <v>2753889.4539999999</v>
      </c>
      <c r="Q82" s="77">
        <v>3484528.9249999998</v>
      </c>
      <c r="R82" s="76">
        <v>4748504.3559999997</v>
      </c>
      <c r="S82" s="77">
        <v>4649722.3870000001</v>
      </c>
      <c r="T82" s="76">
        <v>3441238.7110000001</v>
      </c>
      <c r="U82" s="77">
        <v>3337209.6940000001</v>
      </c>
      <c r="V82" s="76">
        <v>3472061.2480000001</v>
      </c>
      <c r="W82" s="77">
        <v>3549539.51</v>
      </c>
      <c r="X82" s="76">
        <v>3048385.906</v>
      </c>
      <c r="Y82" s="77">
        <v>2962845.625</v>
      </c>
      <c r="Z82" s="76">
        <v>2367656.7080000001</v>
      </c>
      <c r="AA82" s="78">
        <v>2028656.209</v>
      </c>
      <c r="AB82" s="78">
        <v>2137856.7110000001</v>
      </c>
      <c r="AC82" s="78">
        <v>2445979.3769999999</v>
      </c>
      <c r="AD82" s="78">
        <v>2402659.0589999999</v>
      </c>
      <c r="AE82" s="78">
        <v>1946915</v>
      </c>
      <c r="AF82" s="78">
        <v>2585719</v>
      </c>
    </row>
    <row r="83" spans="4:32" x14ac:dyDescent="0.25">
      <c r="D83" s="244" t="s">
        <v>23</v>
      </c>
      <c r="E83" s="245"/>
      <c r="F83" s="79">
        <v>264716.17499999999</v>
      </c>
      <c r="G83" s="80">
        <v>290365.29800000001</v>
      </c>
      <c r="H83" s="79">
        <v>438185.76</v>
      </c>
      <c r="I83" s="80">
        <v>427399.25199999998</v>
      </c>
      <c r="J83" s="79">
        <v>306885.30800000002</v>
      </c>
      <c r="K83" s="80">
        <v>565442.83100000001</v>
      </c>
      <c r="L83" s="79">
        <v>828162.73800000001</v>
      </c>
      <c r="M83" s="80">
        <v>663024.73400000005</v>
      </c>
      <c r="N83" s="79">
        <v>430313.315</v>
      </c>
      <c r="O83" s="80">
        <v>910814.52500000002</v>
      </c>
      <c r="P83" s="79">
        <v>1265020.04</v>
      </c>
      <c r="Q83" s="80">
        <v>1519771.098</v>
      </c>
      <c r="R83" s="79">
        <v>2208299.469</v>
      </c>
      <c r="S83" s="80">
        <v>1884343.71</v>
      </c>
      <c r="T83" s="79">
        <v>1427862.03</v>
      </c>
      <c r="U83" s="80">
        <v>1265311.8959999999</v>
      </c>
      <c r="V83" s="79">
        <v>1720984.7679999999</v>
      </c>
      <c r="W83" s="80">
        <v>1492637.152</v>
      </c>
      <c r="X83" s="79">
        <v>1834495.1359999999</v>
      </c>
      <c r="Y83" s="80">
        <v>1529037.4939999999</v>
      </c>
      <c r="Z83" s="79">
        <v>1423523.017</v>
      </c>
      <c r="AA83" s="81">
        <v>1464320.9709999999</v>
      </c>
      <c r="AB83" s="81">
        <v>1526610.9469999999</v>
      </c>
      <c r="AC83" s="81">
        <v>1571426.105</v>
      </c>
      <c r="AD83" s="81">
        <v>1631002.3049999999</v>
      </c>
      <c r="AE83" s="81">
        <v>1230427</v>
      </c>
      <c r="AF83" s="81">
        <v>1401013</v>
      </c>
    </row>
    <row r="84" spans="4:32" x14ac:dyDescent="0.25">
      <c r="D84" s="242" t="s">
        <v>24</v>
      </c>
      <c r="E84" s="243"/>
      <c r="F84" s="76">
        <v>985174.973</v>
      </c>
      <c r="G84" s="77">
        <v>854746.38600000006</v>
      </c>
      <c r="H84" s="76">
        <v>844979.59499999997</v>
      </c>
      <c r="I84" s="77">
        <v>870562.44400000002</v>
      </c>
      <c r="J84" s="76">
        <v>807029.93</v>
      </c>
      <c r="K84" s="77">
        <v>975983.973</v>
      </c>
      <c r="L84" s="76">
        <v>1113974.9620000001</v>
      </c>
      <c r="M84" s="77">
        <v>999796.94099999999</v>
      </c>
      <c r="N84" s="76">
        <v>1176477.253</v>
      </c>
      <c r="O84" s="77">
        <v>1501711.953</v>
      </c>
      <c r="P84" s="76">
        <v>1662357.4920000001</v>
      </c>
      <c r="Q84" s="77">
        <v>1818153.287</v>
      </c>
      <c r="R84" s="76">
        <v>2568492.432</v>
      </c>
      <c r="S84" s="77">
        <v>2529167.3969999999</v>
      </c>
      <c r="T84" s="76">
        <v>1535642.514</v>
      </c>
      <c r="U84" s="77">
        <v>1443255.895</v>
      </c>
      <c r="V84" s="76">
        <v>1590328.8319999999</v>
      </c>
      <c r="W84" s="77">
        <v>1631760.6129999999</v>
      </c>
      <c r="X84" s="76">
        <v>1499523.801</v>
      </c>
      <c r="Y84" s="77">
        <v>1360366.0090000001</v>
      </c>
      <c r="Z84" s="76">
        <v>1254999.4099999999</v>
      </c>
      <c r="AA84" s="78">
        <v>1085000.3689999999</v>
      </c>
      <c r="AB84" s="78">
        <v>1086945.68</v>
      </c>
      <c r="AC84" s="78">
        <v>1207352.51</v>
      </c>
      <c r="AD84" s="78">
        <v>1211819.1680000001</v>
      </c>
      <c r="AE84" s="78">
        <v>982329</v>
      </c>
      <c r="AF84" s="78">
        <v>1280420</v>
      </c>
    </row>
    <row r="85" spans="4:32" ht="15.75" thickBot="1" x14ac:dyDescent="0.3">
      <c r="D85" s="240" t="s">
        <v>25</v>
      </c>
      <c r="E85" s="241"/>
      <c r="F85" s="82">
        <v>173700.736</v>
      </c>
      <c r="G85" s="83">
        <v>204315.77</v>
      </c>
      <c r="H85" s="82">
        <v>75372.135999999999</v>
      </c>
      <c r="I85" s="83">
        <v>20392.142</v>
      </c>
      <c r="J85" s="82">
        <v>10338.969999999999</v>
      </c>
      <c r="K85" s="83">
        <v>8846.5889999999999</v>
      </c>
      <c r="L85" s="82">
        <v>11196.703</v>
      </c>
      <c r="M85" s="83">
        <v>113443.997</v>
      </c>
      <c r="N85" s="82">
        <v>592422.89399999997</v>
      </c>
      <c r="O85" s="83">
        <v>576785.11899999995</v>
      </c>
      <c r="P85" s="82">
        <v>633229.92799999996</v>
      </c>
      <c r="Q85" s="83">
        <v>833707.58499999996</v>
      </c>
      <c r="R85" s="82">
        <v>804956.70200000005</v>
      </c>
      <c r="S85" s="83">
        <v>1032900.036</v>
      </c>
      <c r="T85" s="82">
        <v>1567584.0730000001</v>
      </c>
      <c r="U85" s="83">
        <v>2129885.764</v>
      </c>
      <c r="V85" s="82">
        <v>2797129.4870000002</v>
      </c>
      <c r="W85" s="83">
        <v>3413014.27</v>
      </c>
      <c r="X85" s="82">
        <v>2265219.588</v>
      </c>
      <c r="Y85" s="83">
        <v>1596132.41</v>
      </c>
      <c r="Z85" s="82">
        <v>1101148.7209999999</v>
      </c>
      <c r="AA85" s="84">
        <v>1544219.487</v>
      </c>
      <c r="AB85" s="84">
        <v>1781147.379</v>
      </c>
      <c r="AC85" s="84">
        <v>1466396.166</v>
      </c>
      <c r="AD85" s="84">
        <v>1793976.254</v>
      </c>
      <c r="AE85" s="84">
        <v>2918909</v>
      </c>
      <c r="AF85" s="84">
        <v>3151388</v>
      </c>
    </row>
    <row r="86" spans="4:32" x14ac:dyDescent="0.25">
      <c r="D86" t="s">
        <v>51</v>
      </c>
    </row>
  </sheetData>
  <mergeCells count="37">
    <mergeCell ref="D85:E85"/>
    <mergeCell ref="D80:E80"/>
    <mergeCell ref="D81:E81"/>
    <mergeCell ref="D82:E82"/>
    <mergeCell ref="D83:E83"/>
    <mergeCell ref="D84:E84"/>
    <mergeCell ref="D75:E75"/>
    <mergeCell ref="D76:E76"/>
    <mergeCell ref="D77:E77"/>
    <mergeCell ref="D78:E78"/>
    <mergeCell ref="D79:E79"/>
    <mergeCell ref="D52:E52"/>
    <mergeCell ref="D53:E53"/>
    <mergeCell ref="D54:E54"/>
    <mergeCell ref="D55:E55"/>
    <mergeCell ref="D56:E56"/>
    <mergeCell ref="D47:E47"/>
    <mergeCell ref="D48:E48"/>
    <mergeCell ref="D49:E49"/>
    <mergeCell ref="D50:E50"/>
    <mergeCell ref="D51:E51"/>
    <mergeCell ref="B17:D17"/>
    <mergeCell ref="G17:I17"/>
    <mergeCell ref="M17:O17"/>
    <mergeCell ref="B7:E16"/>
    <mergeCell ref="D46:E46"/>
    <mergeCell ref="D60:E60"/>
    <mergeCell ref="D61:E61"/>
    <mergeCell ref="D62:E62"/>
    <mergeCell ref="D63:E63"/>
    <mergeCell ref="D64:E64"/>
    <mergeCell ref="D70:E70"/>
    <mergeCell ref="D65:E65"/>
    <mergeCell ref="D66:E66"/>
    <mergeCell ref="D67:E67"/>
    <mergeCell ref="D68:E68"/>
    <mergeCell ref="D69:E6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7:AF69"/>
  <sheetViews>
    <sheetView showGridLines="0" topLeftCell="A30" workbookViewId="0">
      <selection activeCell="AH53" sqref="AH53"/>
    </sheetView>
  </sheetViews>
  <sheetFormatPr baseColWidth="10" defaultRowHeight="15" x14ac:dyDescent="0.25"/>
  <cols>
    <col min="5" max="5" width="24.42578125" customWidth="1"/>
    <col min="6" max="27" width="27.7109375" bestFit="1" customWidth="1"/>
    <col min="28" max="28" width="29.85546875" customWidth="1"/>
    <col min="29" max="29" width="30.28515625" customWidth="1"/>
    <col min="30" max="30" width="27.7109375" bestFit="1" customWidth="1"/>
    <col min="31" max="31" width="27.85546875" customWidth="1"/>
    <col min="32" max="32" width="26.5703125" customWidth="1"/>
  </cols>
  <sheetData>
    <row r="7" spans="2:16" ht="15" customHeight="1" x14ac:dyDescent="0.25">
      <c r="C7" s="110"/>
      <c r="D7" s="218" t="s">
        <v>46</v>
      </c>
      <c r="E7" s="218"/>
      <c r="I7" s="204" t="s">
        <v>45</v>
      </c>
      <c r="J7" s="204"/>
      <c r="K7" s="204"/>
      <c r="M7" s="61"/>
      <c r="N7" s="61"/>
      <c r="O7" s="61"/>
      <c r="P7" s="61"/>
    </row>
    <row r="8" spans="2:16" x14ac:dyDescent="0.25">
      <c r="B8" s="110"/>
      <c r="C8" s="110"/>
      <c r="D8" s="218"/>
      <c r="E8" s="218"/>
      <c r="I8" s="204"/>
      <c r="J8" s="204"/>
      <c r="K8" s="204"/>
      <c r="L8" s="61"/>
      <c r="M8" s="61"/>
      <c r="N8" s="61"/>
      <c r="O8" s="61"/>
      <c r="P8" s="61"/>
    </row>
    <row r="9" spans="2:16" x14ac:dyDescent="0.25">
      <c r="B9" s="110"/>
      <c r="C9" s="110"/>
      <c r="D9" s="218"/>
      <c r="E9" s="218"/>
      <c r="I9" s="204"/>
      <c r="J9" s="204"/>
      <c r="K9" s="204"/>
      <c r="L9" s="61"/>
      <c r="M9" s="61"/>
      <c r="N9" s="61"/>
      <c r="O9" s="61"/>
      <c r="P9" s="61"/>
    </row>
    <row r="10" spans="2:16" x14ac:dyDescent="0.25">
      <c r="B10" s="110"/>
      <c r="C10" s="110"/>
      <c r="D10" s="218"/>
      <c r="E10" s="218"/>
      <c r="I10" s="204"/>
      <c r="J10" s="204"/>
      <c r="K10" s="204"/>
      <c r="L10" s="61"/>
      <c r="M10" s="61"/>
      <c r="N10" s="61"/>
      <c r="O10" s="61"/>
      <c r="P10" s="61"/>
    </row>
    <row r="11" spans="2:16" x14ac:dyDescent="0.25">
      <c r="B11" s="110"/>
      <c r="C11" s="110"/>
      <c r="D11" s="218"/>
      <c r="E11" s="218"/>
      <c r="I11" s="204"/>
      <c r="J11" s="204"/>
      <c r="K11" s="204"/>
      <c r="L11" s="61"/>
      <c r="M11" s="61"/>
      <c r="N11" s="61"/>
      <c r="O11" s="61"/>
      <c r="P11" s="61"/>
    </row>
    <row r="12" spans="2:16" x14ac:dyDescent="0.25">
      <c r="B12" s="110"/>
      <c r="C12" s="110"/>
      <c r="D12" s="218"/>
      <c r="E12" s="218"/>
      <c r="I12" s="204"/>
      <c r="J12" s="204"/>
      <c r="K12" s="204"/>
      <c r="L12" s="61"/>
      <c r="M12" s="61"/>
      <c r="N12" s="61"/>
      <c r="O12" s="61"/>
      <c r="P12" s="61"/>
    </row>
    <row r="13" spans="2:16" x14ac:dyDescent="0.25">
      <c r="B13" s="110"/>
      <c r="C13" s="110"/>
      <c r="D13" s="218"/>
      <c r="E13" s="218"/>
      <c r="I13" s="204"/>
      <c r="J13" s="204"/>
      <c r="K13" s="204"/>
      <c r="L13" s="61"/>
      <c r="M13" s="61"/>
      <c r="N13" s="61"/>
      <c r="O13" s="61"/>
      <c r="P13" s="61"/>
    </row>
    <row r="14" spans="2:16" x14ac:dyDescent="0.25">
      <c r="B14" s="110"/>
      <c r="C14" s="110"/>
      <c r="D14" s="218"/>
      <c r="E14" s="218"/>
      <c r="I14" s="204"/>
      <c r="J14" s="204"/>
      <c r="K14" s="204"/>
      <c r="L14" s="61"/>
      <c r="M14" s="61"/>
      <c r="N14" s="61"/>
      <c r="O14" s="61"/>
      <c r="P14" s="61"/>
    </row>
    <row r="15" spans="2:16" ht="17.25" customHeight="1" x14ac:dyDescent="0.25">
      <c r="B15" s="110"/>
      <c r="C15" s="110"/>
      <c r="D15" s="110"/>
      <c r="E15" s="110"/>
      <c r="G15" s="248" t="s">
        <v>47</v>
      </c>
      <c r="H15" s="248"/>
      <c r="I15" s="204"/>
      <c r="J15" s="204"/>
      <c r="K15" s="204"/>
      <c r="L15" s="61"/>
      <c r="M15" s="61"/>
      <c r="N15" s="61"/>
      <c r="O15" s="61"/>
      <c r="P15" s="61"/>
    </row>
    <row r="16" spans="2:16" x14ac:dyDescent="0.25">
      <c r="B16" s="110"/>
      <c r="C16" s="110"/>
      <c r="D16" s="110"/>
      <c r="E16" s="110"/>
      <c r="G16" s="248"/>
      <c r="H16" s="248"/>
      <c r="I16" s="54"/>
      <c r="J16" s="54" t="s">
        <v>3</v>
      </c>
      <c r="L16" s="61"/>
      <c r="M16" s="61"/>
      <c r="N16" s="61"/>
      <c r="O16" s="61"/>
      <c r="P16" s="61"/>
    </row>
    <row r="17" spans="3:15" x14ac:dyDescent="0.25">
      <c r="C17" s="54"/>
      <c r="D17" s="54"/>
      <c r="E17" s="54" t="s">
        <v>3</v>
      </c>
      <c r="G17" s="54" t="s">
        <v>3</v>
      </c>
      <c r="H17" s="54"/>
      <c r="I17" s="54"/>
      <c r="N17" s="54"/>
      <c r="O17" s="54"/>
    </row>
    <row r="44" spans="4:32" ht="15.75" thickBot="1" x14ac:dyDescent="0.3"/>
    <row r="45" spans="4:32" ht="15.75" thickBot="1" x14ac:dyDescent="0.3">
      <c r="D45" s="5" t="s">
        <v>14</v>
      </c>
      <c r="E45" s="6"/>
      <c r="F45" s="5">
        <v>1995</v>
      </c>
      <c r="G45" s="11">
        <v>1996</v>
      </c>
      <c r="H45" s="7">
        <v>1997</v>
      </c>
      <c r="I45" s="11">
        <v>1998</v>
      </c>
      <c r="J45" s="7">
        <v>1999</v>
      </c>
      <c r="K45" s="11">
        <v>2000</v>
      </c>
      <c r="L45" s="7">
        <v>2001</v>
      </c>
      <c r="M45" s="11">
        <v>2002</v>
      </c>
      <c r="N45" s="7">
        <v>2003</v>
      </c>
      <c r="O45" s="11">
        <v>2004</v>
      </c>
      <c r="P45" s="7">
        <v>2005</v>
      </c>
      <c r="Q45" s="11">
        <v>2006</v>
      </c>
      <c r="R45" s="7">
        <v>2007</v>
      </c>
      <c r="S45" s="11">
        <v>2008</v>
      </c>
      <c r="T45" s="7">
        <v>2009</v>
      </c>
      <c r="U45" s="11">
        <v>2010</v>
      </c>
      <c r="V45" s="7">
        <v>2011</v>
      </c>
      <c r="W45" s="11">
        <v>2012</v>
      </c>
      <c r="X45" s="7">
        <v>2013</v>
      </c>
      <c r="Y45" s="11">
        <v>2014</v>
      </c>
      <c r="Z45" s="7">
        <v>2015</v>
      </c>
      <c r="AA45" s="11">
        <v>2016</v>
      </c>
      <c r="AB45" s="11">
        <v>2017</v>
      </c>
      <c r="AC45" s="11">
        <v>2018</v>
      </c>
      <c r="AD45" s="11">
        <v>2019</v>
      </c>
      <c r="AE45" s="11">
        <v>2020</v>
      </c>
      <c r="AF45" s="11">
        <v>2021</v>
      </c>
    </row>
    <row r="46" spans="4:32" x14ac:dyDescent="0.25">
      <c r="D46" s="242" t="s">
        <v>16</v>
      </c>
      <c r="E46" s="243"/>
      <c r="F46" s="98">
        <f>+(A!D47-B!E47)/(A!D47+B!E47)</f>
        <v>0.98337156857355934</v>
      </c>
      <c r="G46" s="99">
        <f>+(A!E47-B!F47)/(A!E47+B!F47)</f>
        <v>0.97541655391175797</v>
      </c>
      <c r="H46" s="100">
        <f>+(A!F47-B!G47)/(A!F47+B!G47)</f>
        <v>0.97960411651898349</v>
      </c>
      <c r="I46" s="99">
        <f>+(A!G47-B!H47)/(A!G47+B!H47)</f>
        <v>0.98761853243561659</v>
      </c>
      <c r="J46" s="100">
        <f>+(A!H47-B!I47)/(A!H47+B!I47)</f>
        <v>0.98416908175609352</v>
      </c>
      <c r="K46" s="99">
        <f>+(A!I47-B!J47)/(A!I47+B!J47)</f>
        <v>0.97497285752439744</v>
      </c>
      <c r="L46" s="100" t="e">
        <f>+(A!#REF!-B!K47)/(A!#REF!+B!K47)</f>
        <v>#REF!</v>
      </c>
      <c r="M46" s="99">
        <f>+(A!K47-B!L47)/(A!K47+B!L47)</f>
        <v>0.97263033349526906</v>
      </c>
      <c r="N46" s="100">
        <f>+(A!L47-B!M47)/(A!L47+B!M47)</f>
        <v>0.97890087698199357</v>
      </c>
      <c r="O46" s="99">
        <f>+(A!M47-B!N47)/(A!M47+B!N47)</f>
        <v>0.96950082922324865</v>
      </c>
      <c r="P46" s="100">
        <f>+(A!N47-B!O47)/(A!N47+B!O47)</f>
        <v>0.96741062665041277</v>
      </c>
      <c r="Q46" s="99">
        <f>+(A!O47-B!P47)/(A!O47+B!P47)</f>
        <v>0.97226782000343259</v>
      </c>
      <c r="R46" s="100">
        <f>+(A!P47-B!Q47)/(A!P47+B!Q47)</f>
        <v>0.9046979179483674</v>
      </c>
      <c r="S46" s="99">
        <f>+(A!Q47-B!R47)/(A!Q47+B!R47)</f>
        <v>0.96860771987487793</v>
      </c>
      <c r="T46" s="100">
        <f>+(A!R47-B!S47)/(A!R47+B!S47)</f>
        <v>0.970527210281112</v>
      </c>
      <c r="U46" s="99">
        <f>+(A!S47-B!T47)/(A!S47+B!T47)</f>
        <v>0.94247963176998828</v>
      </c>
      <c r="V46" s="100">
        <f>+(A!T47-B!U47)/(A!T47+B!U47)</f>
        <v>0.95759681355702242</v>
      </c>
      <c r="W46" s="99">
        <f>+(A!U47-B!V47)/(A!U47+B!V47)</f>
        <v>0.92704057042286858</v>
      </c>
      <c r="X46" s="100">
        <f>+(A!V47-B!W47)/(A!V47+B!W47)</f>
        <v>0.90469844550303502</v>
      </c>
      <c r="Y46" s="99">
        <f>+(A!W47-B!X47)/(A!W47+B!X47)</f>
        <v>0.89561369822635406</v>
      </c>
      <c r="Z46" s="100">
        <f>+(A!X47-B!Y47)/(A!X47+B!Y47)</f>
        <v>0.88495418419438476</v>
      </c>
      <c r="AA46" s="99">
        <f>+(A!Y47-B!Z47)/(A!Y47+B!Z47)</f>
        <v>0.88611280222920663</v>
      </c>
      <c r="AB46" s="99">
        <f>+(A!Z47-B!AA47)/(A!Z47+B!AA47)</f>
        <v>0.85381616735962407</v>
      </c>
      <c r="AC46" s="99">
        <f>+(A!AA47-B!AB47)/(A!AA47+B!AB47)</f>
        <v>0.84268737421571838</v>
      </c>
      <c r="AD46" s="99">
        <f>+(A!AB47-B!AC47)/(A!AB47+B!AC47)</f>
        <v>0.82895402013614128</v>
      </c>
      <c r="AE46" s="99">
        <f>+(A!AC47-B!AD47)/(A!AC47+B!AD47)</f>
        <v>0.82404674715036763</v>
      </c>
      <c r="AF46" s="99">
        <f>+(A!AD47-B!AE47)/(A!AD47+B!AE47)</f>
        <v>0.80514232889646931</v>
      </c>
    </row>
    <row r="47" spans="4:32" x14ac:dyDescent="0.25">
      <c r="D47" s="244" t="s">
        <v>17</v>
      </c>
      <c r="E47" s="245"/>
      <c r="F47" s="101">
        <f>+(A!D48-B!E48)/(A!D48+B!E48)</f>
        <v>0.56577367999557637</v>
      </c>
      <c r="G47" s="102">
        <f>+(A!E48-B!F48)/(A!E48+B!F48)</f>
        <v>0.79454213884283476</v>
      </c>
      <c r="H47" s="103">
        <f>+(A!F48-B!G48)/(A!F48+B!G48)</f>
        <v>0.84522117769019733</v>
      </c>
      <c r="I47" s="102">
        <f>+(A!G48-B!H48)/(A!G48+B!H48)</f>
        <v>0.44196044948204066</v>
      </c>
      <c r="J47" s="103">
        <f>+(A!H48-B!I48)/(A!H48+B!I48)</f>
        <v>0.88486371817098397</v>
      </c>
      <c r="K47" s="102">
        <f>+(A!I48-B!J48)/(A!I48+B!J48)</f>
        <v>0.74929472181083512</v>
      </c>
      <c r="L47" s="103">
        <f>+(A!J47-B!K48)/(A!J47+B!K48)</f>
        <v>0.99748215557731068</v>
      </c>
      <c r="M47" s="102">
        <f>+(A!K48-B!L48)/(A!K48+B!L48)</f>
        <v>0.75769703669600841</v>
      </c>
      <c r="N47" s="103">
        <f>+(A!L48-B!M48)/(A!L48+B!M48)</f>
        <v>0.80925952728976103</v>
      </c>
      <c r="O47" s="102">
        <f>+(A!M48-B!N48)/(A!M48+B!N48)</f>
        <v>0.65605169503096328</v>
      </c>
      <c r="P47" s="103">
        <f>+(A!N48-B!O48)/(A!N48+B!O48)</f>
        <v>0.39373563307312454</v>
      </c>
      <c r="Q47" s="102">
        <f>+(A!O48-B!P48)/(A!O48+B!P48)</f>
        <v>0.21188359024285475</v>
      </c>
      <c r="R47" s="103">
        <f>+(A!P48-B!Q48)/(A!P48+B!Q48)</f>
        <v>0.47821881132006361</v>
      </c>
      <c r="S47" s="102">
        <f>+(A!Q48-B!R48)/(A!Q48+B!R48)</f>
        <v>0.69616391230979435</v>
      </c>
      <c r="T47" s="103">
        <f>+(A!R48-B!S48)/(A!R48+B!S48)</f>
        <v>0.24275699448150193</v>
      </c>
      <c r="U47" s="102">
        <f>+(A!S48-B!T48)/(A!S48+B!T48)</f>
        <v>0.14745140012814295</v>
      </c>
      <c r="V47" s="103">
        <f>+(A!T48-B!U48)/(A!T48+B!U48)</f>
        <v>0.68878565849931606</v>
      </c>
      <c r="W47" s="102">
        <f>+(A!U48-B!V48)/(A!U48+B!V48)</f>
        <v>0.14527009305872124</v>
      </c>
      <c r="X47" s="103">
        <f>+(A!V48-B!W48)/(A!V48+B!W48)</f>
        <v>0.21385354654308292</v>
      </c>
      <c r="Y47" s="102">
        <f>+(A!W48-B!X48)/(A!W48+B!X48)</f>
        <v>0.33926084043674781</v>
      </c>
      <c r="Z47" s="103">
        <f>+(A!X48-B!Y48)/(A!X48+B!Y48)</f>
        <v>0.29643882905133218</v>
      </c>
      <c r="AA47" s="102">
        <f>+(A!Y48-B!Z48)/(A!Y48+B!Z48)</f>
        <v>-0.2018728911966654</v>
      </c>
      <c r="AB47" s="102">
        <f>+(A!Z48-B!AA48)/(A!Z48+B!AA48)</f>
        <v>-0.72402589483674729</v>
      </c>
      <c r="AC47" s="102">
        <f>+(A!AA48-B!AB48)/(A!AA48+B!AB48)</f>
        <v>-0.86896779482147313</v>
      </c>
      <c r="AD47" s="102">
        <f>+(A!AB48-B!AC48)/(A!AB48+B!AC48)</f>
        <v>-0.81407646754493801</v>
      </c>
      <c r="AE47" s="102">
        <f>+(A!AC48-B!AD48)/(A!AC48+B!AD48)</f>
        <v>-0.85794022756208432</v>
      </c>
      <c r="AF47" s="102">
        <f>+(A!AD48-B!AE48)/(A!AD48+B!AE48)</f>
        <v>-0.85432498185541406</v>
      </c>
    </row>
    <row r="48" spans="4:32" x14ac:dyDescent="0.25">
      <c r="D48" s="242" t="s">
        <v>18</v>
      </c>
      <c r="E48" s="243"/>
      <c r="F48" s="101">
        <f>+(A!D49-B!E49)/(A!D49+B!E49)</f>
        <v>0.47342172126185639</v>
      </c>
      <c r="G48" s="102">
        <f>+(A!E49-B!F49)/(A!E49+B!F49)</f>
        <v>0.28602922767587263</v>
      </c>
      <c r="H48" s="103">
        <f>+(A!F49-B!G49)/(A!F49+B!G49)</f>
        <v>0.20028080728518027</v>
      </c>
      <c r="I48" s="102">
        <f>+(A!G49-B!H49)/(A!G49+B!H49)</f>
        <v>-8.0528206129345914E-2</v>
      </c>
      <c r="J48" s="103">
        <f>+(A!H49-B!I49)/(A!H49+B!I49)</f>
        <v>2.0814087041559869E-2</v>
      </c>
      <c r="K48" s="102">
        <f>+(A!I49-B!J49)/(A!I49+B!J49)</f>
        <v>-7.8797588884899433E-2</v>
      </c>
      <c r="L48" s="103">
        <f>+(A!J48-B!K49)/(A!J48+B!K49)</f>
        <v>-0.54957586601800779</v>
      </c>
      <c r="M48" s="102">
        <f>+(A!K49-B!L49)/(A!K49+B!L49)</f>
        <v>0.15657236156470239</v>
      </c>
      <c r="N48" s="103">
        <f>+(A!L49-B!M49)/(A!L49+B!M49)</f>
        <v>5.8132930560521816E-2</v>
      </c>
      <c r="O48" s="102">
        <f>+(A!M49-B!N49)/(A!M49+B!N49)</f>
        <v>0.10159952611168591</v>
      </c>
      <c r="P48" s="103">
        <f>+(A!N49-B!O49)/(A!N49+B!O49)</f>
        <v>5.57935890840323E-2</v>
      </c>
      <c r="Q48" s="102">
        <f>+(A!O49-B!P49)/(A!O49+B!P49)</f>
        <v>-8.4996204041204657E-3</v>
      </c>
      <c r="R48" s="103">
        <f>+(A!P49-B!Q49)/(A!P49+B!Q49)</f>
        <v>-0.32848177810772972</v>
      </c>
      <c r="S48" s="102">
        <f>+(A!Q49-B!R49)/(A!Q49+B!R49)</f>
        <v>-0.4197861713870284</v>
      </c>
      <c r="T48" s="103">
        <f>+(A!R49-B!S49)/(A!R49+B!S49)</f>
        <v>-0.46426962468315491</v>
      </c>
      <c r="U48" s="102">
        <f>+(A!S49-B!T49)/(A!S49+B!T49)</f>
        <v>-0.41300983688832932</v>
      </c>
      <c r="V48" s="103">
        <f>+(A!T49-B!U49)/(A!T49+B!U49)</f>
        <v>-0.59329086898369399</v>
      </c>
      <c r="W48" s="102">
        <f>+(A!U49-B!V49)/(A!U49+B!V49)</f>
        <v>-0.7258340874123127</v>
      </c>
      <c r="X48" s="103">
        <f>+(A!V49-B!W49)/(A!V49+B!W49)</f>
        <v>-0.67868486402277806</v>
      </c>
      <c r="Y48" s="102">
        <f>+(A!W49-B!X49)/(A!W49+B!X49)</f>
        <v>-0.69409279552198277</v>
      </c>
      <c r="Z48" s="103">
        <f>+(A!X49-B!Y49)/(A!X49+B!Y49)</f>
        <v>-0.6656447501472087</v>
      </c>
      <c r="AA48" s="102">
        <f>+(A!Y49-B!Z49)/(A!Y49+B!Z49)</f>
        <v>-0.43384421454185729</v>
      </c>
      <c r="AB48" s="102">
        <f>+(A!Z49-B!AA49)/(A!Z49+B!AA49)</f>
        <v>-1.7159959482153174E-2</v>
      </c>
      <c r="AC48" s="102">
        <f>+(A!AA49-B!AB49)/(A!AA49+B!AB49)</f>
        <v>-0.70052027936578487</v>
      </c>
      <c r="AD48" s="102">
        <f>+(A!AB49-B!AC49)/(A!AB49+B!AC49)</f>
        <v>-0.6389825170293939</v>
      </c>
      <c r="AE48" s="102">
        <f>+(A!AC49-B!AD49)/(A!AC49+B!AD49)</f>
        <v>-0.44943814499476908</v>
      </c>
      <c r="AF48" s="102">
        <f>+(A!AD49-B!AE49)/(A!AD49+B!AE49)</f>
        <v>-0.16493455729829384</v>
      </c>
    </row>
    <row r="49" spans="4:32" x14ac:dyDescent="0.25">
      <c r="D49" s="244" t="s">
        <v>19</v>
      </c>
      <c r="E49" s="245"/>
      <c r="F49" s="101">
        <f>+(A!D50-B!E50)/(A!D50+B!E50)</f>
        <v>0.65886230433489035</v>
      </c>
      <c r="G49" s="102">
        <f>+(A!E50-B!F50)/(A!E50+B!F50)</f>
        <v>0.97403643927603811</v>
      </c>
      <c r="H49" s="103">
        <f>+(A!F50-B!G50)/(A!F50+B!G50)</f>
        <v>0.98523793750661781</v>
      </c>
      <c r="I49" s="102">
        <f>+(A!G50-B!H50)/(A!G50+B!H50)</f>
        <v>0.9848562454085461</v>
      </c>
      <c r="J49" s="103">
        <f>+(A!H50-B!I50)/(A!H50+B!I50)</f>
        <v>0.98977563254246947</v>
      </c>
      <c r="K49" s="102">
        <f>+(A!I50-B!J50)/(A!I50+B!J50)</f>
        <v>0.99040385692311783</v>
      </c>
      <c r="L49" s="103">
        <f>+(A!J49-B!K50)/(A!J49+B!K50)</f>
        <v>0.79813165212230297</v>
      </c>
      <c r="M49" s="102">
        <f>+(A!K50-B!L50)/(A!K50+B!L50)</f>
        <v>0.98895252980096671</v>
      </c>
      <c r="N49" s="103">
        <f>+(A!L50-B!M50)/(A!L50+B!M50)</f>
        <v>0.93954191250870589</v>
      </c>
      <c r="O49" s="102">
        <f>+(A!M50-B!N50)/(A!M50+B!N50)</f>
        <v>0.90557236713115774</v>
      </c>
      <c r="P49" s="103">
        <f>+(A!N50-B!O50)/(A!N50+B!O50)</f>
        <v>0.89976389649589228</v>
      </c>
      <c r="Q49" s="102">
        <f>+(A!O50-B!P50)/(A!O50+B!P50)</f>
        <v>0.9088982497803112</v>
      </c>
      <c r="R49" s="103">
        <f>+(A!P50-B!Q50)/(A!P50+B!Q50)</f>
        <v>0.90083432573646527</v>
      </c>
      <c r="S49" s="102">
        <f>+(A!Q50-B!R50)/(A!Q50+B!R50)</f>
        <v>0.89104586156951038</v>
      </c>
      <c r="T49" s="103">
        <f>+(A!R50-B!S50)/(A!R50+B!S50)</f>
        <v>0.91040785779675548</v>
      </c>
      <c r="U49" s="102">
        <f>+(A!S50-B!T50)/(A!S50+B!T50)</f>
        <v>0.56261757119231748</v>
      </c>
      <c r="V49" s="103">
        <f>+(A!T50-B!U50)/(A!T50+B!U50)</f>
        <v>0.70229014960836755</v>
      </c>
      <c r="W49" s="102">
        <f>+(A!U50-B!V50)/(A!U50+B!V50)</f>
        <v>0.9110939657742726</v>
      </c>
      <c r="X49" s="103">
        <f>+(A!V50-B!W50)/(A!V50+B!W50)</f>
        <v>0.97757377096872944</v>
      </c>
      <c r="Y49" s="102">
        <f>+(A!W50-B!X50)/(A!W50+B!X50)</f>
        <v>0.96266038307647805</v>
      </c>
      <c r="Z49" s="103">
        <f>+(A!X50-B!Y50)/(A!X50+B!Y50)</f>
        <v>0.93968517612634539</v>
      </c>
      <c r="AA49" s="102">
        <f>+(A!Y50-B!Z50)/(A!Y50+B!Z50)</f>
        <v>0.90983152118612243</v>
      </c>
      <c r="AB49" s="102">
        <f>+(A!Z50-B!AA50)/(A!Z50+B!AA50)</f>
        <v>0.92611667813420817</v>
      </c>
      <c r="AC49" s="102">
        <f>+(A!AA50-B!AB50)/(A!AA50+B!AB50)</f>
        <v>0.7291820109986672</v>
      </c>
      <c r="AD49" s="102">
        <f>+(A!AB50-B!AC50)/(A!AB50+B!AC50)</f>
        <v>0.7432171148656016</v>
      </c>
      <c r="AE49" s="102">
        <f>+(A!AC50-B!AD50)/(A!AC50+B!AD50)</f>
        <v>0.89815074789033233</v>
      </c>
      <c r="AF49" s="102">
        <f>+(A!AD50-B!AE50)/(A!AD50+B!AE50)</f>
        <v>0.94712742263160843</v>
      </c>
    </row>
    <row r="50" spans="4:32" x14ac:dyDescent="0.25">
      <c r="D50" s="242" t="s">
        <v>20</v>
      </c>
      <c r="E50" s="243"/>
      <c r="F50" s="101" t="e">
        <f>+(A!D51-B!E51)/(A!D51+B!E51)</f>
        <v>#VALUE!</v>
      </c>
      <c r="G50" s="102">
        <f>+(A!E51-B!F51)/(A!E51+B!F51)</f>
        <v>-0.86054495705197009</v>
      </c>
      <c r="H50" s="103" t="e">
        <f>+(A!F51-B!G51)/(A!F51+B!G51)</f>
        <v>#VALUE!</v>
      </c>
      <c r="I50" s="102">
        <f>+(A!G51-B!H51)/(A!G51+B!H51)</f>
        <v>0.79556655340124471</v>
      </c>
      <c r="J50" s="103" t="e">
        <f>+(A!H51-B!I51)/(A!H51+B!I51)</f>
        <v>#VALUE!</v>
      </c>
      <c r="K50" s="102" t="e">
        <f>+(A!I51-B!J51)/(A!I51+B!J51)</f>
        <v>#VALUE!</v>
      </c>
      <c r="L50" s="103">
        <f>+(A!J50-B!K51)/(A!J50+B!K51)</f>
        <v>0.99612437315624625</v>
      </c>
      <c r="M50" s="102">
        <f>+(A!K51-B!L51)/(A!K51+B!L51)</f>
        <v>-0.85207090113859718</v>
      </c>
      <c r="N50" s="103">
        <f>+(A!L51-B!M51)/(A!L51+B!M51)</f>
        <v>0.74040673801103529</v>
      </c>
      <c r="O50" s="102">
        <f>+(A!M51-B!N51)/(A!M51+B!N51)</f>
        <v>0.96704249638400552</v>
      </c>
      <c r="P50" s="103">
        <f>+(A!N51-B!O51)/(A!N51+B!O51)</f>
        <v>0.96101502394614713</v>
      </c>
      <c r="Q50" s="102">
        <f>+(A!O51-B!P51)/(A!O51+B!P51)</f>
        <v>0.84254497398909622</v>
      </c>
      <c r="R50" s="103">
        <f>+(A!P51-B!Q51)/(A!P51+B!Q51)</f>
        <v>0.989134147643562</v>
      </c>
      <c r="S50" s="102">
        <f>+(A!Q51-B!R51)/(A!Q51+B!R51)</f>
        <v>0.9957619035900972</v>
      </c>
      <c r="T50" s="103">
        <f>+(A!R51-B!S51)/(A!R51+B!S51)</f>
        <v>0.96698681928948527</v>
      </c>
      <c r="U50" s="102">
        <f>+(A!S51-B!T51)/(A!S51+B!T51)</f>
        <v>0.44340647219535367</v>
      </c>
      <c r="V50" s="103">
        <f>+(A!T51-B!U51)/(A!T51+B!U51)</f>
        <v>0.83701389110837621</v>
      </c>
      <c r="W50" s="102">
        <f>+(A!U51-B!V51)/(A!U51+B!V51)</f>
        <v>0.48764498616835678</v>
      </c>
      <c r="X50" s="103">
        <f>+(A!V51-B!W51)/(A!V51+B!W51)</f>
        <v>9.4709344259314307E-2</v>
      </c>
      <c r="Y50" s="102">
        <f>+(A!W51-B!X51)/(A!W51+B!X51)</f>
        <v>0.70276979914861015</v>
      </c>
      <c r="Z50" s="103">
        <f>+(A!X51-B!Y51)/(A!X51+B!Y51)</f>
        <v>0.89947699572235207</v>
      </c>
      <c r="AA50" s="102">
        <f>+(A!Y51-B!Z51)/(A!Y51+B!Z51)</f>
        <v>0.91073930311449081</v>
      </c>
      <c r="AB50" s="102">
        <f>+(A!Z51-B!AA51)/(A!Z51+B!AA51)</f>
        <v>0.87241683994662456</v>
      </c>
      <c r="AC50" s="102">
        <f>+(A!AA51-B!AB51)/(A!AA51+B!AB51)</f>
        <v>0.94795191777873966</v>
      </c>
      <c r="AD50" s="102">
        <f>+(A!AB51-B!AC51)/(A!AB51+B!AC51)</f>
        <v>0.95722993262384148</v>
      </c>
      <c r="AE50" s="102">
        <f>+(A!AC51-B!AD51)/(A!AC51+B!AD51)</f>
        <v>0.82619711634729254</v>
      </c>
      <c r="AF50" s="102">
        <f>+(A!AD51-B!AE51)/(A!AD51+B!AE51)</f>
        <v>0.27417093541102566</v>
      </c>
    </row>
    <row r="51" spans="4:32" x14ac:dyDescent="0.25">
      <c r="D51" s="244" t="s">
        <v>21</v>
      </c>
      <c r="E51" s="245"/>
      <c r="F51" s="101">
        <f>+(A!D52-B!E52)/(A!D52+B!E52)</f>
        <v>-0.95976529864650117</v>
      </c>
      <c r="G51" s="102">
        <f>+(A!E52-B!F52)/(A!E52+B!F52)</f>
        <v>-0.95263618483724011</v>
      </c>
      <c r="H51" s="103">
        <f>+(A!F52-B!G52)/(A!F52+B!G52)</f>
        <v>-0.95473784397403283</v>
      </c>
      <c r="I51" s="102">
        <f>+(A!G52-B!H52)/(A!G52+B!H52)</f>
        <v>-0.95374427324393241</v>
      </c>
      <c r="J51" s="103">
        <f>+(A!H52-B!I52)/(A!H52+B!I52)</f>
        <v>-0.9680349203427423</v>
      </c>
      <c r="K51" s="102">
        <f>+(A!I52-B!J52)/(A!I52+B!J52)</f>
        <v>-0.97340498592444746</v>
      </c>
      <c r="L51" s="103" t="e">
        <f>+(A!J51-B!K52)/(A!J51+B!K52)</f>
        <v>#VALUE!</v>
      </c>
      <c r="M51" s="102">
        <f>+(A!K52-B!L52)/(A!K52+B!L52)</f>
        <v>-0.98237874324616192</v>
      </c>
      <c r="N51" s="103">
        <f>+(A!L52-B!M52)/(A!L52+B!M52)</f>
        <v>-0.95700325623784477</v>
      </c>
      <c r="O51" s="102">
        <f>+(A!M52-B!N52)/(A!M52+B!N52)</f>
        <v>-0.96043610842740257</v>
      </c>
      <c r="P51" s="103">
        <f>+(A!N52-B!O52)/(A!N52+B!O52)</f>
        <v>-0.97252958014740487</v>
      </c>
      <c r="Q51" s="102">
        <f>+(A!O52-B!P52)/(A!O52+B!P52)</f>
        <v>-0.98710381647343559</v>
      </c>
      <c r="R51" s="103">
        <f>+(A!P52-B!Q52)/(A!P52+B!Q52)</f>
        <v>-0.984652358851549</v>
      </c>
      <c r="S51" s="102">
        <f>+(A!Q52-B!R52)/(A!Q52+B!R52)</f>
        <v>-0.97359999623376292</v>
      </c>
      <c r="T51" s="103">
        <f>+(A!R52-B!S52)/(A!R52+B!S52)</f>
        <v>-0.97554287855851429</v>
      </c>
      <c r="U51" s="102">
        <f>+(A!S52-B!T52)/(A!S52+B!T52)</f>
        <v>-0.97820932963119311</v>
      </c>
      <c r="V51" s="103">
        <f>+(A!T52-B!U52)/(A!T52+B!U52)</f>
        <v>-0.97683935613268891</v>
      </c>
      <c r="W51" s="102">
        <f>+(A!U52-B!V52)/(A!U52+B!V52)</f>
        <v>-0.98196317450876747</v>
      </c>
      <c r="X51" s="103">
        <f>+(A!V52-B!W52)/(A!V52+B!W52)</f>
        <v>-0.96860759001949581</v>
      </c>
      <c r="Y51" s="102">
        <f>+(A!W52-B!X52)/(A!W52+B!X52)</f>
        <v>-0.9686440462243282</v>
      </c>
      <c r="Z51" s="103">
        <f>+(A!X52-B!Y52)/(A!X52+B!Y52)</f>
        <v>-0.96233455589220229</v>
      </c>
      <c r="AA51" s="102">
        <f>+(A!Y52-B!Z52)/(A!Y52+B!Z52)</f>
        <v>-0.96647840524818163</v>
      </c>
      <c r="AB51" s="102">
        <f>+(A!Z52-B!AA52)/(A!Z52+B!AA52)</f>
        <v>-0.96898031899039228</v>
      </c>
      <c r="AC51" s="102">
        <f>+(A!AA52-B!AB52)/(A!AA52+B!AB52)</f>
        <v>-0.97184607030788839</v>
      </c>
      <c r="AD51" s="102">
        <f>+(A!AB52-B!AC52)/(A!AB52+B!AC52)</f>
        <v>-0.9794132473716558</v>
      </c>
      <c r="AE51" s="102">
        <f>+(A!AC52-B!AD52)/(A!AC52+B!AD52)</f>
        <v>-0.9723220394578943</v>
      </c>
      <c r="AF51" s="102">
        <f>+(A!AD52-B!AE52)/(A!AD52+B!AE52)</f>
        <v>-0.97230822215311385</v>
      </c>
    </row>
    <row r="52" spans="4:32" x14ac:dyDescent="0.25">
      <c r="D52" s="242" t="s">
        <v>22</v>
      </c>
      <c r="E52" s="243"/>
      <c r="F52" s="101">
        <f>+(A!D53-B!E53)/(A!D53+B!E53)</f>
        <v>-0.63522976206899451</v>
      </c>
      <c r="G52" s="102">
        <f>+(A!E53-B!F53)/(A!E53+B!F53)</f>
        <v>-0.67549584689821185</v>
      </c>
      <c r="H52" s="103">
        <f>+(A!F53-B!G53)/(A!F53+B!G53)</f>
        <v>-0.72656329990398993</v>
      </c>
      <c r="I52" s="102">
        <f>+(A!G53-B!H53)/(A!G53+B!H53)</f>
        <v>-0.73401480723973644</v>
      </c>
      <c r="J52" s="103">
        <f>+(A!H53-B!I53)/(A!H53+B!I53)</f>
        <v>-0.67393199552213601</v>
      </c>
      <c r="K52" s="102">
        <f>+(A!I53-B!J53)/(A!I53+B!J53)</f>
        <v>-0.69555666694996443</v>
      </c>
      <c r="L52" s="103">
        <f>+(A!J52-B!K53)/(A!J52+B!K53)</f>
        <v>-0.95987197574378613</v>
      </c>
      <c r="M52" s="102">
        <f>+(A!K53-B!L53)/(A!K53+B!L53)</f>
        <v>-0.78086073783837406</v>
      </c>
      <c r="N52" s="103">
        <f>+(A!L53-B!M53)/(A!L53+B!M53)</f>
        <v>-0.69347361146782238</v>
      </c>
      <c r="O52" s="102">
        <f>+(A!M53-B!N53)/(A!M53+B!N53)</f>
        <v>-0.81898985950982228</v>
      </c>
      <c r="P52" s="103">
        <f>+(A!N53-B!O53)/(A!N53+B!O53)</f>
        <v>-0.87005828283758013</v>
      </c>
      <c r="Q52" s="102">
        <f>+(A!O53-B!P53)/(A!O53+B!P53)</f>
        <v>-0.88414647428006066</v>
      </c>
      <c r="R52" s="103">
        <f>+(A!P53-B!Q53)/(A!P53+B!Q53)</f>
        <v>-0.67842347574827977</v>
      </c>
      <c r="S52" s="102">
        <f>+(A!Q53-B!R53)/(A!Q53+B!R53)</f>
        <v>-0.36033176367465147</v>
      </c>
      <c r="T52" s="103">
        <f>+(A!R53-B!S53)/(A!R53+B!S53)</f>
        <v>-0.8863082283556396</v>
      </c>
      <c r="U52" s="102">
        <f>+(A!S53-B!T53)/(A!S53+B!T53)</f>
        <v>-0.8744617558363913</v>
      </c>
      <c r="V52" s="103">
        <f>+(A!T53-B!U53)/(A!T53+B!U53)</f>
        <v>-0.86796537974402499</v>
      </c>
      <c r="W52" s="102">
        <f>+(A!U53-B!V53)/(A!U53+B!V53)</f>
        <v>-0.91427956506557762</v>
      </c>
      <c r="X52" s="103">
        <f>+(A!V53-B!W53)/(A!V53+B!W53)</f>
        <v>-0.87531556402488675</v>
      </c>
      <c r="Y52" s="102">
        <f>+(A!W53-B!X53)/(A!W53+B!X53)</f>
        <v>-0.91332406533206101</v>
      </c>
      <c r="Z52" s="103">
        <f>+(A!X53-B!Y53)/(A!X53+B!Y53)</f>
        <v>-0.90228500243032927</v>
      </c>
      <c r="AA52" s="102">
        <f>+(A!Y53-B!Z53)/(A!Y53+B!Z53)</f>
        <v>-0.90734720007385239</v>
      </c>
      <c r="AB52" s="102">
        <f>+(A!Z53-B!AA53)/(A!Z53+B!AA53)</f>
        <v>-0.83344622400396939</v>
      </c>
      <c r="AC52" s="102">
        <f>+(A!AA53-B!AB53)/(A!AA53+B!AB53)</f>
        <v>-0.64865205538245507</v>
      </c>
      <c r="AD52" s="102">
        <f>+(A!AB53-B!AC53)/(A!AB53+B!AC53)</f>
        <v>-0.64105312172395224</v>
      </c>
      <c r="AE52" s="102">
        <f>+(A!AC53-B!AD53)/(A!AC53+B!AD53)</f>
        <v>-0.48050460654240679</v>
      </c>
      <c r="AF52" s="102">
        <f>+(A!AD53-B!AE53)/(A!AD53+B!AE53)</f>
        <v>-0.50326117778632817</v>
      </c>
    </row>
    <row r="53" spans="4:32" x14ac:dyDescent="0.25">
      <c r="D53" s="244" t="s">
        <v>23</v>
      </c>
      <c r="E53" s="245"/>
      <c r="F53" s="101">
        <f>+(A!D54-B!E54)/(A!D54+B!E54)</f>
        <v>-0.99824405030790253</v>
      </c>
      <c r="G53" s="102">
        <f>+(A!E54-B!F54)/(A!E54+B!F54)</f>
        <v>-0.99909054835647437</v>
      </c>
      <c r="H53" s="103">
        <f>+(A!F54-B!G54)/(A!F54+B!G54)</f>
        <v>-0.99492364965187896</v>
      </c>
      <c r="I53" s="102">
        <f>+(A!G54-B!H54)/(A!G54+B!H54)</f>
        <v>-0.99616323744828339</v>
      </c>
      <c r="J53" s="103">
        <f>+(A!H54-B!I54)/(A!H54+B!I54)</f>
        <v>-0.99795302905541716</v>
      </c>
      <c r="K53" s="102">
        <f>+(A!I54-B!J54)/(A!I54+B!J54)</f>
        <v>-0.99121664128521025</v>
      </c>
      <c r="L53" s="103">
        <f>+(A!J53-B!K54)/(A!J53+B!K54)</f>
        <v>-0.88668040530113601</v>
      </c>
      <c r="M53" s="102">
        <f>+(A!K54-B!L54)/(A!K54+B!L54)</f>
        <v>-0.99528585340148423</v>
      </c>
      <c r="N53" s="103">
        <f>+(A!L54-B!M54)/(A!L54+B!M54)</f>
        <v>-0.98403296712459654</v>
      </c>
      <c r="O53" s="102">
        <f>+(A!M54-B!N54)/(A!M54+B!N54)</f>
        <v>-0.97191144258554751</v>
      </c>
      <c r="P53" s="103">
        <f>+(A!N54-B!O54)/(A!N54+B!O54)</f>
        <v>-0.99311552966072281</v>
      </c>
      <c r="Q53" s="102">
        <f>+(A!O54-B!P54)/(A!O54+B!P54)</f>
        <v>-0.98486373558234253</v>
      </c>
      <c r="R53" s="103">
        <f>+(A!P54-B!Q54)/(A!P54+B!Q54)</f>
        <v>-0.99136458015780682</v>
      </c>
      <c r="S53" s="102">
        <f>+(A!Q54-B!R54)/(A!Q54+B!R54)</f>
        <v>-0.9915522781423084</v>
      </c>
      <c r="T53" s="103">
        <f>+(A!R54-B!S54)/(A!R54+B!S54)</f>
        <v>-0.98779192619648337</v>
      </c>
      <c r="U53" s="102">
        <f>+(A!S54-B!T54)/(A!S54+B!T54)</f>
        <v>-0.98855979362225399</v>
      </c>
      <c r="V53" s="103">
        <f>+(A!T54-B!U54)/(A!T54+B!U54)</f>
        <v>-0.9931353348741444</v>
      </c>
      <c r="W53" s="102">
        <f>+(A!U54-B!V54)/(A!U54+B!V54)</f>
        <v>-0.99271878311737316</v>
      </c>
      <c r="X53" s="103">
        <f>+(A!V54-B!W54)/(A!V54+B!W54)</f>
        <v>-0.98369076377393216</v>
      </c>
      <c r="Y53" s="102">
        <f>+(A!W54-B!X54)/(A!W54+B!X54)</f>
        <v>-0.98822737053559184</v>
      </c>
      <c r="Z53" s="103">
        <f>+(A!X54-B!Y54)/(A!X54+B!Y54)</f>
        <v>-0.98932943027496245</v>
      </c>
      <c r="AA53" s="102">
        <f>+(A!Y54-B!Z54)/(A!Y54+B!Z54)</f>
        <v>-0.98897403314071264</v>
      </c>
      <c r="AB53" s="102">
        <f>+(A!Z54-B!AA54)/(A!Z54+B!AA54)</f>
        <v>-0.98674828019561056</v>
      </c>
      <c r="AC53" s="102">
        <f>+(A!AA54-B!AB54)/(A!AA54+B!AB54)</f>
        <v>-0.98957140131179822</v>
      </c>
      <c r="AD53" s="102">
        <f>+(A!AB54-B!AC54)/(A!AB54+B!AC54)</f>
        <v>-0.98869253643803234</v>
      </c>
      <c r="AE53" s="102">
        <f>+(A!AC54-B!AD54)/(A!AC54+B!AD54)</f>
        <v>-0.98271746812300498</v>
      </c>
      <c r="AF53" s="102">
        <f>+(A!AD54-B!AE54)/(A!AD54+B!AE54)</f>
        <v>-0.98593555434697011</v>
      </c>
    </row>
    <row r="54" spans="4:32" x14ac:dyDescent="0.25">
      <c r="D54" s="242" t="s">
        <v>24</v>
      </c>
      <c r="E54" s="243"/>
      <c r="F54" s="101">
        <f>+(A!D55-B!E55)/(A!D55+B!E55)</f>
        <v>-0.36362083273951984</v>
      </c>
      <c r="G54" s="102">
        <f>+(A!E55-B!F55)/(A!E55+B!F55)</f>
        <v>-0.34810039989265812</v>
      </c>
      <c r="H54" s="103">
        <f>+(A!F55-B!G55)/(A!F55+B!G55)</f>
        <v>-0.42054351572842708</v>
      </c>
      <c r="I54" s="102">
        <f>+(A!G55-B!H55)/(A!G55+B!H55)</f>
        <v>-0.50147949552285065</v>
      </c>
      <c r="J54" s="103">
        <f>+(A!H55-B!I55)/(A!H55+B!I55)</f>
        <v>-0.38824612736603026</v>
      </c>
      <c r="K54" s="102">
        <f>+(A!I55-B!J55)/(A!I55+B!J55)</f>
        <v>-0.48843221034074891</v>
      </c>
      <c r="L54" s="103">
        <f>+(A!J54-B!K55)/(A!J54+B!K55)</f>
        <v>-0.95857844847080909</v>
      </c>
      <c r="M54" s="102">
        <f>+(A!K55-B!L55)/(A!K55+B!L55)</f>
        <v>-0.65638175168225443</v>
      </c>
      <c r="N54" s="103">
        <f>+(A!L55-B!M55)/(A!L55+B!M55)</f>
        <v>-0.66205335431575818</v>
      </c>
      <c r="O54" s="102">
        <f>+(A!M55-B!N55)/(A!M55+B!N55)</f>
        <v>-0.69698880116291717</v>
      </c>
      <c r="P54" s="103">
        <f>+(A!N55-B!O55)/(A!N55+B!O55)</f>
        <v>-0.69018093856847562</v>
      </c>
      <c r="Q54" s="102">
        <f>+(A!O55-B!P55)/(A!O55+B!P55)</f>
        <v>-0.75435985291828278</v>
      </c>
      <c r="R54" s="103">
        <f>+(A!P55-B!Q55)/(A!P55+B!Q55)</f>
        <v>-0.74334876814739859</v>
      </c>
      <c r="S54" s="102">
        <f>+(A!Q55-B!R55)/(A!Q55+B!R55)</f>
        <v>-0.78836419948383862</v>
      </c>
      <c r="T54" s="103">
        <f>+(A!R55-B!S55)/(A!R55+B!S55)</f>
        <v>-0.79227298211991237</v>
      </c>
      <c r="U54" s="102">
        <f>+(A!S55-B!T55)/(A!S55+B!T55)</f>
        <v>-0.82883328967483771</v>
      </c>
      <c r="V54" s="103">
        <f>+(A!T55-B!U55)/(A!T55+B!U55)</f>
        <v>-0.91824331668748893</v>
      </c>
      <c r="W54" s="102">
        <f>+(A!U55-B!V55)/(A!U55+B!V55)</f>
        <v>-0.88617370688547059</v>
      </c>
      <c r="X54" s="103">
        <f>+(A!V55-B!W55)/(A!V55+B!W55)</f>
        <v>-0.89214353198677487</v>
      </c>
      <c r="Y54" s="102">
        <f>+(A!W55-B!X55)/(A!W55+B!X55)</f>
        <v>-0.86970283868818832</v>
      </c>
      <c r="Z54" s="103">
        <f>+(A!X55-B!Y55)/(A!X55+B!Y55)</f>
        <v>-0.84977927673903153</v>
      </c>
      <c r="AA54" s="102">
        <f>+(A!Y55-B!Z55)/(A!Y55+B!Z55)</f>
        <v>-0.73608705091711824</v>
      </c>
      <c r="AB54" s="102">
        <f>+(A!Z55-B!AA55)/(A!Z55+B!AA55)</f>
        <v>-0.77387416682871191</v>
      </c>
      <c r="AC54" s="102">
        <f>+(A!AA55-B!AB55)/(A!AA55+B!AB55)</f>
        <v>-0.79224609091096088</v>
      </c>
      <c r="AD54" s="102">
        <f>+(A!AB55-B!AC55)/(A!AB55+B!AC55)</f>
        <v>-0.75071855721074632</v>
      </c>
      <c r="AE54" s="102">
        <f>+(A!AC55-B!AD55)/(A!AC55+B!AD55)</f>
        <v>-0.73576930578109323</v>
      </c>
      <c r="AF54" s="102">
        <f>+(A!AD55-B!AE55)/(A!AD55+B!AE55)</f>
        <v>-0.70583688239330677</v>
      </c>
    </row>
    <row r="55" spans="4:32" ht="15.75" thickBot="1" x14ac:dyDescent="0.3">
      <c r="D55" s="240" t="s">
        <v>25</v>
      </c>
      <c r="E55" s="241"/>
      <c r="F55" s="104" t="e">
        <f>+(A!D56-B!E56)/(A!D56+B!E56)</f>
        <v>#VALUE!</v>
      </c>
      <c r="G55" s="105" t="e">
        <f>+(A!E56-B!F56)/(A!E56+B!F56)</f>
        <v>#VALUE!</v>
      </c>
      <c r="H55" s="106">
        <f>+(A!F56-B!G56)/(A!F56+B!G56)</f>
        <v>-0.99971280873061452</v>
      </c>
      <c r="I55" s="105" t="e">
        <f>+(A!G56-B!H56)/(A!G56+B!H56)</f>
        <v>#VALUE!</v>
      </c>
      <c r="J55" s="106" t="e">
        <f>+(A!H56-B!I56)/(A!H56+B!I56)</f>
        <v>#VALUE!</v>
      </c>
      <c r="K55" s="105"/>
      <c r="L55" s="106">
        <f>+(A!J55-B!K56)/(A!J55+B!K56)</f>
        <v>0.98628786960287729</v>
      </c>
      <c r="M55" s="105" t="e">
        <f>+(A!K56-B!L56)/(A!K56+B!L56)</f>
        <v>#VALUE!</v>
      </c>
      <c r="N55" s="106">
        <f>+(A!L56-B!M56)/(A!L56+B!M56)</f>
        <v>-0.9447733498276929</v>
      </c>
      <c r="O55" s="105">
        <f>+(A!M56-B!N56)/(A!M56+B!N56)</f>
        <v>-0.87477813398643356</v>
      </c>
      <c r="P55" s="106">
        <f>+(A!N56-B!O56)/(A!N56+B!O56)</f>
        <v>-0.15534677844873071</v>
      </c>
      <c r="Q55" s="105">
        <f>+(A!O56-B!P56)/(A!O56+B!P56)</f>
        <v>-0.44390945871029391</v>
      </c>
      <c r="R55" s="106">
        <f>+(A!P56-B!Q56)/(A!P56+B!Q56)</f>
        <v>-0.43561201480972833</v>
      </c>
      <c r="S55" s="105">
        <f>+(A!Q56-B!R56)/(A!Q56+B!R56)</f>
        <v>-0.43355424701976164</v>
      </c>
      <c r="T55" s="106">
        <f>+(A!R56-B!S56)/(A!R56+B!S56)</f>
        <v>0.27869324781076504</v>
      </c>
      <c r="U55" s="105">
        <f>+(A!S56-B!T56)/(A!S56+B!T56)</f>
        <v>-0.63355985233704648</v>
      </c>
      <c r="V55" s="106">
        <f>+(A!T56-B!U56)/(A!T56+B!U56)</f>
        <v>-0.44220143162124831</v>
      </c>
      <c r="W55" s="105">
        <f>+(A!U56-B!V56)/(A!U56+B!V56)</f>
        <v>8.4238192707865363E-3</v>
      </c>
      <c r="X55" s="106">
        <f>+(A!V56-B!W56)/(A!V56+B!W56)</f>
        <v>-0.2981167487999371</v>
      </c>
      <c r="Y55" s="105">
        <f>+(A!W56-B!X56)/(A!W56+B!X56)</f>
        <v>-0.36779186506514711</v>
      </c>
      <c r="Z55" s="106">
        <f>+(A!X56-B!Y56)/(A!X56+B!Y56)</f>
        <v>7.3625178782292786E-2</v>
      </c>
      <c r="AA55" s="105">
        <f>+(A!Y56-B!Z56)/(A!Y56+B!Z56)</f>
        <v>-7.2887491946766414E-2</v>
      </c>
      <c r="AB55" s="105">
        <f>+(A!Z56-B!AA56)/(A!Z56+B!AA56)</f>
        <v>-0.33091960610847387</v>
      </c>
      <c r="AC55" s="105">
        <f>+(A!AA56-B!AB56)/(A!AA56+B!AB56)</f>
        <v>0.14500963378041773</v>
      </c>
      <c r="AD55" s="105">
        <f>+(A!AB56-B!AC56)/(A!AB56+B!AC56)</f>
        <v>0.50044868601272774</v>
      </c>
      <c r="AE55" s="105">
        <f>+(A!AC56-B!AD56)/(A!AC56+B!AD56)</f>
        <v>0.63921637788763208</v>
      </c>
      <c r="AF55" s="105">
        <f>+(A!AD56-B!AE56)/(A!AD56+B!AE56)</f>
        <v>0.42531597832657658</v>
      </c>
    </row>
    <row r="56" spans="4:32" x14ac:dyDescent="0.25">
      <c r="D56" t="s">
        <v>52</v>
      </c>
      <c r="E56" s="111"/>
      <c r="F56" s="103"/>
      <c r="G56" s="103"/>
      <c r="H56" s="103"/>
      <c r="I56" s="103"/>
      <c r="J56" s="103"/>
      <c r="K56" s="103"/>
      <c r="L56" s="103"/>
      <c r="M56" s="103"/>
      <c r="N56" s="103"/>
      <c r="O56" s="103"/>
      <c r="P56" s="103"/>
      <c r="Q56" s="103"/>
      <c r="R56" s="103"/>
      <c r="S56" s="103"/>
      <c r="T56" s="103"/>
      <c r="U56" s="103"/>
      <c r="V56" s="103"/>
      <c r="W56" s="103"/>
      <c r="X56" s="103"/>
      <c r="Y56" s="103"/>
      <c r="Z56" s="103"/>
      <c r="AA56" s="103"/>
      <c r="AB56" s="103"/>
    </row>
    <row r="57" spans="4:32" ht="15.75" thickBot="1" x14ac:dyDescent="0.3"/>
    <row r="58" spans="4:32" ht="15.75" thickBot="1" x14ac:dyDescent="0.3">
      <c r="D58" s="5" t="s">
        <v>14</v>
      </c>
      <c r="E58" s="6"/>
      <c r="F58" s="11">
        <v>1995</v>
      </c>
      <c r="G58" s="7">
        <v>1996</v>
      </c>
      <c r="H58" s="11">
        <v>1997</v>
      </c>
      <c r="I58" s="7">
        <v>1998</v>
      </c>
      <c r="J58" s="11">
        <v>1999</v>
      </c>
      <c r="K58" s="7">
        <v>2000</v>
      </c>
      <c r="L58" s="11">
        <v>2001</v>
      </c>
      <c r="M58" s="7">
        <v>2002</v>
      </c>
      <c r="N58" s="11">
        <v>2003</v>
      </c>
      <c r="O58" s="7">
        <v>2004</v>
      </c>
      <c r="P58" s="11">
        <v>2005</v>
      </c>
      <c r="Q58" s="7">
        <v>2006</v>
      </c>
      <c r="R58" s="11">
        <v>2007</v>
      </c>
      <c r="S58" s="7">
        <v>2008</v>
      </c>
      <c r="T58" s="11">
        <v>2009</v>
      </c>
      <c r="U58" s="7">
        <v>2010</v>
      </c>
      <c r="V58" s="11">
        <v>2011</v>
      </c>
      <c r="W58" s="7">
        <v>2012</v>
      </c>
      <c r="X58" s="11">
        <v>2013</v>
      </c>
      <c r="Y58" s="7">
        <v>2014</v>
      </c>
      <c r="Z58" s="11">
        <v>2015</v>
      </c>
      <c r="AA58" s="8">
        <v>2016</v>
      </c>
      <c r="AB58" s="8">
        <v>2017</v>
      </c>
      <c r="AC58" s="8">
        <v>2018</v>
      </c>
      <c r="AD58" s="8">
        <v>2019</v>
      </c>
      <c r="AE58" s="8">
        <v>2020</v>
      </c>
      <c r="AF58" s="8">
        <v>2021</v>
      </c>
    </row>
    <row r="59" spans="4:32" x14ac:dyDescent="0.25">
      <c r="D59" s="242" t="s">
        <v>16</v>
      </c>
      <c r="E59" s="243"/>
      <c r="F59" s="107" t="str">
        <f>+IF(F46&gt;0.33, "COMERCIO INTRAINDUSTRIAL", "INDICIO DE COMERCIO INTRAINDUSTRIAL")</f>
        <v>COMERCIO INTRAINDUSTRIAL</v>
      </c>
      <c r="G59" s="137" t="str">
        <f t="shared" ref="G59:AA59" si="0">+IF(G46&gt;0.33, "COMERCIO INTRAINDUSTRIAL", "INDICIO DE COMERCIO INTRAINDUSTRIAL")</f>
        <v>COMERCIO INTRAINDUSTRIAL</v>
      </c>
      <c r="H59" s="107" t="str">
        <f t="shared" si="0"/>
        <v>COMERCIO INTRAINDUSTRIAL</v>
      </c>
      <c r="I59" s="137" t="str">
        <f t="shared" si="0"/>
        <v>COMERCIO INTRAINDUSTRIAL</v>
      </c>
      <c r="J59" s="107" t="str">
        <f t="shared" si="0"/>
        <v>COMERCIO INTRAINDUSTRIAL</v>
      </c>
      <c r="K59" s="137" t="str">
        <f t="shared" si="0"/>
        <v>COMERCIO INTRAINDUSTRIAL</v>
      </c>
      <c r="L59" s="107" t="e">
        <f t="shared" si="0"/>
        <v>#REF!</v>
      </c>
      <c r="M59" s="137" t="str">
        <f t="shared" si="0"/>
        <v>COMERCIO INTRAINDUSTRIAL</v>
      </c>
      <c r="N59" s="107" t="str">
        <f t="shared" si="0"/>
        <v>COMERCIO INTRAINDUSTRIAL</v>
      </c>
      <c r="O59" s="137" t="str">
        <f t="shared" si="0"/>
        <v>COMERCIO INTRAINDUSTRIAL</v>
      </c>
      <c r="P59" s="107" t="str">
        <f t="shared" si="0"/>
        <v>COMERCIO INTRAINDUSTRIAL</v>
      </c>
      <c r="Q59" s="137" t="str">
        <f t="shared" si="0"/>
        <v>COMERCIO INTRAINDUSTRIAL</v>
      </c>
      <c r="R59" s="107" t="str">
        <f t="shared" si="0"/>
        <v>COMERCIO INTRAINDUSTRIAL</v>
      </c>
      <c r="S59" s="137" t="str">
        <f t="shared" si="0"/>
        <v>COMERCIO INTRAINDUSTRIAL</v>
      </c>
      <c r="T59" s="107" t="str">
        <f t="shared" si="0"/>
        <v>COMERCIO INTRAINDUSTRIAL</v>
      </c>
      <c r="U59" s="137" t="str">
        <f t="shared" si="0"/>
        <v>COMERCIO INTRAINDUSTRIAL</v>
      </c>
      <c r="V59" s="107" t="str">
        <f t="shared" si="0"/>
        <v>COMERCIO INTRAINDUSTRIAL</v>
      </c>
      <c r="W59" s="137" t="str">
        <f t="shared" si="0"/>
        <v>COMERCIO INTRAINDUSTRIAL</v>
      </c>
      <c r="X59" s="107" t="str">
        <f t="shared" si="0"/>
        <v>COMERCIO INTRAINDUSTRIAL</v>
      </c>
      <c r="Y59" s="137" t="str">
        <f t="shared" si="0"/>
        <v>COMERCIO INTRAINDUSTRIAL</v>
      </c>
      <c r="Z59" s="107" t="str">
        <f t="shared" si="0"/>
        <v>COMERCIO INTRAINDUSTRIAL</v>
      </c>
      <c r="AA59" s="138" t="str">
        <f t="shared" si="0"/>
        <v>COMERCIO INTRAINDUSTRIAL</v>
      </c>
      <c r="AB59" s="138" t="str">
        <f t="shared" ref="AB59:AC59" si="1">+IF(AB46&gt;0.33, "COMERCIO INTRAINDUSTRIAL", "INDICIO DE COMERCIO INTRAINDUSTRIAL")</f>
        <v>COMERCIO INTRAINDUSTRIAL</v>
      </c>
      <c r="AC59" s="138" t="str">
        <f t="shared" si="1"/>
        <v>COMERCIO INTRAINDUSTRIAL</v>
      </c>
      <c r="AD59" s="138" t="str">
        <f t="shared" ref="AD59:AE59" si="2">+IF(AD46&gt;0.33, "COMERCIO INTRAINDUSTRIAL", "INDICIO DE COMERCIO INTRAINDUSTRIAL")</f>
        <v>COMERCIO INTRAINDUSTRIAL</v>
      </c>
      <c r="AE59" s="138" t="str">
        <f t="shared" si="2"/>
        <v>COMERCIO INTRAINDUSTRIAL</v>
      </c>
      <c r="AF59" s="138" t="str">
        <f t="shared" ref="AF59" si="3">+IF(AF46&gt;0.33, "COMERCIO INTRAINDUSTRIAL", "INDICIO DE COMERCIO INTRAINDUSTRIAL")</f>
        <v>COMERCIO INTRAINDUSTRIAL</v>
      </c>
    </row>
    <row r="60" spans="4:32" x14ac:dyDescent="0.25">
      <c r="D60" s="244" t="s">
        <v>17</v>
      </c>
      <c r="E60" s="245"/>
      <c r="F60" s="108" t="str">
        <f t="shared" ref="F60:AA60" si="4">+IF(F47&gt;0.33, "COMERCIO INTRAINDUSTRIAL", "INDICIO DE COMERCIO INTRAINDUSTRIAL")</f>
        <v>COMERCIO INTRAINDUSTRIAL</v>
      </c>
      <c r="G60" s="136" t="str">
        <f t="shared" si="4"/>
        <v>COMERCIO INTRAINDUSTRIAL</v>
      </c>
      <c r="H60" s="108" t="str">
        <f t="shared" si="4"/>
        <v>COMERCIO INTRAINDUSTRIAL</v>
      </c>
      <c r="I60" s="136" t="str">
        <f t="shared" si="4"/>
        <v>COMERCIO INTRAINDUSTRIAL</v>
      </c>
      <c r="J60" s="108" t="str">
        <f t="shared" si="4"/>
        <v>COMERCIO INTRAINDUSTRIAL</v>
      </c>
      <c r="K60" s="136" t="str">
        <f t="shared" si="4"/>
        <v>COMERCIO INTRAINDUSTRIAL</v>
      </c>
      <c r="L60" s="108" t="str">
        <f t="shared" si="4"/>
        <v>COMERCIO INTRAINDUSTRIAL</v>
      </c>
      <c r="M60" s="136" t="str">
        <f t="shared" si="4"/>
        <v>COMERCIO INTRAINDUSTRIAL</v>
      </c>
      <c r="N60" s="108" t="str">
        <f t="shared" si="4"/>
        <v>COMERCIO INTRAINDUSTRIAL</v>
      </c>
      <c r="O60" s="136" t="str">
        <f t="shared" si="4"/>
        <v>COMERCIO INTRAINDUSTRIAL</v>
      </c>
      <c r="P60" s="108" t="str">
        <f t="shared" si="4"/>
        <v>COMERCIO INTRAINDUSTRIAL</v>
      </c>
      <c r="Q60" s="136" t="str">
        <f t="shared" si="4"/>
        <v>INDICIO DE COMERCIO INTRAINDUSTRIAL</v>
      </c>
      <c r="R60" s="108" t="str">
        <f t="shared" si="4"/>
        <v>COMERCIO INTRAINDUSTRIAL</v>
      </c>
      <c r="S60" s="136" t="str">
        <f t="shared" si="4"/>
        <v>COMERCIO INTRAINDUSTRIAL</v>
      </c>
      <c r="T60" s="108" t="str">
        <f t="shared" si="4"/>
        <v>INDICIO DE COMERCIO INTRAINDUSTRIAL</v>
      </c>
      <c r="U60" s="136" t="str">
        <f t="shared" si="4"/>
        <v>INDICIO DE COMERCIO INTRAINDUSTRIAL</v>
      </c>
      <c r="V60" s="108" t="str">
        <f t="shared" si="4"/>
        <v>COMERCIO INTRAINDUSTRIAL</v>
      </c>
      <c r="W60" s="136" t="str">
        <f t="shared" si="4"/>
        <v>INDICIO DE COMERCIO INTRAINDUSTRIAL</v>
      </c>
      <c r="X60" s="108" t="str">
        <f t="shared" si="4"/>
        <v>INDICIO DE COMERCIO INTRAINDUSTRIAL</v>
      </c>
      <c r="Y60" s="136" t="str">
        <f t="shared" si="4"/>
        <v>COMERCIO INTRAINDUSTRIAL</v>
      </c>
      <c r="Z60" s="108" t="str">
        <f t="shared" si="4"/>
        <v>INDICIO DE COMERCIO INTRAINDUSTRIAL</v>
      </c>
      <c r="AA60" s="139" t="str">
        <f t="shared" si="4"/>
        <v>INDICIO DE COMERCIO INTRAINDUSTRIAL</v>
      </c>
      <c r="AB60" s="139" t="str">
        <f t="shared" ref="AB60:AC60" si="5">+IF(AB47&gt;0.33, "COMERCIO INTRAINDUSTRIAL", "INDICIO DE COMERCIO INTRAINDUSTRIAL")</f>
        <v>INDICIO DE COMERCIO INTRAINDUSTRIAL</v>
      </c>
      <c r="AC60" s="139" t="str">
        <f t="shared" si="5"/>
        <v>INDICIO DE COMERCIO INTRAINDUSTRIAL</v>
      </c>
      <c r="AD60" s="139" t="str">
        <f t="shared" ref="AD60:AE60" si="6">+IF(AD47&gt;0.33, "COMERCIO INTRAINDUSTRIAL", "INDICIO DE COMERCIO INTRAINDUSTRIAL")</f>
        <v>INDICIO DE COMERCIO INTRAINDUSTRIAL</v>
      </c>
      <c r="AE60" s="139" t="str">
        <f t="shared" si="6"/>
        <v>INDICIO DE COMERCIO INTRAINDUSTRIAL</v>
      </c>
      <c r="AF60" s="139" t="str">
        <f t="shared" ref="AF60" si="7">+IF(AF47&gt;0.33, "COMERCIO INTRAINDUSTRIAL", "INDICIO DE COMERCIO INTRAINDUSTRIAL")</f>
        <v>INDICIO DE COMERCIO INTRAINDUSTRIAL</v>
      </c>
    </row>
    <row r="61" spans="4:32" x14ac:dyDescent="0.25">
      <c r="D61" s="242" t="s">
        <v>18</v>
      </c>
      <c r="E61" s="243"/>
      <c r="F61" s="108" t="str">
        <f t="shared" ref="F61:AA61" si="8">+IF(F48&gt;0.33, "COMERCIO INTRAINDUSTRIAL", "INDICIO DE COMERCIO INTRAINDUSTRIAL")</f>
        <v>COMERCIO INTRAINDUSTRIAL</v>
      </c>
      <c r="G61" s="136" t="str">
        <f t="shared" si="8"/>
        <v>INDICIO DE COMERCIO INTRAINDUSTRIAL</v>
      </c>
      <c r="H61" s="108" t="str">
        <f t="shared" si="8"/>
        <v>INDICIO DE COMERCIO INTRAINDUSTRIAL</v>
      </c>
      <c r="I61" s="136" t="str">
        <f t="shared" si="8"/>
        <v>INDICIO DE COMERCIO INTRAINDUSTRIAL</v>
      </c>
      <c r="J61" s="108" t="str">
        <f t="shared" si="8"/>
        <v>INDICIO DE COMERCIO INTRAINDUSTRIAL</v>
      </c>
      <c r="K61" s="136" t="str">
        <f t="shared" si="8"/>
        <v>INDICIO DE COMERCIO INTRAINDUSTRIAL</v>
      </c>
      <c r="L61" s="108" t="str">
        <f t="shared" si="8"/>
        <v>INDICIO DE COMERCIO INTRAINDUSTRIAL</v>
      </c>
      <c r="M61" s="136" t="str">
        <f t="shared" si="8"/>
        <v>INDICIO DE COMERCIO INTRAINDUSTRIAL</v>
      </c>
      <c r="N61" s="108" t="str">
        <f t="shared" si="8"/>
        <v>INDICIO DE COMERCIO INTRAINDUSTRIAL</v>
      </c>
      <c r="O61" s="136" t="str">
        <f t="shared" si="8"/>
        <v>INDICIO DE COMERCIO INTRAINDUSTRIAL</v>
      </c>
      <c r="P61" s="108" t="str">
        <f t="shared" si="8"/>
        <v>INDICIO DE COMERCIO INTRAINDUSTRIAL</v>
      </c>
      <c r="Q61" s="136" t="str">
        <f t="shared" si="8"/>
        <v>INDICIO DE COMERCIO INTRAINDUSTRIAL</v>
      </c>
      <c r="R61" s="108" t="str">
        <f t="shared" si="8"/>
        <v>INDICIO DE COMERCIO INTRAINDUSTRIAL</v>
      </c>
      <c r="S61" s="136" t="str">
        <f t="shared" si="8"/>
        <v>INDICIO DE COMERCIO INTRAINDUSTRIAL</v>
      </c>
      <c r="T61" s="108" t="str">
        <f t="shared" si="8"/>
        <v>INDICIO DE COMERCIO INTRAINDUSTRIAL</v>
      </c>
      <c r="U61" s="136" t="str">
        <f t="shared" si="8"/>
        <v>INDICIO DE COMERCIO INTRAINDUSTRIAL</v>
      </c>
      <c r="V61" s="108" t="str">
        <f t="shared" si="8"/>
        <v>INDICIO DE COMERCIO INTRAINDUSTRIAL</v>
      </c>
      <c r="W61" s="136" t="str">
        <f t="shared" si="8"/>
        <v>INDICIO DE COMERCIO INTRAINDUSTRIAL</v>
      </c>
      <c r="X61" s="108" t="str">
        <f t="shared" si="8"/>
        <v>INDICIO DE COMERCIO INTRAINDUSTRIAL</v>
      </c>
      <c r="Y61" s="136" t="str">
        <f t="shared" si="8"/>
        <v>INDICIO DE COMERCIO INTRAINDUSTRIAL</v>
      </c>
      <c r="Z61" s="108" t="str">
        <f t="shared" si="8"/>
        <v>INDICIO DE COMERCIO INTRAINDUSTRIAL</v>
      </c>
      <c r="AA61" s="139" t="str">
        <f t="shared" si="8"/>
        <v>INDICIO DE COMERCIO INTRAINDUSTRIAL</v>
      </c>
      <c r="AB61" s="139" t="str">
        <f t="shared" ref="AB61:AC61" si="9">+IF(AB48&gt;0.33, "COMERCIO INTRAINDUSTRIAL", "INDICIO DE COMERCIO INTRAINDUSTRIAL")</f>
        <v>INDICIO DE COMERCIO INTRAINDUSTRIAL</v>
      </c>
      <c r="AC61" s="139" t="str">
        <f t="shared" si="9"/>
        <v>INDICIO DE COMERCIO INTRAINDUSTRIAL</v>
      </c>
      <c r="AD61" s="139" t="str">
        <f t="shared" ref="AD61:AE61" si="10">+IF(AD48&gt;0.33, "COMERCIO INTRAINDUSTRIAL", "INDICIO DE COMERCIO INTRAINDUSTRIAL")</f>
        <v>INDICIO DE COMERCIO INTRAINDUSTRIAL</v>
      </c>
      <c r="AE61" s="139" t="str">
        <f t="shared" si="10"/>
        <v>INDICIO DE COMERCIO INTRAINDUSTRIAL</v>
      </c>
      <c r="AF61" s="139" t="str">
        <f t="shared" ref="AF61" si="11">+IF(AF48&gt;0.33, "COMERCIO INTRAINDUSTRIAL", "INDICIO DE COMERCIO INTRAINDUSTRIAL")</f>
        <v>INDICIO DE COMERCIO INTRAINDUSTRIAL</v>
      </c>
    </row>
    <row r="62" spans="4:32" x14ac:dyDescent="0.25">
      <c r="D62" s="244" t="s">
        <v>19</v>
      </c>
      <c r="E62" s="245"/>
      <c r="F62" s="108" t="str">
        <f t="shared" ref="F62:AA62" si="12">+IF(F49&gt;0.33, "COMERCIO INTRAINDUSTRIAL", "INDICIO DE COMERCIO INTRAINDUSTRIAL")</f>
        <v>COMERCIO INTRAINDUSTRIAL</v>
      </c>
      <c r="G62" s="136" t="str">
        <f t="shared" si="12"/>
        <v>COMERCIO INTRAINDUSTRIAL</v>
      </c>
      <c r="H62" s="108" t="str">
        <f t="shared" si="12"/>
        <v>COMERCIO INTRAINDUSTRIAL</v>
      </c>
      <c r="I62" s="136" t="str">
        <f t="shared" si="12"/>
        <v>COMERCIO INTRAINDUSTRIAL</v>
      </c>
      <c r="J62" s="108" t="str">
        <f t="shared" si="12"/>
        <v>COMERCIO INTRAINDUSTRIAL</v>
      </c>
      <c r="K62" s="136" t="str">
        <f t="shared" si="12"/>
        <v>COMERCIO INTRAINDUSTRIAL</v>
      </c>
      <c r="L62" s="108" t="str">
        <f t="shared" si="12"/>
        <v>COMERCIO INTRAINDUSTRIAL</v>
      </c>
      <c r="M62" s="136" t="str">
        <f t="shared" si="12"/>
        <v>COMERCIO INTRAINDUSTRIAL</v>
      </c>
      <c r="N62" s="108" t="str">
        <f t="shared" si="12"/>
        <v>COMERCIO INTRAINDUSTRIAL</v>
      </c>
      <c r="O62" s="136" t="str">
        <f t="shared" si="12"/>
        <v>COMERCIO INTRAINDUSTRIAL</v>
      </c>
      <c r="P62" s="108" t="str">
        <f t="shared" si="12"/>
        <v>COMERCIO INTRAINDUSTRIAL</v>
      </c>
      <c r="Q62" s="136" t="str">
        <f t="shared" si="12"/>
        <v>COMERCIO INTRAINDUSTRIAL</v>
      </c>
      <c r="R62" s="108" t="str">
        <f t="shared" si="12"/>
        <v>COMERCIO INTRAINDUSTRIAL</v>
      </c>
      <c r="S62" s="136" t="str">
        <f t="shared" si="12"/>
        <v>COMERCIO INTRAINDUSTRIAL</v>
      </c>
      <c r="T62" s="108" t="str">
        <f t="shared" si="12"/>
        <v>COMERCIO INTRAINDUSTRIAL</v>
      </c>
      <c r="U62" s="136" t="str">
        <f t="shared" si="12"/>
        <v>COMERCIO INTRAINDUSTRIAL</v>
      </c>
      <c r="V62" s="108" t="str">
        <f t="shared" si="12"/>
        <v>COMERCIO INTRAINDUSTRIAL</v>
      </c>
      <c r="W62" s="136" t="str">
        <f t="shared" si="12"/>
        <v>COMERCIO INTRAINDUSTRIAL</v>
      </c>
      <c r="X62" s="108" t="str">
        <f t="shared" si="12"/>
        <v>COMERCIO INTRAINDUSTRIAL</v>
      </c>
      <c r="Y62" s="136" t="str">
        <f t="shared" si="12"/>
        <v>COMERCIO INTRAINDUSTRIAL</v>
      </c>
      <c r="Z62" s="108" t="str">
        <f t="shared" si="12"/>
        <v>COMERCIO INTRAINDUSTRIAL</v>
      </c>
      <c r="AA62" s="139" t="str">
        <f t="shared" si="12"/>
        <v>COMERCIO INTRAINDUSTRIAL</v>
      </c>
      <c r="AB62" s="139" t="str">
        <f t="shared" ref="AB62:AC62" si="13">+IF(AB49&gt;0.33, "COMERCIO INTRAINDUSTRIAL", "INDICIO DE COMERCIO INTRAINDUSTRIAL")</f>
        <v>COMERCIO INTRAINDUSTRIAL</v>
      </c>
      <c r="AC62" s="139" t="str">
        <f t="shared" si="13"/>
        <v>COMERCIO INTRAINDUSTRIAL</v>
      </c>
      <c r="AD62" s="139" t="str">
        <f t="shared" ref="AD62:AE62" si="14">+IF(AD49&gt;0.33, "COMERCIO INTRAINDUSTRIAL", "INDICIO DE COMERCIO INTRAINDUSTRIAL")</f>
        <v>COMERCIO INTRAINDUSTRIAL</v>
      </c>
      <c r="AE62" s="139" t="str">
        <f t="shared" si="14"/>
        <v>COMERCIO INTRAINDUSTRIAL</v>
      </c>
      <c r="AF62" s="139" t="str">
        <f t="shared" ref="AF62" si="15">+IF(AF49&gt;0.33, "COMERCIO INTRAINDUSTRIAL", "INDICIO DE COMERCIO INTRAINDUSTRIAL")</f>
        <v>COMERCIO INTRAINDUSTRIAL</v>
      </c>
    </row>
    <row r="63" spans="4:32" x14ac:dyDescent="0.25">
      <c r="D63" s="242" t="s">
        <v>20</v>
      </c>
      <c r="E63" s="243"/>
      <c r="F63" s="108" t="e">
        <f t="shared" ref="F63:AA63" si="16">+IF(F50&gt;0.33, "COMERCIO INTRAINDUSTRIAL", "INDICIO DE COMERCIO INTRAINDUSTRIAL")</f>
        <v>#VALUE!</v>
      </c>
      <c r="G63" s="136" t="str">
        <f t="shared" si="16"/>
        <v>INDICIO DE COMERCIO INTRAINDUSTRIAL</v>
      </c>
      <c r="H63" s="108" t="e">
        <f t="shared" si="16"/>
        <v>#VALUE!</v>
      </c>
      <c r="I63" s="136" t="str">
        <f t="shared" si="16"/>
        <v>COMERCIO INTRAINDUSTRIAL</v>
      </c>
      <c r="J63" s="108" t="e">
        <f t="shared" si="16"/>
        <v>#VALUE!</v>
      </c>
      <c r="K63" s="136" t="e">
        <f t="shared" si="16"/>
        <v>#VALUE!</v>
      </c>
      <c r="L63" s="108" t="str">
        <f t="shared" si="16"/>
        <v>COMERCIO INTRAINDUSTRIAL</v>
      </c>
      <c r="M63" s="136" t="str">
        <f t="shared" si="16"/>
        <v>INDICIO DE COMERCIO INTRAINDUSTRIAL</v>
      </c>
      <c r="N63" s="108" t="str">
        <f t="shared" si="16"/>
        <v>COMERCIO INTRAINDUSTRIAL</v>
      </c>
      <c r="O63" s="136" t="str">
        <f t="shared" si="16"/>
        <v>COMERCIO INTRAINDUSTRIAL</v>
      </c>
      <c r="P63" s="108" t="str">
        <f t="shared" si="16"/>
        <v>COMERCIO INTRAINDUSTRIAL</v>
      </c>
      <c r="Q63" s="136" t="str">
        <f t="shared" si="16"/>
        <v>COMERCIO INTRAINDUSTRIAL</v>
      </c>
      <c r="R63" s="108" t="str">
        <f t="shared" si="16"/>
        <v>COMERCIO INTRAINDUSTRIAL</v>
      </c>
      <c r="S63" s="136" t="str">
        <f t="shared" si="16"/>
        <v>COMERCIO INTRAINDUSTRIAL</v>
      </c>
      <c r="T63" s="108" t="str">
        <f t="shared" si="16"/>
        <v>COMERCIO INTRAINDUSTRIAL</v>
      </c>
      <c r="U63" s="136" t="str">
        <f t="shared" si="16"/>
        <v>COMERCIO INTRAINDUSTRIAL</v>
      </c>
      <c r="V63" s="108" t="str">
        <f t="shared" si="16"/>
        <v>COMERCIO INTRAINDUSTRIAL</v>
      </c>
      <c r="W63" s="136" t="str">
        <f t="shared" si="16"/>
        <v>COMERCIO INTRAINDUSTRIAL</v>
      </c>
      <c r="X63" s="108" t="str">
        <f t="shared" si="16"/>
        <v>INDICIO DE COMERCIO INTRAINDUSTRIAL</v>
      </c>
      <c r="Y63" s="136" t="str">
        <f t="shared" si="16"/>
        <v>COMERCIO INTRAINDUSTRIAL</v>
      </c>
      <c r="Z63" s="108" t="str">
        <f t="shared" si="16"/>
        <v>COMERCIO INTRAINDUSTRIAL</v>
      </c>
      <c r="AA63" s="139" t="str">
        <f t="shared" si="16"/>
        <v>COMERCIO INTRAINDUSTRIAL</v>
      </c>
      <c r="AB63" s="139" t="str">
        <f t="shared" ref="AB63:AC63" si="17">+IF(AB50&gt;0.33, "COMERCIO INTRAINDUSTRIAL", "INDICIO DE COMERCIO INTRAINDUSTRIAL")</f>
        <v>COMERCIO INTRAINDUSTRIAL</v>
      </c>
      <c r="AC63" s="139" t="str">
        <f t="shared" si="17"/>
        <v>COMERCIO INTRAINDUSTRIAL</v>
      </c>
      <c r="AD63" s="139" t="str">
        <f t="shared" ref="AD63:AE63" si="18">+IF(AD50&gt;0.33, "COMERCIO INTRAINDUSTRIAL", "INDICIO DE COMERCIO INTRAINDUSTRIAL")</f>
        <v>COMERCIO INTRAINDUSTRIAL</v>
      </c>
      <c r="AE63" s="139" t="str">
        <f t="shared" si="18"/>
        <v>COMERCIO INTRAINDUSTRIAL</v>
      </c>
      <c r="AF63" s="139" t="str">
        <f t="shared" ref="AF63" si="19">+IF(AF50&gt;0.33, "COMERCIO INTRAINDUSTRIAL", "INDICIO DE COMERCIO INTRAINDUSTRIAL")</f>
        <v>INDICIO DE COMERCIO INTRAINDUSTRIAL</v>
      </c>
    </row>
    <row r="64" spans="4:32" x14ac:dyDescent="0.25">
      <c r="D64" s="244" t="s">
        <v>21</v>
      </c>
      <c r="E64" s="245"/>
      <c r="F64" s="108" t="str">
        <f t="shared" ref="F64:AA64" si="20">+IF(F51&gt;0.33, "COMERCIO INTRAINDUSTRIAL", "INDICIO DE COMERCIO INTRAINDUSTRIAL")</f>
        <v>INDICIO DE COMERCIO INTRAINDUSTRIAL</v>
      </c>
      <c r="G64" s="136" t="str">
        <f t="shared" si="20"/>
        <v>INDICIO DE COMERCIO INTRAINDUSTRIAL</v>
      </c>
      <c r="H64" s="108" t="str">
        <f t="shared" si="20"/>
        <v>INDICIO DE COMERCIO INTRAINDUSTRIAL</v>
      </c>
      <c r="I64" s="136" t="str">
        <f t="shared" si="20"/>
        <v>INDICIO DE COMERCIO INTRAINDUSTRIAL</v>
      </c>
      <c r="J64" s="108" t="str">
        <f t="shared" si="20"/>
        <v>INDICIO DE COMERCIO INTRAINDUSTRIAL</v>
      </c>
      <c r="K64" s="136" t="str">
        <f t="shared" si="20"/>
        <v>INDICIO DE COMERCIO INTRAINDUSTRIAL</v>
      </c>
      <c r="L64" s="108" t="e">
        <f t="shared" si="20"/>
        <v>#VALUE!</v>
      </c>
      <c r="M64" s="136" t="str">
        <f t="shared" si="20"/>
        <v>INDICIO DE COMERCIO INTRAINDUSTRIAL</v>
      </c>
      <c r="N64" s="108" t="str">
        <f t="shared" si="20"/>
        <v>INDICIO DE COMERCIO INTRAINDUSTRIAL</v>
      </c>
      <c r="O64" s="136" t="str">
        <f t="shared" si="20"/>
        <v>INDICIO DE COMERCIO INTRAINDUSTRIAL</v>
      </c>
      <c r="P64" s="108" t="str">
        <f t="shared" si="20"/>
        <v>INDICIO DE COMERCIO INTRAINDUSTRIAL</v>
      </c>
      <c r="Q64" s="136" t="str">
        <f t="shared" si="20"/>
        <v>INDICIO DE COMERCIO INTRAINDUSTRIAL</v>
      </c>
      <c r="R64" s="108" t="str">
        <f t="shared" si="20"/>
        <v>INDICIO DE COMERCIO INTRAINDUSTRIAL</v>
      </c>
      <c r="S64" s="136" t="str">
        <f t="shared" si="20"/>
        <v>INDICIO DE COMERCIO INTRAINDUSTRIAL</v>
      </c>
      <c r="T64" s="108" t="str">
        <f t="shared" si="20"/>
        <v>INDICIO DE COMERCIO INTRAINDUSTRIAL</v>
      </c>
      <c r="U64" s="136" t="str">
        <f t="shared" si="20"/>
        <v>INDICIO DE COMERCIO INTRAINDUSTRIAL</v>
      </c>
      <c r="V64" s="108" t="str">
        <f t="shared" si="20"/>
        <v>INDICIO DE COMERCIO INTRAINDUSTRIAL</v>
      </c>
      <c r="W64" s="136" t="str">
        <f t="shared" si="20"/>
        <v>INDICIO DE COMERCIO INTRAINDUSTRIAL</v>
      </c>
      <c r="X64" s="108" t="str">
        <f t="shared" si="20"/>
        <v>INDICIO DE COMERCIO INTRAINDUSTRIAL</v>
      </c>
      <c r="Y64" s="136" t="str">
        <f t="shared" si="20"/>
        <v>INDICIO DE COMERCIO INTRAINDUSTRIAL</v>
      </c>
      <c r="Z64" s="108" t="str">
        <f t="shared" si="20"/>
        <v>INDICIO DE COMERCIO INTRAINDUSTRIAL</v>
      </c>
      <c r="AA64" s="139" t="str">
        <f t="shared" si="20"/>
        <v>INDICIO DE COMERCIO INTRAINDUSTRIAL</v>
      </c>
      <c r="AB64" s="139" t="str">
        <f t="shared" ref="AB64:AC64" si="21">+IF(AB51&gt;0.33, "COMERCIO INTRAINDUSTRIAL", "INDICIO DE COMERCIO INTRAINDUSTRIAL")</f>
        <v>INDICIO DE COMERCIO INTRAINDUSTRIAL</v>
      </c>
      <c r="AC64" s="139" t="str">
        <f t="shared" si="21"/>
        <v>INDICIO DE COMERCIO INTRAINDUSTRIAL</v>
      </c>
      <c r="AD64" s="139" t="str">
        <f t="shared" ref="AD64:AE64" si="22">+IF(AD51&gt;0.33, "COMERCIO INTRAINDUSTRIAL", "INDICIO DE COMERCIO INTRAINDUSTRIAL")</f>
        <v>INDICIO DE COMERCIO INTRAINDUSTRIAL</v>
      </c>
      <c r="AE64" s="139" t="str">
        <f t="shared" si="22"/>
        <v>INDICIO DE COMERCIO INTRAINDUSTRIAL</v>
      </c>
      <c r="AF64" s="139" t="str">
        <f t="shared" ref="AF64" si="23">+IF(AF51&gt;0.33, "COMERCIO INTRAINDUSTRIAL", "INDICIO DE COMERCIO INTRAINDUSTRIAL")</f>
        <v>INDICIO DE COMERCIO INTRAINDUSTRIAL</v>
      </c>
    </row>
    <row r="65" spans="4:32" x14ac:dyDescent="0.25">
      <c r="D65" s="242" t="s">
        <v>22</v>
      </c>
      <c r="E65" s="243"/>
      <c r="F65" s="108" t="str">
        <f t="shared" ref="F65:AA65" si="24">+IF(F52&gt;0.33, "COMERCIO INTRAINDUSTRIAL", "INDICIO DE COMERCIO INTRAINDUSTRIAL")</f>
        <v>INDICIO DE COMERCIO INTRAINDUSTRIAL</v>
      </c>
      <c r="G65" s="136" t="str">
        <f t="shared" si="24"/>
        <v>INDICIO DE COMERCIO INTRAINDUSTRIAL</v>
      </c>
      <c r="H65" s="108" t="str">
        <f t="shared" si="24"/>
        <v>INDICIO DE COMERCIO INTRAINDUSTRIAL</v>
      </c>
      <c r="I65" s="136" t="str">
        <f t="shared" si="24"/>
        <v>INDICIO DE COMERCIO INTRAINDUSTRIAL</v>
      </c>
      <c r="J65" s="108" t="str">
        <f t="shared" si="24"/>
        <v>INDICIO DE COMERCIO INTRAINDUSTRIAL</v>
      </c>
      <c r="K65" s="136" t="str">
        <f t="shared" si="24"/>
        <v>INDICIO DE COMERCIO INTRAINDUSTRIAL</v>
      </c>
      <c r="L65" s="108" t="str">
        <f t="shared" si="24"/>
        <v>INDICIO DE COMERCIO INTRAINDUSTRIAL</v>
      </c>
      <c r="M65" s="136" t="str">
        <f t="shared" si="24"/>
        <v>INDICIO DE COMERCIO INTRAINDUSTRIAL</v>
      </c>
      <c r="N65" s="108" t="str">
        <f t="shared" si="24"/>
        <v>INDICIO DE COMERCIO INTRAINDUSTRIAL</v>
      </c>
      <c r="O65" s="136" t="str">
        <f t="shared" si="24"/>
        <v>INDICIO DE COMERCIO INTRAINDUSTRIAL</v>
      </c>
      <c r="P65" s="108" t="str">
        <f t="shared" si="24"/>
        <v>INDICIO DE COMERCIO INTRAINDUSTRIAL</v>
      </c>
      <c r="Q65" s="136" t="str">
        <f t="shared" si="24"/>
        <v>INDICIO DE COMERCIO INTRAINDUSTRIAL</v>
      </c>
      <c r="R65" s="108" t="str">
        <f t="shared" si="24"/>
        <v>INDICIO DE COMERCIO INTRAINDUSTRIAL</v>
      </c>
      <c r="S65" s="136" t="str">
        <f t="shared" si="24"/>
        <v>INDICIO DE COMERCIO INTRAINDUSTRIAL</v>
      </c>
      <c r="T65" s="108" t="str">
        <f t="shared" si="24"/>
        <v>INDICIO DE COMERCIO INTRAINDUSTRIAL</v>
      </c>
      <c r="U65" s="136" t="str">
        <f t="shared" si="24"/>
        <v>INDICIO DE COMERCIO INTRAINDUSTRIAL</v>
      </c>
      <c r="V65" s="108" t="str">
        <f t="shared" si="24"/>
        <v>INDICIO DE COMERCIO INTRAINDUSTRIAL</v>
      </c>
      <c r="W65" s="136" t="str">
        <f t="shared" si="24"/>
        <v>INDICIO DE COMERCIO INTRAINDUSTRIAL</v>
      </c>
      <c r="X65" s="108" t="str">
        <f t="shared" si="24"/>
        <v>INDICIO DE COMERCIO INTRAINDUSTRIAL</v>
      </c>
      <c r="Y65" s="136" t="str">
        <f t="shared" si="24"/>
        <v>INDICIO DE COMERCIO INTRAINDUSTRIAL</v>
      </c>
      <c r="Z65" s="108" t="str">
        <f t="shared" si="24"/>
        <v>INDICIO DE COMERCIO INTRAINDUSTRIAL</v>
      </c>
      <c r="AA65" s="139" t="str">
        <f t="shared" si="24"/>
        <v>INDICIO DE COMERCIO INTRAINDUSTRIAL</v>
      </c>
      <c r="AB65" s="139" t="str">
        <f t="shared" ref="AB65:AC65" si="25">+IF(AB52&gt;0.33, "COMERCIO INTRAINDUSTRIAL", "INDICIO DE COMERCIO INTRAINDUSTRIAL")</f>
        <v>INDICIO DE COMERCIO INTRAINDUSTRIAL</v>
      </c>
      <c r="AC65" s="139" t="str">
        <f t="shared" si="25"/>
        <v>INDICIO DE COMERCIO INTRAINDUSTRIAL</v>
      </c>
      <c r="AD65" s="139" t="str">
        <f t="shared" ref="AD65:AE65" si="26">+IF(AD52&gt;0.33, "COMERCIO INTRAINDUSTRIAL", "INDICIO DE COMERCIO INTRAINDUSTRIAL")</f>
        <v>INDICIO DE COMERCIO INTRAINDUSTRIAL</v>
      </c>
      <c r="AE65" s="139" t="str">
        <f t="shared" si="26"/>
        <v>INDICIO DE COMERCIO INTRAINDUSTRIAL</v>
      </c>
      <c r="AF65" s="139" t="str">
        <f t="shared" ref="AF65" si="27">+IF(AF52&gt;0.33, "COMERCIO INTRAINDUSTRIAL", "INDICIO DE COMERCIO INTRAINDUSTRIAL")</f>
        <v>INDICIO DE COMERCIO INTRAINDUSTRIAL</v>
      </c>
    </row>
    <row r="66" spans="4:32" x14ac:dyDescent="0.25">
      <c r="D66" s="244" t="s">
        <v>23</v>
      </c>
      <c r="E66" s="245"/>
      <c r="F66" s="108" t="str">
        <f t="shared" ref="F66:AA66" si="28">+IF(F53&gt;0.33, "COMERCIO INTRAINDUSTRIAL", "INDICIO DE COMERCIO INTRAINDUSTRIAL")</f>
        <v>INDICIO DE COMERCIO INTRAINDUSTRIAL</v>
      </c>
      <c r="G66" s="136" t="str">
        <f t="shared" si="28"/>
        <v>INDICIO DE COMERCIO INTRAINDUSTRIAL</v>
      </c>
      <c r="H66" s="108" t="str">
        <f t="shared" si="28"/>
        <v>INDICIO DE COMERCIO INTRAINDUSTRIAL</v>
      </c>
      <c r="I66" s="136" t="str">
        <f t="shared" si="28"/>
        <v>INDICIO DE COMERCIO INTRAINDUSTRIAL</v>
      </c>
      <c r="J66" s="108" t="str">
        <f t="shared" si="28"/>
        <v>INDICIO DE COMERCIO INTRAINDUSTRIAL</v>
      </c>
      <c r="K66" s="136" t="str">
        <f t="shared" si="28"/>
        <v>INDICIO DE COMERCIO INTRAINDUSTRIAL</v>
      </c>
      <c r="L66" s="108" t="str">
        <f t="shared" si="28"/>
        <v>INDICIO DE COMERCIO INTRAINDUSTRIAL</v>
      </c>
      <c r="M66" s="136" t="str">
        <f t="shared" si="28"/>
        <v>INDICIO DE COMERCIO INTRAINDUSTRIAL</v>
      </c>
      <c r="N66" s="108" t="str">
        <f t="shared" si="28"/>
        <v>INDICIO DE COMERCIO INTRAINDUSTRIAL</v>
      </c>
      <c r="O66" s="136" t="str">
        <f t="shared" si="28"/>
        <v>INDICIO DE COMERCIO INTRAINDUSTRIAL</v>
      </c>
      <c r="P66" s="108" t="str">
        <f t="shared" si="28"/>
        <v>INDICIO DE COMERCIO INTRAINDUSTRIAL</v>
      </c>
      <c r="Q66" s="136" t="str">
        <f t="shared" si="28"/>
        <v>INDICIO DE COMERCIO INTRAINDUSTRIAL</v>
      </c>
      <c r="R66" s="108" t="str">
        <f t="shared" si="28"/>
        <v>INDICIO DE COMERCIO INTRAINDUSTRIAL</v>
      </c>
      <c r="S66" s="136" t="str">
        <f t="shared" si="28"/>
        <v>INDICIO DE COMERCIO INTRAINDUSTRIAL</v>
      </c>
      <c r="T66" s="108" t="str">
        <f t="shared" si="28"/>
        <v>INDICIO DE COMERCIO INTRAINDUSTRIAL</v>
      </c>
      <c r="U66" s="136" t="str">
        <f t="shared" si="28"/>
        <v>INDICIO DE COMERCIO INTRAINDUSTRIAL</v>
      </c>
      <c r="V66" s="108" t="str">
        <f t="shared" si="28"/>
        <v>INDICIO DE COMERCIO INTRAINDUSTRIAL</v>
      </c>
      <c r="W66" s="136" t="str">
        <f t="shared" si="28"/>
        <v>INDICIO DE COMERCIO INTRAINDUSTRIAL</v>
      </c>
      <c r="X66" s="108" t="str">
        <f t="shared" si="28"/>
        <v>INDICIO DE COMERCIO INTRAINDUSTRIAL</v>
      </c>
      <c r="Y66" s="136" t="str">
        <f t="shared" si="28"/>
        <v>INDICIO DE COMERCIO INTRAINDUSTRIAL</v>
      </c>
      <c r="Z66" s="108" t="str">
        <f t="shared" si="28"/>
        <v>INDICIO DE COMERCIO INTRAINDUSTRIAL</v>
      </c>
      <c r="AA66" s="139" t="str">
        <f t="shared" si="28"/>
        <v>INDICIO DE COMERCIO INTRAINDUSTRIAL</v>
      </c>
      <c r="AB66" s="139" t="str">
        <f t="shared" ref="AB66:AC66" si="29">+IF(AB53&gt;0.33, "COMERCIO INTRAINDUSTRIAL", "INDICIO DE COMERCIO INTRAINDUSTRIAL")</f>
        <v>INDICIO DE COMERCIO INTRAINDUSTRIAL</v>
      </c>
      <c r="AC66" s="139" t="str">
        <f t="shared" si="29"/>
        <v>INDICIO DE COMERCIO INTRAINDUSTRIAL</v>
      </c>
      <c r="AD66" s="139" t="str">
        <f t="shared" ref="AD66:AE66" si="30">+IF(AD53&gt;0.33, "COMERCIO INTRAINDUSTRIAL", "INDICIO DE COMERCIO INTRAINDUSTRIAL")</f>
        <v>INDICIO DE COMERCIO INTRAINDUSTRIAL</v>
      </c>
      <c r="AE66" s="139" t="str">
        <f t="shared" si="30"/>
        <v>INDICIO DE COMERCIO INTRAINDUSTRIAL</v>
      </c>
      <c r="AF66" s="139" t="str">
        <f t="shared" ref="AF66" si="31">+IF(AF53&gt;0.33, "COMERCIO INTRAINDUSTRIAL", "INDICIO DE COMERCIO INTRAINDUSTRIAL")</f>
        <v>INDICIO DE COMERCIO INTRAINDUSTRIAL</v>
      </c>
    </row>
    <row r="67" spans="4:32" x14ac:dyDescent="0.25">
      <c r="D67" s="242" t="s">
        <v>24</v>
      </c>
      <c r="E67" s="243"/>
      <c r="F67" s="108" t="str">
        <f t="shared" ref="F67:AA67" si="32">+IF(F54&gt;0.33, "COMERCIO INTRAINDUSTRIAL", "INDICIO DE COMERCIO INTRAINDUSTRIAL")</f>
        <v>INDICIO DE COMERCIO INTRAINDUSTRIAL</v>
      </c>
      <c r="G67" s="136" t="str">
        <f t="shared" si="32"/>
        <v>INDICIO DE COMERCIO INTRAINDUSTRIAL</v>
      </c>
      <c r="H67" s="108" t="str">
        <f t="shared" si="32"/>
        <v>INDICIO DE COMERCIO INTRAINDUSTRIAL</v>
      </c>
      <c r="I67" s="136" t="str">
        <f t="shared" si="32"/>
        <v>INDICIO DE COMERCIO INTRAINDUSTRIAL</v>
      </c>
      <c r="J67" s="108" t="str">
        <f t="shared" si="32"/>
        <v>INDICIO DE COMERCIO INTRAINDUSTRIAL</v>
      </c>
      <c r="K67" s="136" t="str">
        <f t="shared" si="32"/>
        <v>INDICIO DE COMERCIO INTRAINDUSTRIAL</v>
      </c>
      <c r="L67" s="108" t="str">
        <f t="shared" si="32"/>
        <v>INDICIO DE COMERCIO INTRAINDUSTRIAL</v>
      </c>
      <c r="M67" s="136" t="str">
        <f t="shared" si="32"/>
        <v>INDICIO DE COMERCIO INTRAINDUSTRIAL</v>
      </c>
      <c r="N67" s="108" t="str">
        <f t="shared" si="32"/>
        <v>INDICIO DE COMERCIO INTRAINDUSTRIAL</v>
      </c>
      <c r="O67" s="136" t="str">
        <f t="shared" si="32"/>
        <v>INDICIO DE COMERCIO INTRAINDUSTRIAL</v>
      </c>
      <c r="P67" s="108" t="str">
        <f t="shared" si="32"/>
        <v>INDICIO DE COMERCIO INTRAINDUSTRIAL</v>
      </c>
      <c r="Q67" s="136" t="str">
        <f t="shared" si="32"/>
        <v>INDICIO DE COMERCIO INTRAINDUSTRIAL</v>
      </c>
      <c r="R67" s="108" t="str">
        <f t="shared" si="32"/>
        <v>INDICIO DE COMERCIO INTRAINDUSTRIAL</v>
      </c>
      <c r="S67" s="136" t="str">
        <f t="shared" si="32"/>
        <v>INDICIO DE COMERCIO INTRAINDUSTRIAL</v>
      </c>
      <c r="T67" s="108" t="str">
        <f t="shared" si="32"/>
        <v>INDICIO DE COMERCIO INTRAINDUSTRIAL</v>
      </c>
      <c r="U67" s="136" t="str">
        <f t="shared" si="32"/>
        <v>INDICIO DE COMERCIO INTRAINDUSTRIAL</v>
      </c>
      <c r="V67" s="108" t="str">
        <f t="shared" si="32"/>
        <v>INDICIO DE COMERCIO INTRAINDUSTRIAL</v>
      </c>
      <c r="W67" s="136" t="str">
        <f t="shared" si="32"/>
        <v>INDICIO DE COMERCIO INTRAINDUSTRIAL</v>
      </c>
      <c r="X67" s="108" t="str">
        <f t="shared" si="32"/>
        <v>INDICIO DE COMERCIO INTRAINDUSTRIAL</v>
      </c>
      <c r="Y67" s="136" t="str">
        <f t="shared" si="32"/>
        <v>INDICIO DE COMERCIO INTRAINDUSTRIAL</v>
      </c>
      <c r="Z67" s="108" t="str">
        <f t="shared" si="32"/>
        <v>INDICIO DE COMERCIO INTRAINDUSTRIAL</v>
      </c>
      <c r="AA67" s="139" t="str">
        <f t="shared" si="32"/>
        <v>INDICIO DE COMERCIO INTRAINDUSTRIAL</v>
      </c>
      <c r="AB67" s="139" t="str">
        <f t="shared" ref="AB67:AC67" si="33">+IF(AB54&gt;0.33, "COMERCIO INTRAINDUSTRIAL", "INDICIO DE COMERCIO INTRAINDUSTRIAL")</f>
        <v>INDICIO DE COMERCIO INTRAINDUSTRIAL</v>
      </c>
      <c r="AC67" s="139" t="str">
        <f t="shared" si="33"/>
        <v>INDICIO DE COMERCIO INTRAINDUSTRIAL</v>
      </c>
      <c r="AD67" s="139" t="str">
        <f t="shared" ref="AD67:AE67" si="34">+IF(AD54&gt;0.33, "COMERCIO INTRAINDUSTRIAL", "INDICIO DE COMERCIO INTRAINDUSTRIAL")</f>
        <v>INDICIO DE COMERCIO INTRAINDUSTRIAL</v>
      </c>
      <c r="AE67" s="139" t="str">
        <f t="shared" si="34"/>
        <v>INDICIO DE COMERCIO INTRAINDUSTRIAL</v>
      </c>
      <c r="AF67" s="139" t="str">
        <f t="shared" ref="AF67" si="35">+IF(AF54&gt;0.33, "COMERCIO INTRAINDUSTRIAL", "INDICIO DE COMERCIO INTRAINDUSTRIAL")</f>
        <v>INDICIO DE COMERCIO INTRAINDUSTRIAL</v>
      </c>
    </row>
    <row r="68" spans="4:32" ht="15.75" thickBot="1" x14ac:dyDescent="0.3">
      <c r="D68" s="240" t="s">
        <v>25</v>
      </c>
      <c r="E68" s="241"/>
      <c r="F68" s="109" t="e">
        <f t="shared" ref="F68:AA68" si="36">+IF(F55&gt;0.33, "COMERCIO INTRAINDUSTRIAL", "INDICIO DE COMERCIO INTRAINDUSTRIAL")</f>
        <v>#VALUE!</v>
      </c>
      <c r="G68" s="140" t="e">
        <f t="shared" si="36"/>
        <v>#VALUE!</v>
      </c>
      <c r="H68" s="109" t="str">
        <f t="shared" si="36"/>
        <v>INDICIO DE COMERCIO INTRAINDUSTRIAL</v>
      </c>
      <c r="I68" s="140" t="e">
        <f t="shared" si="36"/>
        <v>#VALUE!</v>
      </c>
      <c r="J68" s="109" t="e">
        <f t="shared" si="36"/>
        <v>#VALUE!</v>
      </c>
      <c r="K68" s="140" t="str">
        <f t="shared" si="36"/>
        <v>INDICIO DE COMERCIO INTRAINDUSTRIAL</v>
      </c>
      <c r="L68" s="109" t="str">
        <f t="shared" si="36"/>
        <v>COMERCIO INTRAINDUSTRIAL</v>
      </c>
      <c r="M68" s="140" t="e">
        <f t="shared" si="36"/>
        <v>#VALUE!</v>
      </c>
      <c r="N68" s="109" t="str">
        <f t="shared" si="36"/>
        <v>INDICIO DE COMERCIO INTRAINDUSTRIAL</v>
      </c>
      <c r="O68" s="140" t="str">
        <f t="shared" si="36"/>
        <v>INDICIO DE COMERCIO INTRAINDUSTRIAL</v>
      </c>
      <c r="P68" s="109" t="str">
        <f t="shared" si="36"/>
        <v>INDICIO DE COMERCIO INTRAINDUSTRIAL</v>
      </c>
      <c r="Q68" s="140" t="str">
        <f t="shared" si="36"/>
        <v>INDICIO DE COMERCIO INTRAINDUSTRIAL</v>
      </c>
      <c r="R68" s="109" t="str">
        <f t="shared" si="36"/>
        <v>INDICIO DE COMERCIO INTRAINDUSTRIAL</v>
      </c>
      <c r="S68" s="140" t="str">
        <f t="shared" si="36"/>
        <v>INDICIO DE COMERCIO INTRAINDUSTRIAL</v>
      </c>
      <c r="T68" s="109" t="str">
        <f t="shared" si="36"/>
        <v>INDICIO DE COMERCIO INTRAINDUSTRIAL</v>
      </c>
      <c r="U68" s="140" t="str">
        <f t="shared" si="36"/>
        <v>INDICIO DE COMERCIO INTRAINDUSTRIAL</v>
      </c>
      <c r="V68" s="109" t="str">
        <f t="shared" si="36"/>
        <v>INDICIO DE COMERCIO INTRAINDUSTRIAL</v>
      </c>
      <c r="W68" s="140" t="str">
        <f t="shared" si="36"/>
        <v>INDICIO DE COMERCIO INTRAINDUSTRIAL</v>
      </c>
      <c r="X68" s="109" t="str">
        <f t="shared" si="36"/>
        <v>INDICIO DE COMERCIO INTRAINDUSTRIAL</v>
      </c>
      <c r="Y68" s="140" t="str">
        <f t="shared" si="36"/>
        <v>INDICIO DE COMERCIO INTRAINDUSTRIAL</v>
      </c>
      <c r="Z68" s="109" t="str">
        <f t="shared" si="36"/>
        <v>INDICIO DE COMERCIO INTRAINDUSTRIAL</v>
      </c>
      <c r="AA68" s="141" t="str">
        <f t="shared" si="36"/>
        <v>INDICIO DE COMERCIO INTRAINDUSTRIAL</v>
      </c>
      <c r="AB68" s="141" t="str">
        <f t="shared" ref="AB68:AC68" si="37">+IF(AB55&gt;0.33, "COMERCIO INTRAINDUSTRIAL", "INDICIO DE COMERCIO INTRAINDUSTRIAL")</f>
        <v>INDICIO DE COMERCIO INTRAINDUSTRIAL</v>
      </c>
      <c r="AC68" s="141" t="str">
        <f t="shared" si="37"/>
        <v>INDICIO DE COMERCIO INTRAINDUSTRIAL</v>
      </c>
      <c r="AD68" s="141" t="str">
        <f t="shared" ref="AD68:AE68" si="38">+IF(AD55&gt;0.33, "COMERCIO INTRAINDUSTRIAL", "INDICIO DE COMERCIO INTRAINDUSTRIAL")</f>
        <v>COMERCIO INTRAINDUSTRIAL</v>
      </c>
      <c r="AE68" s="141" t="str">
        <f t="shared" si="38"/>
        <v>COMERCIO INTRAINDUSTRIAL</v>
      </c>
      <c r="AF68" s="141" t="str">
        <f t="shared" ref="AF68" si="39">+IF(AF55&gt;0.33, "COMERCIO INTRAINDUSTRIAL", "INDICIO DE COMERCIO INTRAINDUSTRIAL")</f>
        <v>COMERCIO INTRAINDUSTRIAL</v>
      </c>
    </row>
    <row r="69" spans="4:32" x14ac:dyDescent="0.25">
      <c r="D69" t="s">
        <v>52</v>
      </c>
    </row>
  </sheetData>
  <mergeCells count="23">
    <mergeCell ref="D52:E52"/>
    <mergeCell ref="D53:E53"/>
    <mergeCell ref="D54:E54"/>
    <mergeCell ref="D46:E46"/>
    <mergeCell ref="D47:E47"/>
    <mergeCell ref="D48:E48"/>
    <mergeCell ref="D49:E49"/>
    <mergeCell ref="D68:E68"/>
    <mergeCell ref="G15:H16"/>
    <mergeCell ref="I7:K15"/>
    <mergeCell ref="D7:E14"/>
    <mergeCell ref="D63:E63"/>
    <mergeCell ref="D64:E64"/>
    <mergeCell ref="D65:E65"/>
    <mergeCell ref="D66:E66"/>
    <mergeCell ref="D67:E67"/>
    <mergeCell ref="D55:E55"/>
    <mergeCell ref="D59:E59"/>
    <mergeCell ref="D60:E60"/>
    <mergeCell ref="D61:E61"/>
    <mergeCell ref="D62:E62"/>
    <mergeCell ref="D50:E50"/>
    <mergeCell ref="D51:E5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showGridLines="0" zoomScale="86" zoomScaleNormal="86" workbookViewId="0"/>
  </sheetViews>
  <sheetFormatPr baseColWidth="10" defaultRowHeight="15" x14ac:dyDescent="0.25"/>
  <sheetData>
    <row r="1" customFormat="1" x14ac:dyDescent="0.25"/>
    <row r="2" customFormat="1" x14ac:dyDescent="0.25"/>
    <row r="3" customFormat="1" x14ac:dyDescent="0.25"/>
    <row r="4" customFormat="1" x14ac:dyDescent="0.25"/>
    <row r="5" customFormat="1" x14ac:dyDescent="0.25"/>
    <row r="6" customFormat="1" x14ac:dyDescent="0.25"/>
  </sheetData>
  <dataValidations count="1">
    <dataValidation allowBlank="1" showInputMessage="1" showErrorMessage="1" prompt="Dar clic en alguno de los recuadros" sqref="H11" xr:uid="{00000000-0002-0000-0100-000000000000}"/>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2"/>
  <sheetViews>
    <sheetView showGridLines="0" topLeftCell="A8" workbookViewId="0">
      <selection activeCell="Q10" sqref="Q10"/>
    </sheetView>
  </sheetViews>
  <sheetFormatPr baseColWidth="10" defaultRowHeight="15" x14ac:dyDescent="0.25"/>
  <sheetData>
    <row r="1" spans="2:13" ht="24" customHeight="1" x14ac:dyDescent="0.25"/>
    <row r="2" spans="2:13" ht="23.25" x14ac:dyDescent="0.25">
      <c r="B2" s="197" t="s">
        <v>13</v>
      </c>
      <c r="C2" s="197"/>
      <c r="D2" s="197"/>
      <c r="E2" s="197"/>
      <c r="F2" s="197"/>
      <c r="G2" s="197"/>
      <c r="H2" s="197"/>
      <c r="I2" s="197"/>
      <c r="J2" s="197"/>
      <c r="K2" s="197"/>
      <c r="L2" s="197"/>
      <c r="M2" s="197"/>
    </row>
  </sheetData>
  <mergeCells count="1">
    <mergeCell ref="B2:M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7:AD75"/>
  <sheetViews>
    <sheetView showGridLines="0" tabSelected="1" topLeftCell="A37" zoomScale="90" zoomScaleNormal="90" workbookViewId="0"/>
  </sheetViews>
  <sheetFormatPr baseColWidth="10" defaultRowHeight="15" x14ac:dyDescent="0.25"/>
  <cols>
    <col min="1" max="1" width="7.140625" customWidth="1"/>
    <col min="2" max="2" width="14.28515625" customWidth="1"/>
    <col min="3" max="3" width="29.28515625" customWidth="1"/>
    <col min="4" max="4" width="17.85546875" bestFit="1" customWidth="1"/>
    <col min="5" max="5" width="12.42578125" bestFit="1" customWidth="1"/>
    <col min="6" max="6" width="15.42578125" customWidth="1"/>
    <col min="7" max="10" width="12.42578125" bestFit="1" customWidth="1"/>
    <col min="11" max="11" width="12.140625" customWidth="1"/>
    <col min="12" max="13" width="12.42578125" bestFit="1" customWidth="1"/>
    <col min="14" max="27" width="13.42578125" bestFit="1" customWidth="1"/>
    <col min="28" max="28" width="13" customWidth="1"/>
    <col min="29" max="29" width="12.85546875" customWidth="1"/>
    <col min="30" max="30" width="13.140625" customWidth="1"/>
  </cols>
  <sheetData>
    <row r="7" spans="2:16" ht="15" customHeight="1" x14ac:dyDescent="0.25">
      <c r="B7" s="204" t="s">
        <v>48</v>
      </c>
      <c r="C7" s="204"/>
      <c r="D7" s="204"/>
      <c r="E7" s="204"/>
      <c r="M7" s="204" t="s">
        <v>4</v>
      </c>
      <c r="N7" s="204"/>
      <c r="O7" s="204"/>
      <c r="P7" s="204"/>
    </row>
    <row r="8" spans="2:16" x14ac:dyDescent="0.25">
      <c r="B8" s="204"/>
      <c r="C8" s="204"/>
      <c r="D8" s="204"/>
      <c r="E8" s="204"/>
      <c r="G8" s="206" t="s">
        <v>0</v>
      </c>
      <c r="H8" s="206"/>
      <c r="I8" s="206"/>
      <c r="J8" s="206"/>
      <c r="M8" s="204"/>
      <c r="N8" s="204"/>
      <c r="O8" s="204"/>
      <c r="P8" s="204"/>
    </row>
    <row r="9" spans="2:16" x14ac:dyDescent="0.25">
      <c r="B9" s="204"/>
      <c r="C9" s="204"/>
      <c r="D9" s="204"/>
      <c r="E9" s="204"/>
      <c r="G9" s="206"/>
      <c r="H9" s="206"/>
      <c r="I9" s="206"/>
      <c r="J9" s="206"/>
      <c r="M9" s="204"/>
      <c r="N9" s="204"/>
      <c r="O9" s="204"/>
      <c r="P9" s="204"/>
    </row>
    <row r="10" spans="2:16" x14ac:dyDescent="0.25">
      <c r="B10" s="204"/>
      <c r="C10" s="204"/>
      <c r="D10" s="204"/>
      <c r="E10" s="204"/>
      <c r="G10" s="206"/>
      <c r="H10" s="206"/>
      <c r="I10" s="206"/>
      <c r="J10" s="206"/>
      <c r="M10" s="204"/>
      <c r="N10" s="204"/>
      <c r="O10" s="204"/>
      <c r="P10" s="204"/>
    </row>
    <row r="11" spans="2:16" x14ac:dyDescent="0.25">
      <c r="B11" s="204"/>
      <c r="C11" s="204"/>
      <c r="D11" s="204"/>
      <c r="E11" s="204"/>
      <c r="G11" s="206"/>
      <c r="H11" s="206"/>
      <c r="I11" s="206"/>
      <c r="J11" s="206"/>
      <c r="M11" s="204"/>
      <c r="N11" s="204"/>
      <c r="O11" s="204"/>
      <c r="P11" s="204"/>
    </row>
    <row r="12" spans="2:16" x14ac:dyDescent="0.25">
      <c r="B12" s="204"/>
      <c r="C12" s="204"/>
      <c r="D12" s="204"/>
      <c r="E12" s="204"/>
      <c r="G12" s="206"/>
      <c r="H12" s="206"/>
      <c r="I12" s="206"/>
      <c r="J12" s="206"/>
      <c r="M12" s="204"/>
      <c r="N12" s="204"/>
      <c r="O12" s="204"/>
      <c r="P12" s="204"/>
    </row>
    <row r="13" spans="2:16" x14ac:dyDescent="0.25">
      <c r="B13" s="204"/>
      <c r="C13" s="204"/>
      <c r="D13" s="204"/>
      <c r="E13" s="204"/>
      <c r="G13" s="206"/>
      <c r="H13" s="206"/>
      <c r="I13" s="206"/>
      <c r="J13" s="206"/>
      <c r="M13" s="204"/>
      <c r="N13" s="204"/>
      <c r="O13" s="204"/>
      <c r="P13" s="204"/>
    </row>
    <row r="14" spans="2:16" x14ac:dyDescent="0.25">
      <c r="B14" s="204"/>
      <c r="C14" s="204"/>
      <c r="D14" s="204"/>
      <c r="E14" s="204"/>
      <c r="G14" s="206"/>
      <c r="H14" s="206"/>
      <c r="I14" s="206"/>
      <c r="J14" s="206"/>
      <c r="M14" s="204"/>
      <c r="N14" s="204"/>
      <c r="O14" s="204"/>
      <c r="P14" s="204"/>
    </row>
    <row r="15" spans="2:16" x14ac:dyDescent="0.25">
      <c r="B15" s="204"/>
      <c r="C15" s="204"/>
      <c r="D15" s="204"/>
      <c r="E15" s="204"/>
      <c r="G15" s="206"/>
      <c r="H15" s="206"/>
      <c r="I15" s="206"/>
      <c r="J15" s="206"/>
      <c r="M15" s="204"/>
      <c r="N15" s="204"/>
      <c r="O15" s="204"/>
      <c r="P15" s="204"/>
    </row>
    <row r="16" spans="2:16" x14ac:dyDescent="0.25">
      <c r="B16" s="204"/>
      <c r="C16" s="204"/>
      <c r="D16" s="204"/>
      <c r="E16" s="204"/>
      <c r="G16" s="206"/>
      <c r="H16" s="206"/>
      <c r="I16" s="206"/>
      <c r="J16" s="206"/>
      <c r="M16" s="204"/>
      <c r="N16" s="204"/>
      <c r="O16" s="204"/>
      <c r="P16" s="204"/>
    </row>
    <row r="17" spans="3:15" x14ac:dyDescent="0.25">
      <c r="C17" s="205" t="s">
        <v>3</v>
      </c>
      <c r="D17" s="205"/>
      <c r="E17" s="205"/>
      <c r="M17" s="205" t="s">
        <v>3</v>
      </c>
      <c r="N17" s="205"/>
      <c r="O17" s="205"/>
    </row>
    <row r="43" spans="2:30" x14ac:dyDescent="0.25">
      <c r="C43" s="3" t="s">
        <v>60</v>
      </c>
      <c r="D43" s="4"/>
      <c r="E43" s="4"/>
      <c r="F43" s="4"/>
      <c r="G43" s="4"/>
      <c r="H43" s="4"/>
      <c r="I43" s="4"/>
    </row>
    <row r="44" spans="2:30" ht="15.75" thickBot="1" x14ac:dyDescent="0.3"/>
    <row r="45" spans="2:30" ht="15.75" thickBot="1" x14ac:dyDescent="0.3">
      <c r="B45" s="5" t="s">
        <v>14</v>
      </c>
      <c r="C45" s="6"/>
      <c r="D45" s="11">
        <v>1995</v>
      </c>
      <c r="E45" s="7">
        <v>1996</v>
      </c>
      <c r="F45" s="11">
        <v>1997</v>
      </c>
      <c r="G45" s="7">
        <v>1998</v>
      </c>
      <c r="H45" s="11">
        <v>1999</v>
      </c>
      <c r="I45" s="7">
        <v>2000</v>
      </c>
      <c r="J45" s="11">
        <v>2001</v>
      </c>
      <c r="K45" s="7">
        <v>2002</v>
      </c>
      <c r="L45" s="11">
        <v>2003</v>
      </c>
      <c r="M45" s="7">
        <v>2004</v>
      </c>
      <c r="N45" s="11">
        <v>2005</v>
      </c>
      <c r="O45" s="7">
        <v>2006</v>
      </c>
      <c r="P45" s="11">
        <v>2007</v>
      </c>
      <c r="Q45" s="7">
        <v>2008</v>
      </c>
      <c r="R45" s="11">
        <v>2009</v>
      </c>
      <c r="S45" s="11">
        <v>2010</v>
      </c>
      <c r="T45" s="11">
        <v>2011</v>
      </c>
      <c r="U45" s="11">
        <v>2012</v>
      </c>
      <c r="V45" s="7">
        <v>2013</v>
      </c>
      <c r="W45" s="11">
        <v>2014</v>
      </c>
      <c r="X45" s="11">
        <v>2015</v>
      </c>
      <c r="Y45" s="11">
        <v>2016</v>
      </c>
      <c r="Z45" s="7">
        <v>2017</v>
      </c>
      <c r="AA45" s="11">
        <v>2018</v>
      </c>
      <c r="AB45" s="7">
        <v>2019</v>
      </c>
      <c r="AC45" s="47">
        <v>2020</v>
      </c>
      <c r="AD45" s="47">
        <v>2021</v>
      </c>
    </row>
    <row r="46" spans="2:30" ht="15.75" thickBot="1" x14ac:dyDescent="0.3">
      <c r="B46" s="207" t="s">
        <v>26</v>
      </c>
      <c r="C46" s="208"/>
      <c r="D46" s="176">
        <v>734151.9</v>
      </c>
      <c r="E46" s="176">
        <v>603896.1</v>
      </c>
      <c r="F46" s="176">
        <v>729787.8</v>
      </c>
      <c r="G46" s="176">
        <v>682850.8</v>
      </c>
      <c r="H46" s="176">
        <v>485527.7</v>
      </c>
      <c r="I46" s="176">
        <v>434166.6</v>
      </c>
      <c r="J46" s="176">
        <v>416905.3</v>
      </c>
      <c r="K46" s="176">
        <v>331743.2</v>
      </c>
      <c r="L46" s="176">
        <v>264398.8</v>
      </c>
      <c r="M46" s="176">
        <v>264891.90000000002</v>
      </c>
      <c r="N46" s="176">
        <v>339201.6</v>
      </c>
      <c r="O46" s="176">
        <v>360433.4</v>
      </c>
      <c r="P46" s="176">
        <v>552658.80000000005</v>
      </c>
      <c r="Q46" s="190">
        <v>637579.5</v>
      </c>
      <c r="R46" s="176">
        <v>365365</v>
      </c>
      <c r="S46" s="176">
        <v>249930.1</v>
      </c>
      <c r="T46" s="176">
        <v>419384</v>
      </c>
      <c r="U46" s="176">
        <v>395212.1</v>
      </c>
      <c r="V46" s="184">
        <v>780360.1</v>
      </c>
      <c r="W46" s="176">
        <v>633519.80000000005</v>
      </c>
      <c r="X46" s="176">
        <v>495743.3</v>
      </c>
      <c r="Y46" s="176">
        <v>475869</v>
      </c>
      <c r="Z46" s="184">
        <v>473225.6</v>
      </c>
      <c r="AA46" s="176">
        <v>449453.3</v>
      </c>
      <c r="AB46" s="184">
        <v>482662.7</v>
      </c>
      <c r="AC46" s="193">
        <v>496558.9</v>
      </c>
      <c r="AD46" s="193">
        <v>723346.1</v>
      </c>
    </row>
    <row r="47" spans="2:30" x14ac:dyDescent="0.25">
      <c r="B47" s="209" t="s">
        <v>16</v>
      </c>
      <c r="C47" s="210"/>
      <c r="D47" s="177">
        <v>626533.9</v>
      </c>
      <c r="E47" s="177">
        <v>465410.8</v>
      </c>
      <c r="F47" s="177">
        <v>559810.9</v>
      </c>
      <c r="G47" s="177">
        <v>492759.4</v>
      </c>
      <c r="H47" s="177">
        <v>311327.40000000002</v>
      </c>
      <c r="I47" s="178">
        <v>256889.5</v>
      </c>
      <c r="J47" s="177">
        <v>209544.7</v>
      </c>
      <c r="K47" s="177">
        <v>190284.1</v>
      </c>
      <c r="L47" s="177">
        <v>202783.4</v>
      </c>
      <c r="M47" s="177">
        <v>189763.4</v>
      </c>
      <c r="N47" s="177">
        <v>269785.59999999998</v>
      </c>
      <c r="O47" s="177">
        <v>289584.59999999998</v>
      </c>
      <c r="P47" s="191">
        <v>386688</v>
      </c>
      <c r="Q47" s="177">
        <v>343311.6</v>
      </c>
      <c r="R47" s="177">
        <v>232187.1</v>
      </c>
      <c r="S47" s="179">
        <v>192581</v>
      </c>
      <c r="T47" s="179">
        <v>328948.5</v>
      </c>
      <c r="U47" s="179">
        <v>257733.1</v>
      </c>
      <c r="V47" s="178">
        <v>252836.5</v>
      </c>
      <c r="W47" s="179">
        <v>323544</v>
      </c>
      <c r="X47" s="179">
        <v>324839.8</v>
      </c>
      <c r="Y47" s="179">
        <v>330192.3</v>
      </c>
      <c r="Z47" s="178">
        <v>288464.90000000002</v>
      </c>
      <c r="AA47" s="179">
        <v>305677.3</v>
      </c>
      <c r="AB47" s="178">
        <v>339249.7</v>
      </c>
      <c r="AC47" s="179">
        <v>331103.2</v>
      </c>
      <c r="AD47" s="179">
        <v>397610</v>
      </c>
    </row>
    <row r="48" spans="2:30" x14ac:dyDescent="0.25">
      <c r="B48" s="198" t="s">
        <v>17</v>
      </c>
      <c r="C48" s="199"/>
      <c r="D48" s="179">
        <v>2081.2710000000002</v>
      </c>
      <c r="E48" s="179">
        <v>3465.81</v>
      </c>
      <c r="F48" s="179">
        <v>2176.884</v>
      </c>
      <c r="G48" s="179">
        <v>2099.2190000000001</v>
      </c>
      <c r="H48" s="179">
        <v>2139.08</v>
      </c>
      <c r="I48" s="180">
        <v>1682.567</v>
      </c>
      <c r="J48" s="179">
        <v>1749.037</v>
      </c>
      <c r="K48" s="179">
        <v>2550.3270000000002</v>
      </c>
      <c r="L48" s="179">
        <v>3912.616</v>
      </c>
      <c r="M48" s="180">
        <v>2595.6060000000002</v>
      </c>
      <c r="N48" s="179">
        <v>2297.0149999999999</v>
      </c>
      <c r="O48" s="180">
        <v>1715.317</v>
      </c>
      <c r="P48" s="179">
        <v>1957.5319999999999</v>
      </c>
      <c r="Q48" s="180">
        <v>6972.7280000000001</v>
      </c>
      <c r="R48" s="179">
        <v>1670.184</v>
      </c>
      <c r="S48" s="181">
        <v>1239.298</v>
      </c>
      <c r="T48" s="181">
        <v>4274.8890000000001</v>
      </c>
      <c r="U48" s="181">
        <v>4333.9579999999996</v>
      </c>
      <c r="V48" s="180">
        <v>5122.1670000000004</v>
      </c>
      <c r="W48" s="181">
        <v>8498.8829999999998</v>
      </c>
      <c r="X48" s="181">
        <v>5690.3869999999997</v>
      </c>
      <c r="Y48" s="181">
        <v>3883.7339999999999</v>
      </c>
      <c r="Z48" s="180">
        <v>2924.9070000000002</v>
      </c>
      <c r="AA48" s="181">
        <v>795.32100000000003</v>
      </c>
      <c r="AB48" s="180">
        <v>1143.154</v>
      </c>
      <c r="AC48" s="181">
        <v>847.72500000000002</v>
      </c>
      <c r="AD48" s="181">
        <v>957.80799999999999</v>
      </c>
    </row>
    <row r="49" spans="2:30" x14ac:dyDescent="0.25">
      <c r="B49" s="200" t="s">
        <v>18</v>
      </c>
      <c r="C49" s="201"/>
      <c r="D49" s="179">
        <v>14031.98</v>
      </c>
      <c r="E49" s="179">
        <v>10969.43</v>
      </c>
      <c r="F49" s="179">
        <v>9900.35</v>
      </c>
      <c r="G49" s="179">
        <v>7194.3220000000001</v>
      </c>
      <c r="H49" s="179">
        <v>6913.37</v>
      </c>
      <c r="I49" s="178">
        <v>6078.0410000000002</v>
      </c>
      <c r="J49" s="179">
        <v>5992.5919999999996</v>
      </c>
      <c r="K49" s="178">
        <v>7593.6580000000004</v>
      </c>
      <c r="L49" s="179">
        <v>8242.8549999999996</v>
      </c>
      <c r="M49" s="179">
        <v>10796.36</v>
      </c>
      <c r="N49" s="179">
        <v>13965.61</v>
      </c>
      <c r="O49" s="179">
        <v>12217.58</v>
      </c>
      <c r="P49" s="192">
        <v>9716.4989999999998</v>
      </c>
      <c r="Q49" s="179">
        <v>9116.5769999999993</v>
      </c>
      <c r="R49" s="179">
        <v>6454.2049999999999</v>
      </c>
      <c r="S49" s="181">
        <v>7943.7910000000002</v>
      </c>
      <c r="T49" s="179">
        <v>7035.973</v>
      </c>
      <c r="U49" s="179">
        <v>5298.683</v>
      </c>
      <c r="V49" s="178">
        <v>5454.2870000000003</v>
      </c>
      <c r="W49" s="179">
        <v>5217.1530000000002</v>
      </c>
      <c r="X49" s="181">
        <v>4757.808</v>
      </c>
      <c r="Y49" s="179">
        <v>8717.7049999999999</v>
      </c>
      <c r="Z49" s="178">
        <v>23538.959999999999</v>
      </c>
      <c r="AA49" s="179">
        <v>4215.7629999999999</v>
      </c>
      <c r="AB49" s="178">
        <v>5476.8280000000004</v>
      </c>
      <c r="AC49" s="179">
        <v>8265.777</v>
      </c>
      <c r="AD49" s="179">
        <v>18244.61</v>
      </c>
    </row>
    <row r="50" spans="2:30" x14ac:dyDescent="0.25">
      <c r="B50" s="198" t="s">
        <v>19</v>
      </c>
      <c r="C50" s="199"/>
      <c r="D50" s="181">
        <v>43071.24</v>
      </c>
      <c r="E50" s="181">
        <v>75068.94</v>
      </c>
      <c r="F50" s="181">
        <v>116179.5</v>
      </c>
      <c r="G50" s="181">
        <v>141112.79999999999</v>
      </c>
      <c r="H50" s="181">
        <v>134959.70000000001</v>
      </c>
      <c r="I50" s="180">
        <v>139564.1</v>
      </c>
      <c r="J50" s="179">
        <v>169991.3</v>
      </c>
      <c r="K50" s="180">
        <v>110591.1</v>
      </c>
      <c r="L50" s="179">
        <v>18449.650000000001</v>
      </c>
      <c r="M50" s="180">
        <v>23102.38</v>
      </c>
      <c r="N50" s="179">
        <v>18766.830000000002</v>
      </c>
      <c r="O50" s="179">
        <v>27532.51</v>
      </c>
      <c r="P50" s="179">
        <v>48387.42</v>
      </c>
      <c r="Q50" s="179">
        <v>46937.36</v>
      </c>
      <c r="R50" s="181">
        <v>53552.32</v>
      </c>
      <c r="S50" s="181">
        <v>11546.4</v>
      </c>
      <c r="T50" s="181">
        <v>23143.65</v>
      </c>
      <c r="U50" s="181">
        <v>94296.37</v>
      </c>
      <c r="V50" s="180">
        <v>468214.6</v>
      </c>
      <c r="W50" s="181">
        <v>244120.4</v>
      </c>
      <c r="X50" s="181">
        <v>101939.3</v>
      </c>
      <c r="Y50" s="181">
        <v>72045.58</v>
      </c>
      <c r="Z50" s="180">
        <v>87910.16</v>
      </c>
      <c r="AA50" s="181">
        <v>28455.88</v>
      </c>
      <c r="AB50" s="180">
        <v>30702.17</v>
      </c>
      <c r="AC50" s="181">
        <v>65796.240000000005</v>
      </c>
      <c r="AD50" s="181">
        <v>204141</v>
      </c>
    </row>
    <row r="51" spans="2:30" x14ac:dyDescent="0.25">
      <c r="B51" s="200" t="s">
        <v>20</v>
      </c>
      <c r="C51" s="201"/>
      <c r="D51" s="179" t="s">
        <v>58</v>
      </c>
      <c r="E51" s="179">
        <v>31.114999999999998</v>
      </c>
      <c r="F51" s="179" t="s">
        <v>58</v>
      </c>
      <c r="G51" s="179">
        <v>2995.3739999999998</v>
      </c>
      <c r="H51" s="179" t="s">
        <v>58</v>
      </c>
      <c r="I51" s="178" t="s">
        <v>58</v>
      </c>
      <c r="J51" s="179" t="s">
        <v>58</v>
      </c>
      <c r="K51" s="178">
        <v>37.593000000000004</v>
      </c>
      <c r="L51" s="179">
        <v>1228.098</v>
      </c>
      <c r="M51" s="178">
        <v>11784.05</v>
      </c>
      <c r="N51" s="179">
        <v>11068.21</v>
      </c>
      <c r="O51" s="179">
        <v>3599.9569999999999</v>
      </c>
      <c r="P51" s="179">
        <v>59112.1</v>
      </c>
      <c r="Q51" s="179">
        <v>133575.5</v>
      </c>
      <c r="R51" s="179">
        <v>38199.72</v>
      </c>
      <c r="S51" s="179">
        <v>2721.8719999999998</v>
      </c>
      <c r="T51" s="179">
        <v>22962.23</v>
      </c>
      <c r="U51" s="179">
        <v>3143.527</v>
      </c>
      <c r="V51" s="178">
        <v>1986.7650000000001</v>
      </c>
      <c r="W51" s="179">
        <v>7619.5559999999996</v>
      </c>
      <c r="X51" s="179">
        <v>15187.52</v>
      </c>
      <c r="Y51" s="179">
        <v>16530.72</v>
      </c>
      <c r="Z51" s="178">
        <v>22545.26</v>
      </c>
      <c r="AA51" s="179">
        <v>41185.449999999997</v>
      </c>
      <c r="AB51" s="178">
        <v>34888.93</v>
      </c>
      <c r="AC51" s="179">
        <v>12827.54</v>
      </c>
      <c r="AD51" s="179">
        <v>6024.1189999999997</v>
      </c>
    </row>
    <row r="52" spans="2:30" x14ac:dyDescent="0.25">
      <c r="B52" s="198" t="s">
        <v>21</v>
      </c>
      <c r="C52" s="199"/>
      <c r="D52" s="181">
        <v>4507.8239999999996</v>
      </c>
      <c r="E52" s="181">
        <v>5328.9489999999996</v>
      </c>
      <c r="F52" s="181">
        <v>5483.2209999999995</v>
      </c>
      <c r="G52" s="181">
        <v>5525.6170000000002</v>
      </c>
      <c r="H52" s="181">
        <v>3185.3530000000001</v>
      </c>
      <c r="I52" s="180">
        <v>2681.0169999999998</v>
      </c>
      <c r="J52" s="179">
        <v>1283.6089999999999</v>
      </c>
      <c r="K52" s="180">
        <v>1829.5129999999999</v>
      </c>
      <c r="L52" s="181">
        <v>4672.1409999999996</v>
      </c>
      <c r="M52" s="181">
        <v>4475.8280000000004</v>
      </c>
      <c r="N52" s="181">
        <v>3665.3429999999998</v>
      </c>
      <c r="O52" s="181">
        <v>2035.0989999999999</v>
      </c>
      <c r="P52" s="188">
        <v>2698.98</v>
      </c>
      <c r="Q52" s="181">
        <v>5868.4790000000003</v>
      </c>
      <c r="R52" s="181">
        <v>5196.7809999999999</v>
      </c>
      <c r="S52" s="181">
        <v>5180.9250000000002</v>
      </c>
      <c r="T52" s="181">
        <v>6576.5640000000003</v>
      </c>
      <c r="U52" s="181">
        <v>6290.3360000000002</v>
      </c>
      <c r="V52" s="180">
        <v>11637</v>
      </c>
      <c r="W52" s="181">
        <v>12626</v>
      </c>
      <c r="X52" s="181">
        <v>15471.1</v>
      </c>
      <c r="Y52" s="181">
        <v>12303.89</v>
      </c>
      <c r="Z52" s="180">
        <v>11640.87</v>
      </c>
      <c r="AA52" s="181">
        <v>12026.63</v>
      </c>
      <c r="AB52" s="180">
        <v>8920.0239999999994</v>
      </c>
      <c r="AC52" s="181">
        <v>11425.47</v>
      </c>
      <c r="AD52" s="181">
        <v>13468</v>
      </c>
    </row>
    <row r="53" spans="2:30" x14ac:dyDescent="0.25">
      <c r="B53" s="200" t="s">
        <v>22</v>
      </c>
      <c r="C53" s="201"/>
      <c r="D53" s="179">
        <v>14555.87</v>
      </c>
      <c r="E53" s="179">
        <v>13797.73</v>
      </c>
      <c r="F53" s="179">
        <v>10268.459999999999</v>
      </c>
      <c r="G53" s="179">
        <v>9205.8989999999994</v>
      </c>
      <c r="H53" s="179">
        <v>8610.1170000000002</v>
      </c>
      <c r="I53" s="178">
        <v>9451.4689999999991</v>
      </c>
      <c r="J53" s="179">
        <v>14223.82</v>
      </c>
      <c r="K53" s="178">
        <v>7632.3559999999998</v>
      </c>
      <c r="L53" s="179">
        <v>11922.96</v>
      </c>
      <c r="M53" s="179">
        <v>8352.759</v>
      </c>
      <c r="N53" s="179">
        <v>7158.9539999999997</v>
      </c>
      <c r="O53" s="179">
        <v>7292.0619999999999</v>
      </c>
      <c r="P53" s="192">
        <v>27790.23</v>
      </c>
      <c r="Q53" s="179">
        <v>75084.990000000005</v>
      </c>
      <c r="R53" s="179">
        <v>11573.89</v>
      </c>
      <c r="S53" s="181">
        <v>12040.84</v>
      </c>
      <c r="T53" s="179">
        <v>14436.67</v>
      </c>
      <c r="U53" s="179">
        <v>9837.2939999999999</v>
      </c>
      <c r="V53" s="178">
        <v>14698.32</v>
      </c>
      <c r="W53" s="179">
        <v>9023.91</v>
      </c>
      <c r="X53" s="181">
        <v>8324.9539999999997</v>
      </c>
      <c r="Y53" s="179">
        <v>6724.4750000000004</v>
      </c>
      <c r="Z53" s="178">
        <v>13533.92</v>
      </c>
      <c r="AA53" s="179">
        <v>33727.4</v>
      </c>
      <c r="AB53" s="178">
        <v>34496.5</v>
      </c>
      <c r="AC53" s="179">
        <v>40410.370000000003</v>
      </c>
      <c r="AD53" s="179">
        <v>50065.68</v>
      </c>
    </row>
    <row r="54" spans="2:30" x14ac:dyDescent="0.25">
      <c r="B54" s="198" t="s">
        <v>23</v>
      </c>
      <c r="C54" s="199"/>
      <c r="D54" s="181">
        <v>345.017</v>
      </c>
      <c r="E54" s="181">
        <v>186.529</v>
      </c>
      <c r="F54" s="181">
        <v>971.55700000000002</v>
      </c>
      <c r="G54" s="181">
        <v>785.08600000000001</v>
      </c>
      <c r="H54" s="181">
        <v>209.36199999999999</v>
      </c>
      <c r="I54" s="180">
        <v>777.22900000000004</v>
      </c>
      <c r="J54" s="179">
        <v>1054.229</v>
      </c>
      <c r="K54" s="180">
        <v>422.25</v>
      </c>
      <c r="L54" s="181">
        <v>2156.1840000000002</v>
      </c>
      <c r="M54" s="181">
        <v>4467.9719999999998</v>
      </c>
      <c r="N54" s="181">
        <v>1129.4349999999999</v>
      </c>
      <c r="O54" s="181">
        <v>2942.2640000000001</v>
      </c>
      <c r="P54" s="188">
        <v>2495.741</v>
      </c>
      <c r="Q54" s="181">
        <v>3459.7829999999999</v>
      </c>
      <c r="R54" s="181">
        <v>3641.7020000000002</v>
      </c>
      <c r="S54" s="181">
        <v>4902.4219999999996</v>
      </c>
      <c r="T54" s="181">
        <v>4231.4049999999997</v>
      </c>
      <c r="U54" s="181">
        <v>4058.9250000000002</v>
      </c>
      <c r="V54" s="180">
        <v>8155.2020000000002</v>
      </c>
      <c r="W54" s="181">
        <v>7477.7550000000001</v>
      </c>
      <c r="X54" s="181">
        <v>5808.7420000000002</v>
      </c>
      <c r="Y54" s="181">
        <v>3623.134</v>
      </c>
      <c r="Z54" s="180">
        <v>5201.2539999999999</v>
      </c>
      <c r="AA54" s="181">
        <v>4970.8670000000002</v>
      </c>
      <c r="AB54" s="180">
        <v>5285.2120000000004</v>
      </c>
      <c r="AC54" s="181">
        <v>4455.0230000000001</v>
      </c>
      <c r="AD54" s="181">
        <v>5001.2830000000004</v>
      </c>
    </row>
    <row r="55" spans="2:30" ht="15.75" thickBot="1" x14ac:dyDescent="0.3">
      <c r="B55" s="200" t="s">
        <v>24</v>
      </c>
      <c r="C55" s="201"/>
      <c r="D55" s="179">
        <v>28533.53</v>
      </c>
      <c r="E55" s="179">
        <v>29636.79</v>
      </c>
      <c r="F55" s="179">
        <v>24997.040000000001</v>
      </c>
      <c r="G55" s="179">
        <v>21146.33</v>
      </c>
      <c r="H55" s="179">
        <v>18183.349999999999</v>
      </c>
      <c r="I55" s="178">
        <v>17042.73</v>
      </c>
      <c r="J55" s="179">
        <v>13065.31</v>
      </c>
      <c r="K55" s="178">
        <v>10802.32</v>
      </c>
      <c r="L55" s="179">
        <v>11020.92</v>
      </c>
      <c r="M55" s="179">
        <v>9544.4639999999999</v>
      </c>
      <c r="N55" s="179">
        <v>11191.69</v>
      </c>
      <c r="O55" s="179">
        <v>13396.15</v>
      </c>
      <c r="P55" s="192">
        <v>13660.24</v>
      </c>
      <c r="Q55" s="179">
        <v>13144.38</v>
      </c>
      <c r="R55" s="179">
        <v>12534.08</v>
      </c>
      <c r="S55" s="181">
        <v>11699.67</v>
      </c>
      <c r="T55" s="179">
        <v>7632.0540000000001</v>
      </c>
      <c r="U55" s="179">
        <v>10006.540000000001</v>
      </c>
      <c r="V55" s="178">
        <v>12112.4</v>
      </c>
      <c r="W55" s="179">
        <v>15264.16</v>
      </c>
      <c r="X55" s="181">
        <v>13448.17</v>
      </c>
      <c r="Y55" s="179">
        <v>21503.54</v>
      </c>
      <c r="Z55" s="178">
        <v>17297.75</v>
      </c>
      <c r="AA55" s="179">
        <v>18230.07</v>
      </c>
      <c r="AB55" s="178">
        <v>22007.7</v>
      </c>
      <c r="AC55" s="194">
        <v>20349.32</v>
      </c>
      <c r="AD55" s="194">
        <v>27319.52</v>
      </c>
    </row>
    <row r="56" spans="2:30" ht="15.75" thickBot="1" x14ac:dyDescent="0.3">
      <c r="B56" s="202" t="s">
        <v>25</v>
      </c>
      <c r="C56" s="203"/>
      <c r="D56" s="182">
        <v>491.26100000000002</v>
      </c>
      <c r="E56" s="182" t="s">
        <v>58</v>
      </c>
      <c r="F56" s="182">
        <v>1E-3</v>
      </c>
      <c r="G56" s="182">
        <v>26.795000000000002</v>
      </c>
      <c r="H56" s="182">
        <v>6.0000000000000001E-3</v>
      </c>
      <c r="I56" s="183" t="s">
        <v>58</v>
      </c>
      <c r="J56" s="182">
        <v>0.75</v>
      </c>
      <c r="K56" s="182" t="s">
        <v>58</v>
      </c>
      <c r="L56" s="182">
        <v>10</v>
      </c>
      <c r="M56" s="182">
        <v>9.1010000000000009</v>
      </c>
      <c r="N56" s="182">
        <v>172.887</v>
      </c>
      <c r="O56" s="182">
        <v>117.86199999999999</v>
      </c>
      <c r="P56" s="189">
        <v>152.05600000000001</v>
      </c>
      <c r="Q56" s="182">
        <v>108.077</v>
      </c>
      <c r="R56" s="182">
        <v>355.04899999999998</v>
      </c>
      <c r="S56" s="182">
        <v>73.902000000000001</v>
      </c>
      <c r="T56" s="182">
        <v>142.136</v>
      </c>
      <c r="U56" s="182">
        <v>213.32499999999999</v>
      </c>
      <c r="V56" s="183">
        <v>142.85499999999999</v>
      </c>
      <c r="W56" s="182">
        <v>127.92700000000001</v>
      </c>
      <c r="X56" s="182">
        <v>275.48899999999998</v>
      </c>
      <c r="Y56" s="182">
        <v>343.93</v>
      </c>
      <c r="Z56" s="183">
        <v>167.52</v>
      </c>
      <c r="AA56" s="182">
        <v>168.47499999999999</v>
      </c>
      <c r="AB56" s="183">
        <v>492.41800000000001</v>
      </c>
      <c r="AC56" s="182">
        <v>1078.1790000000001</v>
      </c>
      <c r="AD56" s="182">
        <v>514.00599999999997</v>
      </c>
    </row>
    <row r="57" spans="2:30" x14ac:dyDescent="0.25">
      <c r="B57" t="s">
        <v>51</v>
      </c>
    </row>
    <row r="59" spans="2:30" x14ac:dyDescent="0.25">
      <c r="P59" s="172"/>
      <c r="Q59" s="172"/>
      <c r="R59" s="173"/>
      <c r="S59" s="172"/>
      <c r="T59" s="172"/>
    </row>
    <row r="60" spans="2:30" x14ac:dyDescent="0.25">
      <c r="D60" s="173"/>
      <c r="E60" s="172"/>
      <c r="F60" s="172"/>
      <c r="G60" s="172"/>
      <c r="H60" s="172"/>
      <c r="P60" s="172"/>
      <c r="Q60" s="173"/>
      <c r="R60" s="172"/>
      <c r="S60" s="172"/>
      <c r="T60" s="172"/>
    </row>
    <row r="61" spans="2:30" x14ac:dyDescent="0.25">
      <c r="D61" s="172"/>
      <c r="E61" s="172"/>
      <c r="F61" s="172"/>
      <c r="G61" s="172"/>
      <c r="H61" s="172"/>
      <c r="P61" s="172"/>
      <c r="Q61" s="172"/>
      <c r="R61" s="172"/>
      <c r="S61" s="172"/>
      <c r="T61" s="172"/>
    </row>
    <row r="62" spans="2:30" x14ac:dyDescent="0.25">
      <c r="D62" s="172"/>
      <c r="E62" s="172"/>
      <c r="F62" s="172"/>
      <c r="G62" s="172"/>
      <c r="H62" s="172"/>
      <c r="P62" s="172"/>
      <c r="Q62" s="172"/>
      <c r="R62" s="172"/>
      <c r="S62" s="172"/>
      <c r="T62" s="172"/>
    </row>
    <row r="63" spans="2:30" x14ac:dyDescent="0.25">
      <c r="D63" s="172"/>
      <c r="E63" s="172"/>
      <c r="F63" s="172"/>
      <c r="G63" s="172"/>
      <c r="H63" s="172"/>
      <c r="P63" s="172"/>
      <c r="Q63" s="172"/>
      <c r="R63" s="172"/>
      <c r="S63" s="172"/>
      <c r="T63" s="172"/>
    </row>
    <row r="64" spans="2:30" x14ac:dyDescent="0.25">
      <c r="D64" s="172"/>
      <c r="E64" s="172"/>
      <c r="F64" s="172"/>
      <c r="G64" s="172"/>
      <c r="H64" s="172"/>
      <c r="P64" s="172"/>
      <c r="Q64" s="172"/>
      <c r="R64" s="172"/>
      <c r="S64" s="172"/>
      <c r="T64" s="172"/>
    </row>
    <row r="65" spans="4:20" x14ac:dyDescent="0.25">
      <c r="D65" s="172"/>
      <c r="E65" s="172"/>
      <c r="F65" s="172"/>
      <c r="G65" s="172"/>
      <c r="H65" s="172"/>
      <c r="I65" s="172"/>
      <c r="P65" s="172"/>
      <c r="Q65" s="172"/>
      <c r="R65" s="172"/>
      <c r="S65" s="172"/>
      <c r="T65" s="172"/>
    </row>
    <row r="66" spans="4:20" x14ac:dyDescent="0.25">
      <c r="D66" s="172"/>
      <c r="E66" s="172"/>
      <c r="F66" s="172"/>
      <c r="G66" s="172"/>
      <c r="H66" s="172"/>
      <c r="I66" s="172"/>
      <c r="P66" s="172"/>
      <c r="Q66" s="172"/>
      <c r="R66" s="172"/>
      <c r="S66" s="172"/>
      <c r="T66" s="172"/>
    </row>
    <row r="67" spans="4:20" x14ac:dyDescent="0.25">
      <c r="D67" s="172"/>
      <c r="E67" s="172"/>
      <c r="F67" s="172"/>
      <c r="G67" s="172"/>
      <c r="H67" s="172"/>
      <c r="I67" s="172"/>
      <c r="P67" s="172"/>
      <c r="Q67" s="172"/>
      <c r="R67" s="172"/>
      <c r="S67" s="172"/>
      <c r="T67" s="172"/>
    </row>
    <row r="68" spans="4:20" x14ac:dyDescent="0.25">
      <c r="D68" s="172"/>
      <c r="E68" s="172"/>
      <c r="F68" s="172"/>
      <c r="G68" s="172"/>
      <c r="H68" s="172"/>
      <c r="I68" s="172"/>
      <c r="P68" s="172"/>
      <c r="Q68" s="172"/>
      <c r="R68" s="172"/>
      <c r="S68" s="172"/>
      <c r="T68" s="172"/>
    </row>
    <row r="69" spans="4:20" x14ac:dyDescent="0.25">
      <c r="D69" s="172"/>
      <c r="E69" s="172"/>
      <c r="F69" s="172"/>
      <c r="G69" s="172"/>
      <c r="H69" s="172"/>
      <c r="I69" s="172"/>
      <c r="P69" s="172"/>
      <c r="Q69" s="172"/>
      <c r="R69" s="172"/>
      <c r="S69" s="172"/>
      <c r="T69" s="172"/>
    </row>
    <row r="70" spans="4:20" x14ac:dyDescent="0.25">
      <c r="D70" s="172"/>
      <c r="E70" s="172"/>
      <c r="F70" s="172"/>
      <c r="G70" s="172"/>
      <c r="H70" s="172"/>
      <c r="I70" s="172"/>
    </row>
    <row r="71" spans="4:20" x14ac:dyDescent="0.25">
      <c r="D71" s="172"/>
      <c r="E71" s="172"/>
      <c r="F71" s="172"/>
      <c r="G71" s="172"/>
      <c r="H71" s="172"/>
      <c r="I71" s="172"/>
    </row>
    <row r="72" spans="4:20" x14ac:dyDescent="0.25">
      <c r="D72" s="172"/>
      <c r="E72" s="172"/>
      <c r="F72" s="172"/>
      <c r="G72" s="172"/>
      <c r="H72" s="172"/>
      <c r="I72" s="172"/>
    </row>
    <row r="73" spans="4:20" x14ac:dyDescent="0.25">
      <c r="D73" s="172"/>
      <c r="E73" s="172"/>
      <c r="F73" s="172"/>
      <c r="G73" s="172"/>
      <c r="H73" s="172"/>
      <c r="I73" s="172"/>
    </row>
    <row r="74" spans="4:20" x14ac:dyDescent="0.25">
      <c r="D74" s="172"/>
      <c r="E74" s="172"/>
      <c r="F74" s="172"/>
      <c r="G74" s="172"/>
      <c r="H74" s="172"/>
      <c r="I74" s="172"/>
    </row>
    <row r="75" spans="4:20" x14ac:dyDescent="0.25">
      <c r="D75" s="172"/>
      <c r="E75" s="172"/>
      <c r="F75" s="172"/>
      <c r="G75" s="172"/>
      <c r="H75" s="172"/>
      <c r="I75" s="172"/>
    </row>
  </sheetData>
  <mergeCells count="16">
    <mergeCell ref="B51:C51"/>
    <mergeCell ref="B7:E16"/>
    <mergeCell ref="C17:E17"/>
    <mergeCell ref="G8:J16"/>
    <mergeCell ref="M7:P16"/>
    <mergeCell ref="M17:O17"/>
    <mergeCell ref="B46:C46"/>
    <mergeCell ref="B47:C47"/>
    <mergeCell ref="B48:C48"/>
    <mergeCell ref="B49:C49"/>
    <mergeCell ref="B50:C50"/>
    <mergeCell ref="B52:C52"/>
    <mergeCell ref="B53:C53"/>
    <mergeCell ref="B54:C54"/>
    <mergeCell ref="B55:C55"/>
    <mergeCell ref="B56:C5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7:AE71"/>
  <sheetViews>
    <sheetView showGridLines="0" topLeftCell="A40" zoomScale="80" zoomScaleNormal="80" workbookViewId="0">
      <selection activeCell="S69" sqref="S69"/>
    </sheetView>
  </sheetViews>
  <sheetFormatPr baseColWidth="10" defaultRowHeight="15" x14ac:dyDescent="0.25"/>
  <cols>
    <col min="1" max="1" width="8" customWidth="1"/>
    <col min="4" max="4" width="19.140625" customWidth="1"/>
    <col min="5" max="14" width="12.42578125" bestFit="1" customWidth="1"/>
    <col min="15" max="18" width="13.42578125" bestFit="1" customWidth="1"/>
    <col min="19" max="24" width="13.140625" bestFit="1" customWidth="1"/>
    <col min="25" max="25" width="13.140625" customWidth="1"/>
    <col min="26" max="28" width="13.5703125" bestFit="1" customWidth="1"/>
    <col min="29" max="29" width="14.42578125" customWidth="1"/>
    <col min="30" max="30" width="13.5703125" customWidth="1"/>
    <col min="31" max="31" width="13.5703125" bestFit="1" customWidth="1"/>
  </cols>
  <sheetData>
    <row r="7" spans="2:16" x14ac:dyDescent="0.25">
      <c r="B7" s="218" t="s">
        <v>5</v>
      </c>
      <c r="C7" s="219"/>
      <c r="D7" s="219"/>
      <c r="E7" s="219"/>
      <c r="M7" s="204" t="s">
        <v>6</v>
      </c>
      <c r="N7" s="220"/>
      <c r="O7" s="220"/>
      <c r="P7" s="220"/>
    </row>
    <row r="8" spans="2:16" x14ac:dyDescent="0.25">
      <c r="B8" s="219"/>
      <c r="C8" s="219"/>
      <c r="D8" s="219"/>
      <c r="E8" s="219"/>
      <c r="G8" s="206" t="s">
        <v>1</v>
      </c>
      <c r="H8" s="206"/>
      <c r="I8" s="206"/>
      <c r="J8" s="206"/>
      <c r="K8" s="206"/>
      <c r="M8" s="220"/>
      <c r="N8" s="220"/>
      <c r="O8" s="220"/>
      <c r="P8" s="220"/>
    </row>
    <row r="9" spans="2:16" x14ac:dyDescent="0.25">
      <c r="B9" s="219"/>
      <c r="C9" s="219"/>
      <c r="D9" s="219"/>
      <c r="E9" s="219"/>
      <c r="G9" s="206"/>
      <c r="H9" s="206"/>
      <c r="I9" s="206"/>
      <c r="J9" s="206"/>
      <c r="K9" s="206"/>
      <c r="M9" s="220"/>
      <c r="N9" s="220"/>
      <c r="O9" s="220"/>
      <c r="P9" s="220"/>
    </row>
    <row r="10" spans="2:16" x14ac:dyDescent="0.25">
      <c r="B10" s="219"/>
      <c r="C10" s="219"/>
      <c r="D10" s="219"/>
      <c r="E10" s="219"/>
      <c r="G10" s="206"/>
      <c r="H10" s="206"/>
      <c r="I10" s="206"/>
      <c r="J10" s="206"/>
      <c r="K10" s="206"/>
      <c r="M10" s="220"/>
      <c r="N10" s="220"/>
      <c r="O10" s="220"/>
      <c r="P10" s="220"/>
    </row>
    <row r="11" spans="2:16" x14ac:dyDescent="0.25">
      <c r="B11" s="219"/>
      <c r="C11" s="219"/>
      <c r="D11" s="219"/>
      <c r="E11" s="219"/>
      <c r="G11" s="206"/>
      <c r="H11" s="206"/>
      <c r="I11" s="206"/>
      <c r="J11" s="206"/>
      <c r="K11" s="206"/>
      <c r="M11" s="220"/>
      <c r="N11" s="220"/>
      <c r="O11" s="220"/>
      <c r="P11" s="220"/>
    </row>
    <row r="12" spans="2:16" x14ac:dyDescent="0.25">
      <c r="B12" s="219"/>
      <c r="C12" s="219"/>
      <c r="D12" s="219"/>
      <c r="E12" s="219"/>
      <c r="G12" s="206"/>
      <c r="H12" s="206"/>
      <c r="I12" s="206"/>
      <c r="J12" s="206"/>
      <c r="K12" s="206"/>
      <c r="M12" s="220"/>
      <c r="N12" s="220"/>
      <c r="O12" s="220"/>
      <c r="P12" s="220"/>
    </row>
    <row r="13" spans="2:16" x14ac:dyDescent="0.25">
      <c r="B13" s="219"/>
      <c r="C13" s="219"/>
      <c r="D13" s="219"/>
      <c r="E13" s="219"/>
      <c r="G13" s="206"/>
      <c r="H13" s="206"/>
      <c r="I13" s="206"/>
      <c r="J13" s="206"/>
      <c r="K13" s="206"/>
      <c r="M13" s="220"/>
      <c r="N13" s="220"/>
      <c r="O13" s="220"/>
      <c r="P13" s="220"/>
    </row>
    <row r="14" spans="2:16" x14ac:dyDescent="0.25">
      <c r="B14" s="219"/>
      <c r="C14" s="219"/>
      <c r="D14" s="219"/>
      <c r="E14" s="219"/>
      <c r="G14" s="206"/>
      <c r="H14" s="206"/>
      <c r="I14" s="206"/>
      <c r="J14" s="206"/>
      <c r="K14" s="206"/>
      <c r="M14" s="220"/>
      <c r="N14" s="220"/>
      <c r="O14" s="220"/>
      <c r="P14" s="220"/>
    </row>
    <row r="15" spans="2:16" x14ac:dyDescent="0.25">
      <c r="B15" s="219"/>
      <c r="C15" s="219"/>
      <c r="D15" s="219"/>
      <c r="E15" s="219"/>
      <c r="G15" s="206"/>
      <c r="H15" s="206"/>
      <c r="I15" s="206"/>
      <c r="J15" s="206"/>
      <c r="K15" s="206"/>
      <c r="M15" s="220"/>
      <c r="N15" s="220"/>
      <c r="O15" s="220"/>
      <c r="P15" s="220"/>
    </row>
    <row r="16" spans="2:16" x14ac:dyDescent="0.25">
      <c r="B16" s="219"/>
      <c r="C16" s="219"/>
      <c r="D16" s="219"/>
      <c r="E16" s="219"/>
      <c r="G16" s="206"/>
      <c r="H16" s="206"/>
      <c r="I16" s="206"/>
      <c r="J16" s="206"/>
      <c r="K16" s="206"/>
      <c r="M16" s="220"/>
      <c r="N16" s="220"/>
      <c r="O16" s="220"/>
      <c r="P16" s="220"/>
    </row>
    <row r="17" spans="3:15" x14ac:dyDescent="0.25">
      <c r="C17" s="205" t="s">
        <v>3</v>
      </c>
      <c r="D17" s="205"/>
      <c r="E17" s="205"/>
      <c r="M17" s="205" t="s">
        <v>3</v>
      </c>
      <c r="N17" s="205"/>
      <c r="O17" s="205"/>
    </row>
    <row r="42" spans="2:31" x14ac:dyDescent="0.25">
      <c r="C42" s="3" t="s">
        <v>61</v>
      </c>
    </row>
    <row r="44" spans="2:31" ht="15.75" thickBot="1" x14ac:dyDescent="0.3"/>
    <row r="45" spans="2:31" ht="15.75" thickBot="1" x14ac:dyDescent="0.3">
      <c r="B45" s="211" t="s">
        <v>14</v>
      </c>
      <c r="C45" s="212"/>
      <c r="D45" s="213"/>
      <c r="E45" s="7">
        <v>1995</v>
      </c>
      <c r="F45" s="11">
        <v>1996</v>
      </c>
      <c r="G45" s="7">
        <v>1997</v>
      </c>
      <c r="H45" s="11">
        <v>1998</v>
      </c>
      <c r="I45" s="7">
        <v>1999</v>
      </c>
      <c r="J45" s="11">
        <v>2000</v>
      </c>
      <c r="K45" s="7">
        <v>2001</v>
      </c>
      <c r="L45" s="11">
        <v>2002</v>
      </c>
      <c r="M45" s="7">
        <v>2003</v>
      </c>
      <c r="N45" s="11">
        <v>2004</v>
      </c>
      <c r="O45" s="7">
        <v>2005</v>
      </c>
      <c r="P45" s="11">
        <v>2006</v>
      </c>
      <c r="Q45" s="7">
        <v>2007</v>
      </c>
      <c r="R45" s="11">
        <v>2008</v>
      </c>
      <c r="S45" s="7">
        <v>2009</v>
      </c>
      <c r="T45" s="11">
        <v>2010</v>
      </c>
      <c r="U45" s="7">
        <v>2011</v>
      </c>
      <c r="V45" s="11">
        <v>2012</v>
      </c>
      <c r="W45" s="7">
        <v>2013</v>
      </c>
      <c r="X45" s="11">
        <v>2014</v>
      </c>
      <c r="Y45" s="7">
        <v>2015</v>
      </c>
      <c r="Z45" s="11">
        <v>2016</v>
      </c>
      <c r="AA45" s="7">
        <v>2017</v>
      </c>
      <c r="AB45" s="11">
        <v>2018</v>
      </c>
      <c r="AC45" s="7">
        <v>2019</v>
      </c>
      <c r="AD45" s="11">
        <v>2020</v>
      </c>
      <c r="AE45" s="11">
        <v>2021</v>
      </c>
    </row>
    <row r="46" spans="2:31" ht="15.75" thickBot="1" x14ac:dyDescent="0.3">
      <c r="B46" s="207" t="s">
        <v>15</v>
      </c>
      <c r="C46" s="216"/>
      <c r="D46" s="208"/>
      <c r="E46" s="184">
        <v>758859.8</v>
      </c>
      <c r="F46" s="176">
        <v>775917.4</v>
      </c>
      <c r="G46" s="184">
        <v>758789.5</v>
      </c>
      <c r="H46" s="176">
        <v>779308.7</v>
      </c>
      <c r="I46" s="184">
        <v>496212.2</v>
      </c>
      <c r="J46" s="176">
        <v>488850.1</v>
      </c>
      <c r="K46" s="184">
        <v>560090.1</v>
      </c>
      <c r="L46" s="176">
        <v>508304.3</v>
      </c>
      <c r="M46" s="184">
        <v>611671.6</v>
      </c>
      <c r="N46" s="176">
        <v>686600.9</v>
      </c>
      <c r="O46" s="184">
        <v>773661.1</v>
      </c>
      <c r="P46" s="176">
        <v>933214.8</v>
      </c>
      <c r="Q46" s="184">
        <v>1204874</v>
      </c>
      <c r="R46" s="176">
        <v>1557401</v>
      </c>
      <c r="S46" s="184">
        <v>1338394</v>
      </c>
      <c r="T46" s="176">
        <v>1657634</v>
      </c>
      <c r="U46" s="184">
        <v>2215150</v>
      </c>
      <c r="V46" s="176">
        <v>2239577</v>
      </c>
      <c r="W46" s="184">
        <v>2206909</v>
      </c>
      <c r="X46" s="176">
        <v>2530978</v>
      </c>
      <c r="Y46" s="184">
        <v>2267454</v>
      </c>
      <c r="Z46" s="176">
        <v>1707682</v>
      </c>
      <c r="AA46" s="184">
        <v>1873998</v>
      </c>
      <c r="AB46" s="176">
        <v>2173254</v>
      </c>
      <c r="AC46" s="184">
        <v>2172661</v>
      </c>
      <c r="AD46" s="176">
        <v>1643891</v>
      </c>
      <c r="AE46" s="176">
        <v>2065116</v>
      </c>
    </row>
    <row r="47" spans="2:31" x14ac:dyDescent="0.25">
      <c r="B47" s="209" t="s">
        <v>27</v>
      </c>
      <c r="C47" s="217"/>
      <c r="D47" s="210"/>
      <c r="E47" s="185">
        <v>5252.8109999999997</v>
      </c>
      <c r="F47" s="186">
        <v>5791.893</v>
      </c>
      <c r="G47" s="187">
        <v>5767.7380000000003</v>
      </c>
      <c r="H47" s="186">
        <v>3069.5450000000001</v>
      </c>
      <c r="I47" s="187">
        <v>2483.9609999999998</v>
      </c>
      <c r="J47" s="186">
        <v>3255.3409999999999</v>
      </c>
      <c r="K47" s="187">
        <v>2978.895</v>
      </c>
      <c r="L47" s="186">
        <v>2640.136</v>
      </c>
      <c r="M47" s="187">
        <v>2162.085</v>
      </c>
      <c r="N47" s="186">
        <v>2938.6260000000002</v>
      </c>
      <c r="O47" s="187">
        <v>4468.8909999999996</v>
      </c>
      <c r="P47" s="186">
        <v>4071.8670000000002</v>
      </c>
      <c r="Q47" s="187">
        <v>19348.04</v>
      </c>
      <c r="R47" s="186">
        <v>5474.5969999999998</v>
      </c>
      <c r="S47" s="187">
        <v>3472.777</v>
      </c>
      <c r="T47" s="186">
        <v>5702.6750000000002</v>
      </c>
      <c r="U47" s="187">
        <v>7125.3</v>
      </c>
      <c r="V47" s="186">
        <v>9757.9989999999998</v>
      </c>
      <c r="W47" s="187">
        <v>12650.67</v>
      </c>
      <c r="X47" s="186">
        <v>17816.689999999999</v>
      </c>
      <c r="Y47" s="187">
        <v>19826.189999999999</v>
      </c>
      <c r="Z47" s="186">
        <v>19937.66</v>
      </c>
      <c r="AA47" s="187">
        <v>22747.08</v>
      </c>
      <c r="AB47" s="186">
        <v>26096.07</v>
      </c>
      <c r="AC47" s="187">
        <v>31727.040000000001</v>
      </c>
      <c r="AD47" s="186">
        <v>31939.25</v>
      </c>
      <c r="AE47" s="186">
        <v>42920.36</v>
      </c>
    </row>
    <row r="48" spans="2:31" x14ac:dyDescent="0.25">
      <c r="B48" s="198" t="s">
        <v>28</v>
      </c>
      <c r="C48" s="214"/>
      <c r="D48" s="199"/>
      <c r="E48" s="188">
        <v>577.18600000000004</v>
      </c>
      <c r="F48" s="181">
        <v>396.80200000000002</v>
      </c>
      <c r="G48" s="180">
        <v>182.59899999999999</v>
      </c>
      <c r="H48" s="181">
        <v>812.399</v>
      </c>
      <c r="I48" s="180">
        <v>130.66499999999999</v>
      </c>
      <c r="J48" s="181">
        <v>241.142</v>
      </c>
      <c r="K48" s="180">
        <v>264.13299999999998</v>
      </c>
      <c r="L48" s="181">
        <v>351.56900000000002</v>
      </c>
      <c r="M48" s="180">
        <v>412.48599999999999</v>
      </c>
      <c r="N48" s="181">
        <v>539.08600000000001</v>
      </c>
      <c r="O48" s="180">
        <v>999.18399999999997</v>
      </c>
      <c r="P48" s="181">
        <v>1115.511</v>
      </c>
      <c r="Q48" s="180">
        <v>690.96900000000005</v>
      </c>
      <c r="R48" s="181">
        <v>1249.0340000000001</v>
      </c>
      <c r="S48" s="180">
        <v>1017.6849999999999</v>
      </c>
      <c r="T48" s="181">
        <v>920.79</v>
      </c>
      <c r="U48" s="180">
        <v>787.78899999999999</v>
      </c>
      <c r="V48" s="181">
        <v>3234.489</v>
      </c>
      <c r="W48" s="180">
        <v>3317.3470000000002</v>
      </c>
      <c r="X48" s="181">
        <v>4193.018</v>
      </c>
      <c r="Y48" s="180">
        <v>3088.1019999999999</v>
      </c>
      <c r="Z48" s="181">
        <v>5848.3850000000002</v>
      </c>
      <c r="AA48" s="180">
        <v>18272.060000000001</v>
      </c>
      <c r="AB48" s="181">
        <v>11344</v>
      </c>
      <c r="AC48" s="180">
        <v>11153.88</v>
      </c>
      <c r="AD48" s="181">
        <v>11087.04</v>
      </c>
      <c r="AE48" s="181">
        <v>12192.12</v>
      </c>
    </row>
    <row r="49" spans="2:31" x14ac:dyDescent="0.25">
      <c r="B49" s="200" t="s">
        <v>29</v>
      </c>
      <c r="C49" s="215"/>
      <c r="D49" s="201"/>
      <c r="E49" s="188">
        <v>5014.8140000000003</v>
      </c>
      <c r="F49" s="181">
        <v>6089.9489999999996</v>
      </c>
      <c r="G49" s="180">
        <v>6596.3729999999996</v>
      </c>
      <c r="H49" s="181">
        <v>8454.4930000000004</v>
      </c>
      <c r="I49" s="180">
        <v>6631.4470000000001</v>
      </c>
      <c r="J49" s="181">
        <v>7117.8450000000003</v>
      </c>
      <c r="K49" s="180">
        <v>6017.1409999999996</v>
      </c>
      <c r="L49" s="181">
        <v>5537.6570000000002</v>
      </c>
      <c r="M49" s="180">
        <v>7337.1440000000002</v>
      </c>
      <c r="N49" s="181">
        <v>8804.8829999999998</v>
      </c>
      <c r="O49" s="180">
        <v>12489.58</v>
      </c>
      <c r="P49" s="181">
        <v>12427.05</v>
      </c>
      <c r="Q49" s="180">
        <v>19222.400000000001</v>
      </c>
      <c r="R49" s="181">
        <v>22308.31</v>
      </c>
      <c r="S49" s="180">
        <v>17640.77</v>
      </c>
      <c r="T49" s="181">
        <v>19122.39</v>
      </c>
      <c r="U49" s="180">
        <v>27563.56</v>
      </c>
      <c r="V49" s="181">
        <v>33354.43</v>
      </c>
      <c r="W49" s="180">
        <v>28495.48</v>
      </c>
      <c r="X49" s="181">
        <v>28892.23</v>
      </c>
      <c r="Y49" s="180">
        <v>23701.79</v>
      </c>
      <c r="Z49" s="181">
        <v>22078.43</v>
      </c>
      <c r="AA49" s="180">
        <v>24360.92</v>
      </c>
      <c r="AB49" s="181">
        <v>23938.15</v>
      </c>
      <c r="AC49" s="180">
        <v>24864.240000000002</v>
      </c>
      <c r="AD49" s="181">
        <v>21760.92</v>
      </c>
      <c r="AE49" s="181">
        <v>25451.63</v>
      </c>
    </row>
    <row r="50" spans="2:31" x14ac:dyDescent="0.25">
      <c r="B50" s="198" t="s">
        <v>30</v>
      </c>
      <c r="C50" s="214"/>
      <c r="D50" s="199"/>
      <c r="E50" s="188">
        <v>8857.41</v>
      </c>
      <c r="F50" s="181">
        <v>987.346</v>
      </c>
      <c r="G50" s="180">
        <v>863.90099999999995</v>
      </c>
      <c r="H50" s="181">
        <v>1076.6410000000001</v>
      </c>
      <c r="I50" s="180">
        <v>693.48400000000004</v>
      </c>
      <c r="J50" s="181">
        <v>672.86699999999996</v>
      </c>
      <c r="K50" s="180">
        <v>672.76199999999994</v>
      </c>
      <c r="L50" s="181">
        <v>614.26900000000001</v>
      </c>
      <c r="M50" s="180">
        <v>575.1</v>
      </c>
      <c r="N50" s="181">
        <v>1144.8019999999999</v>
      </c>
      <c r="O50" s="180">
        <v>990.18299999999999</v>
      </c>
      <c r="P50" s="181">
        <v>1313.9829999999999</v>
      </c>
      <c r="Q50" s="180">
        <v>2524.35</v>
      </c>
      <c r="R50" s="181">
        <v>2704.3339999999998</v>
      </c>
      <c r="S50" s="180">
        <v>2511.4360000000001</v>
      </c>
      <c r="T50" s="181">
        <v>3231.88</v>
      </c>
      <c r="U50" s="180">
        <v>4047.5430000000001</v>
      </c>
      <c r="V50" s="181">
        <v>4386.7629999999999</v>
      </c>
      <c r="W50" s="180">
        <v>5309.6819999999998</v>
      </c>
      <c r="X50" s="181">
        <v>4644.3909999999996</v>
      </c>
      <c r="Y50" s="180">
        <v>3169.819</v>
      </c>
      <c r="Z50" s="181">
        <v>3401.473</v>
      </c>
      <c r="AA50" s="180">
        <v>3372.1190000000001</v>
      </c>
      <c r="AB50" s="181">
        <v>4456.6530000000002</v>
      </c>
      <c r="AC50" s="180">
        <v>4522.5529999999999</v>
      </c>
      <c r="AD50" s="181">
        <v>3530.4349999999999</v>
      </c>
      <c r="AE50" s="181">
        <v>5543.2740000000003</v>
      </c>
    </row>
    <row r="51" spans="2:31" x14ac:dyDescent="0.25">
      <c r="B51" s="200" t="s">
        <v>31</v>
      </c>
      <c r="C51" s="215"/>
      <c r="D51" s="201"/>
      <c r="E51" s="188">
        <v>571.274</v>
      </c>
      <c r="F51" s="181">
        <v>415.12200000000001</v>
      </c>
      <c r="G51" s="180">
        <v>643.01800000000003</v>
      </c>
      <c r="H51" s="181">
        <v>341.03699999999998</v>
      </c>
      <c r="I51" s="180">
        <v>342.51499999999999</v>
      </c>
      <c r="J51" s="181">
        <v>200.184</v>
      </c>
      <c r="K51" s="180">
        <v>330.05099999999999</v>
      </c>
      <c r="L51" s="181">
        <v>470.66399999999999</v>
      </c>
      <c r="M51" s="180">
        <v>183.179</v>
      </c>
      <c r="N51" s="181">
        <v>197.44</v>
      </c>
      <c r="O51" s="180">
        <v>220.036</v>
      </c>
      <c r="P51" s="181">
        <v>307.63499999999999</v>
      </c>
      <c r="Q51" s="180">
        <v>322.90600000000001</v>
      </c>
      <c r="R51" s="181">
        <v>283.654</v>
      </c>
      <c r="S51" s="180">
        <v>641.13</v>
      </c>
      <c r="T51" s="181">
        <v>1049.5840000000001</v>
      </c>
      <c r="U51" s="180">
        <v>2037.287</v>
      </c>
      <c r="V51" s="181">
        <v>1082.652</v>
      </c>
      <c r="W51" s="180">
        <v>1642.9929999999999</v>
      </c>
      <c r="X51" s="181">
        <v>1330.046</v>
      </c>
      <c r="Y51" s="180">
        <v>803.745</v>
      </c>
      <c r="Z51" s="181">
        <v>772.23699999999997</v>
      </c>
      <c r="AA51" s="180">
        <v>1536.194</v>
      </c>
      <c r="AB51" s="181">
        <v>1100.45</v>
      </c>
      <c r="AC51" s="180">
        <v>762.40499999999997</v>
      </c>
      <c r="AD51" s="181">
        <v>1220.8230000000001</v>
      </c>
      <c r="AE51" s="181">
        <v>3431.6280000000002</v>
      </c>
    </row>
    <row r="52" spans="2:31" x14ac:dyDescent="0.25">
      <c r="B52" s="198" t="s">
        <v>32</v>
      </c>
      <c r="C52" s="214"/>
      <c r="D52" s="199"/>
      <c r="E52" s="188">
        <v>219568.6</v>
      </c>
      <c r="F52" s="181">
        <v>219693</v>
      </c>
      <c r="G52" s="180">
        <v>236804</v>
      </c>
      <c r="H52" s="181">
        <v>233390.4</v>
      </c>
      <c r="I52" s="180">
        <v>196116.7</v>
      </c>
      <c r="J52" s="181">
        <v>198937</v>
      </c>
      <c r="K52" s="180">
        <v>200381.4</v>
      </c>
      <c r="L52" s="181">
        <v>205818.9</v>
      </c>
      <c r="M52" s="180">
        <v>212653.2</v>
      </c>
      <c r="N52" s="181">
        <v>221782.39999999999</v>
      </c>
      <c r="O52" s="180">
        <v>263192.09999999998</v>
      </c>
      <c r="P52" s="181">
        <v>313577.5</v>
      </c>
      <c r="Q52" s="180">
        <v>349013.7</v>
      </c>
      <c r="R52" s="181">
        <v>438713.2</v>
      </c>
      <c r="S52" s="180">
        <v>419774</v>
      </c>
      <c r="T52" s="181">
        <v>470336.8</v>
      </c>
      <c r="U52" s="180">
        <v>561332</v>
      </c>
      <c r="V52" s="181">
        <v>691208.9</v>
      </c>
      <c r="W52" s="180">
        <v>729752.4</v>
      </c>
      <c r="X52" s="181">
        <v>792707.5</v>
      </c>
      <c r="Y52" s="180">
        <v>806029.9</v>
      </c>
      <c r="Z52" s="181">
        <v>721783.5</v>
      </c>
      <c r="AA52" s="180">
        <v>738906.5</v>
      </c>
      <c r="AB52" s="181">
        <v>842321.6</v>
      </c>
      <c r="AC52" s="180">
        <v>857659</v>
      </c>
      <c r="AD52" s="181">
        <v>814175.1</v>
      </c>
      <c r="AE52" s="181">
        <v>959239.5</v>
      </c>
    </row>
    <row r="53" spans="2:31" x14ac:dyDescent="0.25">
      <c r="B53" s="200" t="s">
        <v>33</v>
      </c>
      <c r="C53" s="215"/>
      <c r="D53" s="201"/>
      <c r="E53" s="188">
        <v>65252.56</v>
      </c>
      <c r="F53" s="181">
        <v>71241.119999999995</v>
      </c>
      <c r="G53" s="180">
        <v>64838.21</v>
      </c>
      <c r="H53" s="181">
        <v>60015.24</v>
      </c>
      <c r="I53" s="180">
        <v>44201.67</v>
      </c>
      <c r="J53" s="181">
        <v>52638.7</v>
      </c>
      <c r="K53" s="180">
        <v>62692.08</v>
      </c>
      <c r="L53" s="181">
        <v>62025.23</v>
      </c>
      <c r="M53" s="180">
        <v>65871.06</v>
      </c>
      <c r="N53" s="181">
        <v>83937.75</v>
      </c>
      <c r="O53" s="180">
        <v>103028.2</v>
      </c>
      <c r="P53" s="181">
        <v>118592.1</v>
      </c>
      <c r="Q53" s="180">
        <v>145047.20000000001</v>
      </c>
      <c r="R53" s="181">
        <v>159677.29999999999</v>
      </c>
      <c r="S53" s="180">
        <v>192027.3</v>
      </c>
      <c r="T53" s="181">
        <v>179786.6</v>
      </c>
      <c r="U53" s="180">
        <v>204243.4</v>
      </c>
      <c r="V53" s="181">
        <v>219683.1</v>
      </c>
      <c r="W53" s="180">
        <v>221070</v>
      </c>
      <c r="X53" s="181">
        <v>199197.9</v>
      </c>
      <c r="Y53" s="180">
        <v>162067.6</v>
      </c>
      <c r="Z53" s="181">
        <v>138429.79999999999</v>
      </c>
      <c r="AA53" s="180">
        <v>148983.20000000001</v>
      </c>
      <c r="AB53" s="181">
        <v>158261.20000000001</v>
      </c>
      <c r="AC53" s="180">
        <v>157713</v>
      </c>
      <c r="AD53" s="181">
        <v>115165.1</v>
      </c>
      <c r="AE53" s="181">
        <v>151511.79999999999</v>
      </c>
    </row>
    <row r="54" spans="2:31" x14ac:dyDescent="0.25">
      <c r="B54" s="14" t="s">
        <v>34</v>
      </c>
      <c r="C54" s="15"/>
      <c r="D54" s="16"/>
      <c r="E54" s="188">
        <v>392624.1</v>
      </c>
      <c r="F54" s="181">
        <v>410014.5</v>
      </c>
      <c r="G54" s="180">
        <v>381806.2</v>
      </c>
      <c r="H54" s="181">
        <v>408458.9</v>
      </c>
      <c r="I54" s="180">
        <v>204348.5</v>
      </c>
      <c r="J54" s="181">
        <v>176200.4</v>
      </c>
      <c r="K54" s="180">
        <v>236815.2</v>
      </c>
      <c r="L54" s="181">
        <v>178719.4</v>
      </c>
      <c r="M54" s="180">
        <v>267923.3</v>
      </c>
      <c r="N54" s="181">
        <v>313666.7</v>
      </c>
      <c r="O54" s="180">
        <v>326981.5</v>
      </c>
      <c r="P54" s="181">
        <v>385827.9</v>
      </c>
      <c r="Q54" s="180">
        <v>575528.5</v>
      </c>
      <c r="R54" s="181">
        <v>815644.6</v>
      </c>
      <c r="S54" s="180">
        <v>592963.80000000005</v>
      </c>
      <c r="T54" s="181">
        <v>852148.9</v>
      </c>
      <c r="U54" s="180">
        <v>1228576</v>
      </c>
      <c r="V54" s="181">
        <v>1110844</v>
      </c>
      <c r="W54" s="180">
        <v>991916.4</v>
      </c>
      <c r="X54" s="181">
        <v>1262885</v>
      </c>
      <c r="Y54" s="180">
        <v>1082932</v>
      </c>
      <c r="Z54" s="181">
        <v>653577.1</v>
      </c>
      <c r="AA54" s="180">
        <v>779791.8</v>
      </c>
      <c r="AB54" s="181">
        <v>948343.6</v>
      </c>
      <c r="AC54" s="180">
        <v>929533.1</v>
      </c>
      <c r="AD54" s="181">
        <v>511097.1</v>
      </c>
      <c r="AE54" s="181">
        <v>706193.9</v>
      </c>
    </row>
    <row r="55" spans="2:31" x14ac:dyDescent="0.25">
      <c r="B55" s="17" t="s">
        <v>35</v>
      </c>
      <c r="C55" s="18"/>
      <c r="D55" s="19"/>
      <c r="E55" s="188">
        <v>61141.09</v>
      </c>
      <c r="F55" s="181">
        <v>61287.61</v>
      </c>
      <c r="G55" s="180">
        <v>61280.5</v>
      </c>
      <c r="H55" s="181">
        <v>63690.02</v>
      </c>
      <c r="I55" s="180">
        <v>41263.269999999997</v>
      </c>
      <c r="J55" s="181">
        <v>49586.68</v>
      </c>
      <c r="K55" s="180">
        <v>49848.21</v>
      </c>
      <c r="L55" s="181">
        <v>52071.64</v>
      </c>
      <c r="M55" s="180">
        <v>54201.919999999998</v>
      </c>
      <c r="N55" s="181">
        <v>53452.97</v>
      </c>
      <c r="O55" s="180">
        <v>61054.93</v>
      </c>
      <c r="P55" s="181">
        <v>95675.19</v>
      </c>
      <c r="Q55" s="180">
        <v>92789.59</v>
      </c>
      <c r="R55" s="181">
        <v>111072.6</v>
      </c>
      <c r="S55" s="180">
        <v>108144.3</v>
      </c>
      <c r="T55" s="181">
        <v>125005.3</v>
      </c>
      <c r="U55" s="180">
        <v>179069.6</v>
      </c>
      <c r="V55" s="181">
        <v>165814.70000000001</v>
      </c>
      <c r="W55" s="180">
        <v>212489.8</v>
      </c>
      <c r="X55" s="181">
        <v>219033.5</v>
      </c>
      <c r="Y55" s="180">
        <v>165597.29999999999</v>
      </c>
      <c r="Z55" s="181">
        <v>141455.79999999999</v>
      </c>
      <c r="AA55" s="180">
        <v>135694.5</v>
      </c>
      <c r="AB55" s="181">
        <v>157266.70000000001</v>
      </c>
      <c r="AC55" s="180">
        <v>154561.4</v>
      </c>
      <c r="AD55" s="181">
        <v>133677.6</v>
      </c>
      <c r="AE55" s="181">
        <v>158424.5</v>
      </c>
    </row>
    <row r="56" spans="2:31" ht="15.75" thickBot="1" x14ac:dyDescent="0.3">
      <c r="B56" s="20" t="s">
        <v>36</v>
      </c>
      <c r="C56" s="21"/>
      <c r="D56" s="22"/>
      <c r="E56" s="189" t="s">
        <v>58</v>
      </c>
      <c r="F56" s="182">
        <v>1.2E-2</v>
      </c>
      <c r="G56" s="183">
        <v>6.9630000000000001</v>
      </c>
      <c r="H56" s="182" t="s">
        <v>58</v>
      </c>
      <c r="I56" s="183" t="s">
        <v>58</v>
      </c>
      <c r="J56" s="182" t="s">
        <v>58</v>
      </c>
      <c r="K56" s="183">
        <v>90.194999999999993</v>
      </c>
      <c r="L56" s="182">
        <v>54.795999999999999</v>
      </c>
      <c r="M56" s="183">
        <v>352.14400000000001</v>
      </c>
      <c r="N56" s="182">
        <v>136.25700000000001</v>
      </c>
      <c r="O56" s="183">
        <v>236.48099999999999</v>
      </c>
      <c r="P56" s="182">
        <v>306.03300000000002</v>
      </c>
      <c r="Q56" s="183">
        <v>386.779</v>
      </c>
      <c r="R56" s="182">
        <v>273.52</v>
      </c>
      <c r="S56" s="183">
        <v>200.28200000000001</v>
      </c>
      <c r="T56" s="182">
        <v>329.44900000000001</v>
      </c>
      <c r="U56" s="183">
        <v>367.49599999999998</v>
      </c>
      <c r="V56" s="182">
        <v>209.761</v>
      </c>
      <c r="W56" s="183">
        <v>264.20699999999999</v>
      </c>
      <c r="X56" s="182">
        <v>276.77199999999999</v>
      </c>
      <c r="Y56" s="183">
        <v>237.70500000000001</v>
      </c>
      <c r="Z56" s="182">
        <v>398.00799999999998</v>
      </c>
      <c r="AA56" s="183">
        <v>333.22699999999998</v>
      </c>
      <c r="AB56" s="182">
        <v>125.80200000000001</v>
      </c>
      <c r="AC56" s="183">
        <v>163.94300000000001</v>
      </c>
      <c r="AD56" s="182">
        <v>237.30199999999999</v>
      </c>
      <c r="AE56" s="182">
        <v>207.24600000000001</v>
      </c>
    </row>
    <row r="57" spans="2:31" x14ac:dyDescent="0.25">
      <c r="B57" t="s">
        <v>51</v>
      </c>
    </row>
    <row r="59" spans="2:31" x14ac:dyDescent="0.25">
      <c r="G59" s="172"/>
      <c r="H59" s="173"/>
      <c r="I59" s="172"/>
      <c r="J59" s="172"/>
      <c r="K59" s="172"/>
    </row>
    <row r="60" spans="2:31" x14ac:dyDescent="0.25">
      <c r="F60" s="172"/>
      <c r="G60" s="172"/>
      <c r="H60" s="172"/>
      <c r="I60" s="172"/>
      <c r="J60" s="172"/>
      <c r="K60" s="172"/>
    </row>
    <row r="61" spans="2:31" x14ac:dyDescent="0.25">
      <c r="E61" s="172"/>
      <c r="F61" s="173"/>
      <c r="G61" s="174"/>
      <c r="H61" s="173"/>
      <c r="I61" s="173"/>
      <c r="J61" s="172"/>
      <c r="K61" s="172"/>
    </row>
    <row r="62" spans="2:31" x14ac:dyDescent="0.25">
      <c r="E62" s="172"/>
      <c r="F62" s="173"/>
      <c r="G62" s="172"/>
      <c r="H62" s="172"/>
      <c r="I62" s="172"/>
      <c r="J62" s="172"/>
      <c r="K62" s="172"/>
    </row>
    <row r="63" spans="2:31" x14ac:dyDescent="0.25">
      <c r="E63" s="172"/>
      <c r="F63" s="172"/>
      <c r="G63" s="172"/>
      <c r="H63" s="172"/>
      <c r="I63" s="172"/>
      <c r="J63" s="172"/>
      <c r="K63" s="172"/>
    </row>
    <row r="64" spans="2:31" x14ac:dyDescent="0.25">
      <c r="E64" s="172"/>
      <c r="F64" s="172"/>
      <c r="G64" s="172"/>
      <c r="H64" s="172"/>
      <c r="I64" s="172"/>
      <c r="J64" s="172"/>
      <c r="K64" s="172"/>
    </row>
    <row r="65" spans="5:11" x14ac:dyDescent="0.25">
      <c r="E65" s="172"/>
      <c r="F65" s="172"/>
      <c r="G65" s="172"/>
      <c r="H65" s="172"/>
      <c r="I65" s="172"/>
      <c r="J65" s="172"/>
      <c r="K65" s="173"/>
    </row>
    <row r="66" spans="5:11" x14ac:dyDescent="0.25">
      <c r="E66" s="172"/>
      <c r="F66" s="172"/>
      <c r="G66" s="173"/>
      <c r="H66" s="172"/>
      <c r="I66" s="172"/>
      <c r="J66" s="172"/>
      <c r="K66" s="172"/>
    </row>
    <row r="67" spans="5:11" x14ac:dyDescent="0.25">
      <c r="E67" s="172"/>
      <c r="F67" s="172"/>
      <c r="G67" s="172"/>
      <c r="H67" s="173"/>
      <c r="I67" s="172"/>
      <c r="J67" s="173"/>
      <c r="K67" s="172"/>
    </row>
    <row r="68" spans="5:11" x14ac:dyDescent="0.25">
      <c r="E68" s="172"/>
      <c r="F68" s="172"/>
      <c r="G68" s="172"/>
      <c r="H68" s="172"/>
      <c r="I68" s="172"/>
      <c r="J68" s="173"/>
      <c r="K68" s="172"/>
    </row>
    <row r="69" spans="5:11" x14ac:dyDescent="0.25">
      <c r="E69" s="172"/>
      <c r="F69" s="172"/>
      <c r="G69" s="172"/>
      <c r="H69" s="172"/>
      <c r="I69" s="172"/>
      <c r="J69" s="172"/>
      <c r="K69" s="172"/>
    </row>
    <row r="70" spans="5:11" x14ac:dyDescent="0.25">
      <c r="E70" s="172"/>
      <c r="F70" s="172"/>
      <c r="G70" s="172"/>
      <c r="H70" s="172"/>
      <c r="I70" s="172"/>
      <c r="J70" s="172"/>
    </row>
    <row r="71" spans="5:11" x14ac:dyDescent="0.25">
      <c r="E71" s="172"/>
      <c r="F71" s="173"/>
      <c r="G71" s="172"/>
      <c r="H71" s="172"/>
      <c r="I71" s="172"/>
      <c r="J71" s="172"/>
    </row>
  </sheetData>
  <mergeCells count="14">
    <mergeCell ref="B7:E16"/>
    <mergeCell ref="C17:E17"/>
    <mergeCell ref="M17:O17"/>
    <mergeCell ref="M7:P16"/>
    <mergeCell ref="G8:K16"/>
    <mergeCell ref="B45:D45"/>
    <mergeCell ref="B52:D52"/>
    <mergeCell ref="B53:D53"/>
    <mergeCell ref="B46:D46"/>
    <mergeCell ref="B47:D47"/>
    <mergeCell ref="B48:D48"/>
    <mergeCell ref="B49:D49"/>
    <mergeCell ref="B50:D50"/>
    <mergeCell ref="B51:D51"/>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7:AD57"/>
  <sheetViews>
    <sheetView showGridLines="0" topLeftCell="A34" workbookViewId="0">
      <selection activeCell="AD60" sqref="AD60"/>
    </sheetView>
  </sheetViews>
  <sheetFormatPr baseColWidth="10" defaultRowHeight="15" x14ac:dyDescent="0.25"/>
  <cols>
    <col min="1" max="1" width="7.140625" customWidth="1"/>
    <col min="3" max="3" width="30.140625" customWidth="1"/>
    <col min="4" max="18" width="13.140625" bestFit="1" customWidth="1"/>
    <col min="19" max="22" width="13.85546875" bestFit="1" customWidth="1"/>
    <col min="23" max="27" width="14.140625" bestFit="1" customWidth="1"/>
    <col min="28" max="28" width="14.42578125" customWidth="1"/>
    <col min="29" max="29" width="14" customWidth="1"/>
    <col min="30" max="30" width="12.5703125" customWidth="1"/>
  </cols>
  <sheetData>
    <row r="7" spans="2:16" x14ac:dyDescent="0.25">
      <c r="B7" s="218" t="s">
        <v>49</v>
      </c>
      <c r="C7" s="220"/>
      <c r="D7" s="220"/>
      <c r="E7" s="220"/>
      <c r="M7" s="221" t="s">
        <v>7</v>
      </c>
      <c r="N7" s="222"/>
      <c r="O7" s="222"/>
      <c r="P7" s="222"/>
    </row>
    <row r="8" spans="2:16" x14ac:dyDescent="0.25">
      <c r="B8" s="220"/>
      <c r="C8" s="220"/>
      <c r="D8" s="220"/>
      <c r="E8" s="220"/>
      <c r="M8" s="222"/>
      <c r="N8" s="222"/>
      <c r="O8" s="222"/>
      <c r="P8" s="222"/>
    </row>
    <row r="9" spans="2:16" x14ac:dyDescent="0.25">
      <c r="B9" s="220"/>
      <c r="C9" s="220"/>
      <c r="D9" s="220"/>
      <c r="E9" s="220"/>
      <c r="M9" s="222"/>
      <c r="N9" s="222"/>
      <c r="O9" s="222"/>
      <c r="P9" s="222"/>
    </row>
    <row r="10" spans="2:16" x14ac:dyDescent="0.25">
      <c r="B10" s="220"/>
      <c r="C10" s="220"/>
      <c r="D10" s="220"/>
      <c r="E10" s="220"/>
      <c r="M10" s="222"/>
      <c r="N10" s="222"/>
      <c r="O10" s="222"/>
      <c r="P10" s="222"/>
    </row>
    <row r="11" spans="2:16" x14ac:dyDescent="0.25">
      <c r="B11" s="220"/>
      <c r="C11" s="220"/>
      <c r="D11" s="220"/>
      <c r="E11" s="220"/>
      <c r="M11" s="222"/>
      <c r="N11" s="222"/>
      <c r="O11" s="222"/>
      <c r="P11" s="222"/>
    </row>
    <row r="12" spans="2:16" x14ac:dyDescent="0.25">
      <c r="B12" s="220"/>
      <c r="C12" s="220"/>
      <c r="D12" s="220"/>
      <c r="E12" s="220"/>
      <c r="M12" s="222"/>
      <c r="N12" s="222"/>
      <c r="O12" s="222"/>
      <c r="P12" s="222"/>
    </row>
    <row r="13" spans="2:16" x14ac:dyDescent="0.25">
      <c r="B13" s="220"/>
      <c r="C13" s="220"/>
      <c r="D13" s="220"/>
      <c r="E13" s="220"/>
      <c r="M13" s="222"/>
      <c r="N13" s="222"/>
      <c r="O13" s="222"/>
      <c r="P13" s="222"/>
    </row>
    <row r="14" spans="2:16" x14ac:dyDescent="0.25">
      <c r="B14" s="220"/>
      <c r="C14" s="220"/>
      <c r="D14" s="220"/>
      <c r="E14" s="220"/>
      <c r="M14" s="222"/>
      <c r="N14" s="222"/>
      <c r="O14" s="222"/>
      <c r="P14" s="222"/>
    </row>
    <row r="15" spans="2:16" x14ac:dyDescent="0.25">
      <c r="B15" s="220"/>
      <c r="C15" s="220"/>
      <c r="D15" s="220"/>
      <c r="E15" s="220"/>
      <c r="M15" s="222"/>
      <c r="N15" s="222"/>
      <c r="O15" s="222"/>
      <c r="P15" s="222"/>
    </row>
    <row r="16" spans="2:16" x14ac:dyDescent="0.25">
      <c r="B16" s="220"/>
      <c r="C16" s="220"/>
      <c r="D16" s="220"/>
      <c r="E16" s="220"/>
      <c r="M16" s="222"/>
      <c r="N16" s="222"/>
      <c r="O16" s="222"/>
      <c r="P16" s="222"/>
    </row>
    <row r="17" spans="3:15" x14ac:dyDescent="0.25">
      <c r="C17" s="205" t="s">
        <v>3</v>
      </c>
      <c r="D17" s="205"/>
      <c r="E17" s="205"/>
      <c r="M17" s="205" t="s">
        <v>3</v>
      </c>
      <c r="N17" s="205"/>
      <c r="O17" s="205"/>
    </row>
    <row r="44" spans="2:30" ht="15.75" thickBot="1" x14ac:dyDescent="0.3"/>
    <row r="45" spans="2:30" ht="15.75" thickBot="1" x14ac:dyDescent="0.3">
      <c r="B45" s="5" t="s">
        <v>14</v>
      </c>
      <c r="C45" s="32"/>
      <c r="D45" s="8">
        <v>1995</v>
      </c>
      <c r="E45" s="7">
        <v>1996</v>
      </c>
      <c r="F45" s="11">
        <v>1997</v>
      </c>
      <c r="G45" s="7">
        <v>1998</v>
      </c>
      <c r="H45" s="11">
        <v>1999</v>
      </c>
      <c r="I45" s="7">
        <v>2000</v>
      </c>
      <c r="J45" s="11">
        <v>2001</v>
      </c>
      <c r="K45" s="7">
        <v>2002</v>
      </c>
      <c r="L45" s="11">
        <v>2003</v>
      </c>
      <c r="M45" s="7">
        <v>2004</v>
      </c>
      <c r="N45" s="11">
        <v>2005</v>
      </c>
      <c r="O45" s="7">
        <v>2006</v>
      </c>
      <c r="P45" s="11">
        <v>2007</v>
      </c>
      <c r="Q45" s="7">
        <v>2008</v>
      </c>
      <c r="R45" s="11">
        <v>2009</v>
      </c>
      <c r="S45" s="7">
        <v>2010</v>
      </c>
      <c r="T45" s="11">
        <v>2011</v>
      </c>
      <c r="U45" s="7">
        <v>2012</v>
      </c>
      <c r="V45" s="11">
        <v>2013</v>
      </c>
      <c r="W45" s="7">
        <v>2014</v>
      </c>
      <c r="X45" s="11">
        <v>2015</v>
      </c>
      <c r="Y45" s="8">
        <v>2016</v>
      </c>
      <c r="Z45" s="8">
        <v>2017</v>
      </c>
      <c r="AA45" s="8">
        <v>2018</v>
      </c>
      <c r="AB45" s="8">
        <v>2019</v>
      </c>
      <c r="AC45" s="8">
        <v>2020</v>
      </c>
      <c r="AD45" s="8">
        <v>2021</v>
      </c>
    </row>
    <row r="46" spans="2:30" ht="15.75" thickBot="1" x14ac:dyDescent="0.3">
      <c r="B46" s="223" t="s">
        <v>26</v>
      </c>
      <c r="C46" s="224"/>
      <c r="D46" s="143">
        <f>+A!D46-B!E46</f>
        <v>-24707.900000000023</v>
      </c>
      <c r="E46" s="144">
        <f>+A!E46-B!F46</f>
        <v>-172021.30000000005</v>
      </c>
      <c r="F46" s="143">
        <f>+A!F46-B!G46</f>
        <v>-29001.699999999953</v>
      </c>
      <c r="G46" s="144">
        <f>+A!G46-B!H46</f>
        <v>-96457.899999999907</v>
      </c>
      <c r="H46" s="143">
        <f>+A!H46-B!I46</f>
        <v>-10684.5</v>
      </c>
      <c r="I46" s="144">
        <f>+A!I46-B!J46</f>
        <v>-54683.5</v>
      </c>
      <c r="J46" s="143">
        <f>+A!J46-B!K46</f>
        <v>-143184.79999999999</v>
      </c>
      <c r="K46" s="144">
        <f>+A!K46-B!L46</f>
        <v>-176561.09999999998</v>
      </c>
      <c r="L46" s="143">
        <f>+A!L46-B!M46</f>
        <v>-347272.8</v>
      </c>
      <c r="M46" s="144">
        <f>+A!M46-B!N46</f>
        <v>-421709</v>
      </c>
      <c r="N46" s="143">
        <f>+A!N46-B!O46</f>
        <v>-434459.5</v>
      </c>
      <c r="O46" s="144">
        <f>+A!O46-B!P46</f>
        <v>-572781.4</v>
      </c>
      <c r="P46" s="143">
        <f>+A!P46-B!Q46</f>
        <v>-652215.19999999995</v>
      </c>
      <c r="Q46" s="144">
        <f>+A!Q46-B!R46</f>
        <v>-919821.5</v>
      </c>
      <c r="R46" s="143">
        <f>+A!R46-B!S46</f>
        <v>-973029</v>
      </c>
      <c r="S46" s="144">
        <f>+A!S46-B!T46</f>
        <v>-1407703.9</v>
      </c>
      <c r="T46" s="143">
        <f>+A!T46-B!U46</f>
        <v>-1795766</v>
      </c>
      <c r="U46" s="144">
        <f>+A!U46-B!V46</f>
        <v>-1844364.9</v>
      </c>
      <c r="V46" s="143">
        <f>+A!V46-B!W46</f>
        <v>-1426548.9</v>
      </c>
      <c r="W46" s="144">
        <f>+A!W46-B!X46</f>
        <v>-1897458.2</v>
      </c>
      <c r="X46" s="145">
        <f>+A!X46-B!Y46</f>
        <v>-1771710.7</v>
      </c>
      <c r="Y46" s="145">
        <f>+A!Y46-B!Z46</f>
        <v>-1231813</v>
      </c>
      <c r="Z46" s="145">
        <f>+A!Z46-B!AA46</f>
        <v>-1400772.4</v>
      </c>
      <c r="AA46" s="145">
        <f>+A!AA46-B!AB46</f>
        <v>-1723800.7</v>
      </c>
      <c r="AB46" s="145">
        <f>+A!AB46-B!AC46</f>
        <v>-1689998.3</v>
      </c>
      <c r="AC46" s="145">
        <f>+A!AC46-B!AD46</f>
        <v>-1147332.1000000001</v>
      </c>
      <c r="AD46" s="145">
        <f>+A!AD46-B!AE46</f>
        <v>-1341769.8999999999</v>
      </c>
    </row>
    <row r="47" spans="2:30" x14ac:dyDescent="0.25">
      <c r="B47" s="200" t="s">
        <v>16</v>
      </c>
      <c r="C47" s="201"/>
      <c r="D47" s="23">
        <f>+A!D47-B!E47</f>
        <v>621281.08900000004</v>
      </c>
      <c r="E47" s="24">
        <f>+A!E47-B!F47</f>
        <v>459618.90700000001</v>
      </c>
      <c r="F47" s="23">
        <f>+A!F47-B!G47</f>
        <v>554043.16200000001</v>
      </c>
      <c r="G47" s="24">
        <f>+A!G47-B!H47</f>
        <v>489689.85500000004</v>
      </c>
      <c r="H47" s="23">
        <f>+A!H47-B!I47</f>
        <v>308843.43900000001</v>
      </c>
      <c r="I47" s="24">
        <f>+A!I47-B!J47</f>
        <v>253634.15900000001</v>
      </c>
      <c r="J47" s="24">
        <f>+A!J47-B!K47</f>
        <v>206565.80500000002</v>
      </c>
      <c r="K47" s="24">
        <f>+A!K47-B!L47</f>
        <v>187643.96400000001</v>
      </c>
      <c r="L47" s="23">
        <f>+A!L47-B!M47</f>
        <v>200621.315</v>
      </c>
      <c r="M47" s="24">
        <f>+A!M47-B!N47</f>
        <v>186824.774</v>
      </c>
      <c r="N47" s="23">
        <f>+A!N47-B!O47</f>
        <v>265316.70899999997</v>
      </c>
      <c r="O47" s="24">
        <f>+A!O47-B!P47</f>
        <v>285512.73299999995</v>
      </c>
      <c r="P47" s="23">
        <f>+A!P47-B!Q47</f>
        <v>367339.96</v>
      </c>
      <c r="Q47" s="24">
        <f>+A!Q47-B!R47</f>
        <v>337837.00299999997</v>
      </c>
      <c r="R47" s="23">
        <f>+A!R47-B!S47</f>
        <v>228714.323</v>
      </c>
      <c r="S47" s="24">
        <f>+A!S47-B!T47</f>
        <v>186878.32500000001</v>
      </c>
      <c r="T47" s="23">
        <f>+A!T47-B!U47</f>
        <v>321823.2</v>
      </c>
      <c r="U47" s="24">
        <f>+A!U47-B!V47</f>
        <v>247975.101</v>
      </c>
      <c r="V47" s="23">
        <f>+A!V47-B!W47</f>
        <v>240185.83</v>
      </c>
      <c r="W47" s="24">
        <f>+A!W47-B!X47</f>
        <v>305727.31</v>
      </c>
      <c r="X47" s="25">
        <f>+A!X47-B!Y47</f>
        <v>305013.61</v>
      </c>
      <c r="Y47" s="25">
        <f>+A!Y47-B!Z47</f>
        <v>310254.64</v>
      </c>
      <c r="Z47" s="25">
        <f>+A!Z47-B!AA47</f>
        <v>265717.82</v>
      </c>
      <c r="AA47" s="25">
        <f>+A!AA47-B!AB47</f>
        <v>279581.23</v>
      </c>
      <c r="AB47" s="25">
        <f>+A!AB47-B!AC47</f>
        <v>307522.66000000003</v>
      </c>
      <c r="AC47" s="25">
        <f>+A!AC47-B!AD47</f>
        <v>299163.95</v>
      </c>
      <c r="AD47" s="25">
        <f>+A!AD47-B!AE47</f>
        <v>354689.64</v>
      </c>
    </row>
    <row r="48" spans="2:30" x14ac:dyDescent="0.25">
      <c r="B48" s="198" t="s">
        <v>17</v>
      </c>
      <c r="C48" s="199"/>
      <c r="D48" s="26">
        <f>+A!D48-B!E48</f>
        <v>1504.085</v>
      </c>
      <c r="E48" s="27">
        <f>+A!E48-B!F48</f>
        <v>3069.0079999999998</v>
      </c>
      <c r="F48" s="26">
        <f>+A!F48-B!G48</f>
        <v>1994.2850000000001</v>
      </c>
      <c r="G48" s="27">
        <f>+A!G48-B!H48</f>
        <v>1286.8200000000002</v>
      </c>
      <c r="H48" s="26">
        <f>+A!H48-B!I48</f>
        <v>2008.415</v>
      </c>
      <c r="I48" s="27">
        <f>+A!I48-B!J48</f>
        <v>1441.425</v>
      </c>
      <c r="J48" s="26">
        <f>+A!J47-B!K48</f>
        <v>209280.56700000001</v>
      </c>
      <c r="K48" s="27">
        <f>+A!K48-B!L48</f>
        <v>2198.7580000000003</v>
      </c>
      <c r="L48" s="26">
        <f>+A!L48-B!M48</f>
        <v>3500.13</v>
      </c>
      <c r="M48" s="27">
        <f>+A!M48-B!N48</f>
        <v>2056.5200000000004</v>
      </c>
      <c r="N48" s="26">
        <f>+A!N48-B!O48</f>
        <v>1297.8309999999999</v>
      </c>
      <c r="O48" s="27">
        <f>+A!O48-B!P48</f>
        <v>599.80600000000004</v>
      </c>
      <c r="P48" s="26">
        <f>+A!P48-B!Q48</f>
        <v>1266.5629999999999</v>
      </c>
      <c r="Q48" s="27">
        <f>+A!Q48-B!R48</f>
        <v>5723.6939999999995</v>
      </c>
      <c r="R48" s="26">
        <f>+A!R48-B!S48</f>
        <v>652.49900000000002</v>
      </c>
      <c r="S48" s="27">
        <f>+A!S48-B!T48</f>
        <v>318.50800000000004</v>
      </c>
      <c r="T48" s="26">
        <f>+A!T48-B!U48</f>
        <v>3487.1000000000004</v>
      </c>
      <c r="U48" s="27">
        <f>+A!U48-B!V48</f>
        <v>1099.4689999999996</v>
      </c>
      <c r="V48" s="26">
        <f>+A!V48-B!W48</f>
        <v>1804.8200000000002</v>
      </c>
      <c r="W48" s="27">
        <f>+A!W48-B!X48</f>
        <v>4305.8649999999998</v>
      </c>
      <c r="X48" s="28">
        <f>+A!X48-B!Y48</f>
        <v>2602.2849999999999</v>
      </c>
      <c r="Y48" s="28">
        <f>+A!Y48-B!Z48</f>
        <v>-1964.6510000000003</v>
      </c>
      <c r="Z48" s="28">
        <f>+A!Z48-B!AA48</f>
        <v>-15347.153000000002</v>
      </c>
      <c r="AA48" s="28">
        <f>+A!AA48-B!AB48</f>
        <v>-10548.679</v>
      </c>
      <c r="AB48" s="28">
        <f>+A!AB48-B!AC48</f>
        <v>-10010.725999999999</v>
      </c>
      <c r="AC48" s="28">
        <f>+A!AC48-B!AD48</f>
        <v>-10239.315000000001</v>
      </c>
      <c r="AD48" s="28">
        <f>+A!AD48-B!AE48</f>
        <v>-11234.312000000002</v>
      </c>
    </row>
    <row r="49" spans="2:30" x14ac:dyDescent="0.25">
      <c r="B49" s="200" t="s">
        <v>18</v>
      </c>
      <c r="C49" s="201"/>
      <c r="D49" s="23">
        <f>+A!D49-B!E49</f>
        <v>9017.1659999999993</v>
      </c>
      <c r="E49" s="24">
        <f>+A!E49-B!F49</f>
        <v>4879.4810000000007</v>
      </c>
      <c r="F49" s="23">
        <f>+A!F49-B!G49</f>
        <v>3303.9770000000008</v>
      </c>
      <c r="G49" s="24">
        <f>+A!G49-B!H49</f>
        <v>-1260.1710000000003</v>
      </c>
      <c r="H49" s="23">
        <f>+A!H49-B!I49</f>
        <v>281.92299999999977</v>
      </c>
      <c r="I49" s="24">
        <f>+A!I49-B!J49</f>
        <v>-1039.8040000000001</v>
      </c>
      <c r="J49" s="23">
        <f>+A!J48-B!K49</f>
        <v>-4268.1039999999994</v>
      </c>
      <c r="K49" s="24">
        <f>+A!K49-B!L49</f>
        <v>2056.0010000000002</v>
      </c>
      <c r="L49" s="23">
        <f>+A!L49-B!M49</f>
        <v>905.71099999999933</v>
      </c>
      <c r="M49" s="24">
        <f>+A!M49-B!N49</f>
        <v>1991.4770000000008</v>
      </c>
      <c r="N49" s="23">
        <f>+A!N49-B!O49</f>
        <v>1476.0300000000007</v>
      </c>
      <c r="O49" s="24">
        <f>+A!O49-B!P49</f>
        <v>-209.46999999999935</v>
      </c>
      <c r="P49" s="23">
        <f>+A!P49-B!Q49</f>
        <v>-9505.9010000000017</v>
      </c>
      <c r="Q49" s="24">
        <f>+A!Q49-B!R49</f>
        <v>-13191.733000000002</v>
      </c>
      <c r="R49" s="23">
        <f>+A!R49-B!S49</f>
        <v>-11186.565000000001</v>
      </c>
      <c r="S49" s="24">
        <f>+A!S49-B!T49</f>
        <v>-11178.598999999998</v>
      </c>
      <c r="T49" s="23">
        <f>+A!T49-B!U49</f>
        <v>-20527.587</v>
      </c>
      <c r="U49" s="24">
        <f>+A!U49-B!V49</f>
        <v>-28055.746999999999</v>
      </c>
      <c r="V49" s="23">
        <f>+A!V49-B!W49</f>
        <v>-23041.192999999999</v>
      </c>
      <c r="W49" s="24">
        <f>+A!W49-B!X49</f>
        <v>-23675.076999999997</v>
      </c>
      <c r="X49" s="25">
        <f>+A!X49-B!Y49</f>
        <v>-18943.982</v>
      </c>
      <c r="Y49" s="25">
        <f>+A!Y49-B!Z49</f>
        <v>-13360.725</v>
      </c>
      <c r="Z49" s="25">
        <f>+A!Z49-B!AA49</f>
        <v>-821.95999999999913</v>
      </c>
      <c r="AA49" s="25">
        <f>+A!AA49-B!AB49</f>
        <v>-19722.387000000002</v>
      </c>
      <c r="AB49" s="25">
        <f>+A!AB49-B!AC49</f>
        <v>-19387.412</v>
      </c>
      <c r="AC49" s="25">
        <f>+A!AC49-B!AD49</f>
        <v>-13495.142999999998</v>
      </c>
      <c r="AD49" s="25">
        <f>+A!AD49-B!AE49</f>
        <v>-7207.02</v>
      </c>
    </row>
    <row r="50" spans="2:30" x14ac:dyDescent="0.25">
      <c r="B50" s="198" t="s">
        <v>19</v>
      </c>
      <c r="C50" s="199"/>
      <c r="D50" s="26">
        <f>+A!D50-B!E50</f>
        <v>34213.83</v>
      </c>
      <c r="E50" s="27">
        <f>+A!E50-B!F50</f>
        <v>74081.593999999997</v>
      </c>
      <c r="F50" s="26">
        <f>+A!F50-B!G50</f>
        <v>115315.599</v>
      </c>
      <c r="G50" s="27">
        <f>+A!G50-B!H50</f>
        <v>140036.15899999999</v>
      </c>
      <c r="H50" s="26">
        <f>+A!H50-B!I50</f>
        <v>134266.21600000001</v>
      </c>
      <c r="I50" s="27">
        <f>+A!I50-B!J50</f>
        <v>138891.23300000001</v>
      </c>
      <c r="J50" s="26">
        <f>+A!J49-B!K50</f>
        <v>5319.83</v>
      </c>
      <c r="K50" s="27">
        <f>+A!K50-B!L50</f>
        <v>109976.83100000001</v>
      </c>
      <c r="L50" s="26">
        <f>+A!L50-B!M50</f>
        <v>17874.550000000003</v>
      </c>
      <c r="M50" s="27">
        <f>+A!M50-B!N50</f>
        <v>21957.578000000001</v>
      </c>
      <c r="N50" s="26">
        <f>+A!N50-B!O50</f>
        <v>17776.647000000001</v>
      </c>
      <c r="O50" s="27">
        <f>+A!O50-B!P50</f>
        <v>26218.526999999998</v>
      </c>
      <c r="P50" s="26">
        <f>+A!P50-B!Q50</f>
        <v>45863.07</v>
      </c>
      <c r="Q50" s="27">
        <f>+A!Q50-B!R50</f>
        <v>44233.025999999998</v>
      </c>
      <c r="R50" s="26">
        <f>+A!R50-B!S50</f>
        <v>51040.883999999998</v>
      </c>
      <c r="S50" s="27">
        <f>+A!S50-B!T50</f>
        <v>8314.52</v>
      </c>
      <c r="T50" s="26">
        <f>+A!T50-B!U50</f>
        <v>19096.107</v>
      </c>
      <c r="U50" s="27">
        <f>+A!U50-B!V50</f>
        <v>89909.606999999989</v>
      </c>
      <c r="V50" s="26">
        <f>+A!V50-B!W50</f>
        <v>462904.91800000001</v>
      </c>
      <c r="W50" s="27">
        <f>+A!W50-B!X50</f>
        <v>239476.00899999999</v>
      </c>
      <c r="X50" s="28">
        <f>+A!X50-B!Y50</f>
        <v>98769.481</v>
      </c>
      <c r="Y50" s="28">
        <f>+A!Y50-B!Z50</f>
        <v>68644.107000000004</v>
      </c>
      <c r="Z50" s="28">
        <f>+A!Z50-B!AA50</f>
        <v>84538.040999999997</v>
      </c>
      <c r="AA50" s="28">
        <f>+A!AA50-B!AB50</f>
        <v>23999.226999999999</v>
      </c>
      <c r="AB50" s="28">
        <f>+A!AB50-B!AC50</f>
        <v>26179.616999999998</v>
      </c>
      <c r="AC50" s="28">
        <f>+A!AC50-B!AD50</f>
        <v>62265.805000000008</v>
      </c>
      <c r="AD50" s="28">
        <f>+A!AD50-B!AE50</f>
        <v>198597.726</v>
      </c>
    </row>
    <row r="51" spans="2:30" x14ac:dyDescent="0.25">
      <c r="B51" s="200" t="s">
        <v>20</v>
      </c>
      <c r="C51" s="201"/>
      <c r="D51" s="23" t="e">
        <f>+A!D51-B!E51</f>
        <v>#VALUE!</v>
      </c>
      <c r="E51" s="24">
        <f>+A!E51-B!F51</f>
        <v>-384.00700000000001</v>
      </c>
      <c r="F51" s="23" t="e">
        <f>+A!F51-B!G51</f>
        <v>#VALUE!</v>
      </c>
      <c r="G51" s="24">
        <f>+A!G51-B!H51</f>
        <v>2654.337</v>
      </c>
      <c r="H51" s="23" t="e">
        <f>+A!H51-B!I51</f>
        <v>#VALUE!</v>
      </c>
      <c r="I51" s="24" t="e">
        <f>+A!I51-B!J51</f>
        <v>#VALUE!</v>
      </c>
      <c r="J51" s="23">
        <f>+A!J50-B!K51</f>
        <v>169661.24899999998</v>
      </c>
      <c r="K51" s="24">
        <f>+A!K51-B!L51</f>
        <v>-433.07099999999997</v>
      </c>
      <c r="L51" s="23">
        <f>+A!L51-B!M51</f>
        <v>1044.9189999999999</v>
      </c>
      <c r="M51" s="24">
        <f>+A!M51-B!N51</f>
        <v>11586.609999999999</v>
      </c>
      <c r="N51" s="23">
        <f>+A!N51-B!O51</f>
        <v>10848.173999999999</v>
      </c>
      <c r="O51" s="24">
        <f>+A!O51-B!P51</f>
        <v>3292.3220000000001</v>
      </c>
      <c r="P51" s="23">
        <f>+A!P51-B!Q51</f>
        <v>58789.193999999996</v>
      </c>
      <c r="Q51" s="24">
        <f>+A!Q51-B!R51</f>
        <v>133291.84599999999</v>
      </c>
      <c r="R51" s="23">
        <f>+A!R51-B!S51</f>
        <v>37558.590000000004</v>
      </c>
      <c r="S51" s="24">
        <f>+A!S51-B!T51</f>
        <v>1672.2879999999998</v>
      </c>
      <c r="T51" s="23">
        <f>+A!T51-B!U51</f>
        <v>20924.942999999999</v>
      </c>
      <c r="U51" s="24">
        <f>+A!U51-B!V51</f>
        <v>2060.875</v>
      </c>
      <c r="V51" s="23">
        <f>+A!V51-B!W51</f>
        <v>343.77200000000016</v>
      </c>
      <c r="W51" s="24">
        <f>+A!W51-B!X51</f>
        <v>6289.5099999999993</v>
      </c>
      <c r="X51" s="25">
        <f>+A!X51-B!Y51</f>
        <v>14383.775</v>
      </c>
      <c r="Y51" s="25">
        <f>+A!Y51-B!Z51</f>
        <v>15758.483000000002</v>
      </c>
      <c r="Z51" s="25">
        <f>+A!Z51-B!AA51</f>
        <v>21009.065999999999</v>
      </c>
      <c r="AA51" s="25">
        <f>+A!AA51-B!AB51</f>
        <v>40085</v>
      </c>
      <c r="AB51" s="25">
        <f>+A!AB51-B!AC51</f>
        <v>34126.525000000001</v>
      </c>
      <c r="AC51" s="25">
        <f>+A!AC51-B!AD51</f>
        <v>11606.717000000001</v>
      </c>
      <c r="AD51" s="25">
        <f>+A!AD51-B!AE51</f>
        <v>2592.4909999999995</v>
      </c>
    </row>
    <row r="52" spans="2:30" x14ac:dyDescent="0.25">
      <c r="B52" s="198" t="s">
        <v>21</v>
      </c>
      <c r="C52" s="199"/>
      <c r="D52" s="26">
        <f>+A!D52-B!E52</f>
        <v>-215060.77600000001</v>
      </c>
      <c r="E52" s="27">
        <f>+A!E52-B!F52</f>
        <v>-214364.05100000001</v>
      </c>
      <c r="F52" s="26">
        <f>+A!F52-B!G52</f>
        <v>-231320.77900000001</v>
      </c>
      <c r="G52" s="27">
        <f>+A!G52-B!H52</f>
        <v>-227864.783</v>
      </c>
      <c r="H52" s="26">
        <f>+A!H52-B!I52</f>
        <v>-192931.34700000001</v>
      </c>
      <c r="I52" s="27">
        <f>+A!I52-B!J52</f>
        <v>-196255.98300000001</v>
      </c>
      <c r="J52" s="26" t="e">
        <f>+A!J51-B!K52</f>
        <v>#VALUE!</v>
      </c>
      <c r="K52" s="27">
        <f>+A!K52-B!L52</f>
        <v>-203989.38699999999</v>
      </c>
      <c r="L52" s="26">
        <f>+A!L52-B!M52</f>
        <v>-207981.05900000001</v>
      </c>
      <c r="M52" s="27">
        <f>+A!M52-B!N52</f>
        <v>-217306.57199999999</v>
      </c>
      <c r="N52" s="26">
        <f>+A!N52-B!O52</f>
        <v>-259526.75699999998</v>
      </c>
      <c r="O52" s="27">
        <f>+A!O52-B!P52</f>
        <v>-311542.40100000001</v>
      </c>
      <c r="P52" s="26">
        <f>+A!P52-B!Q52</f>
        <v>-346314.72000000003</v>
      </c>
      <c r="Q52" s="27">
        <f>+A!Q52-B!R52</f>
        <v>-432844.72100000002</v>
      </c>
      <c r="R52" s="26">
        <f>+A!R52-B!S52</f>
        <v>-414577.21899999998</v>
      </c>
      <c r="S52" s="27">
        <f>+A!S52-B!T52</f>
        <v>-465155.875</v>
      </c>
      <c r="T52" s="26">
        <f>+A!T52-B!U52</f>
        <v>-554755.43599999999</v>
      </c>
      <c r="U52" s="27">
        <f>+A!U52-B!V52</f>
        <v>-684918.56400000001</v>
      </c>
      <c r="V52" s="26">
        <f>+A!V52-B!W52</f>
        <v>-718115.4</v>
      </c>
      <c r="W52" s="27">
        <f>+A!W52-B!X52</f>
        <v>-780081.5</v>
      </c>
      <c r="X52" s="28">
        <f>+A!X52-B!Y52</f>
        <v>-790558.8</v>
      </c>
      <c r="Y52" s="28">
        <f>+A!Y52-B!Z52</f>
        <v>-709479.61</v>
      </c>
      <c r="Z52" s="28">
        <f>+A!Z52-B!AA52</f>
        <v>-727265.63</v>
      </c>
      <c r="AA52" s="28">
        <f>+A!AA52-B!AB52</f>
        <v>-830294.97</v>
      </c>
      <c r="AB52" s="28">
        <f>+A!AB52-B!AC52</f>
        <v>-848738.97600000002</v>
      </c>
      <c r="AC52" s="28">
        <f>+A!AC52-B!AD52</f>
        <v>-802749.63</v>
      </c>
      <c r="AD52" s="28">
        <f>+A!AD52-B!AE52</f>
        <v>-945771.5</v>
      </c>
    </row>
    <row r="53" spans="2:30" x14ac:dyDescent="0.25">
      <c r="B53" s="200" t="s">
        <v>22</v>
      </c>
      <c r="C53" s="201"/>
      <c r="D53" s="23">
        <f>+A!D53-B!E53</f>
        <v>-50696.689999999995</v>
      </c>
      <c r="E53" s="24">
        <f>+A!E53-B!F53</f>
        <v>-57443.39</v>
      </c>
      <c r="F53" s="23">
        <f>+A!F53-B!G53</f>
        <v>-54569.75</v>
      </c>
      <c r="G53" s="24">
        <f>+A!G53-B!H53</f>
        <v>-50809.341</v>
      </c>
      <c r="H53" s="23">
        <f>+A!H53-B!I53</f>
        <v>-35591.553</v>
      </c>
      <c r="I53" s="24">
        <f>+A!I53-B!J53</f>
        <v>-43187.231</v>
      </c>
      <c r="J53" s="23">
        <f>+A!J52-B!K53</f>
        <v>-61408.471000000005</v>
      </c>
      <c r="K53" s="24">
        <f>+A!K53-B!L53</f>
        <v>-54392.874000000003</v>
      </c>
      <c r="L53" s="23">
        <f>+A!L53-B!M53</f>
        <v>-53948.1</v>
      </c>
      <c r="M53" s="24">
        <f>+A!M53-B!N53</f>
        <v>-75584.990999999995</v>
      </c>
      <c r="N53" s="23">
        <f>+A!N53-B!O53</f>
        <v>-95869.245999999999</v>
      </c>
      <c r="O53" s="24">
        <f>+A!O53-B!P53</f>
        <v>-111300.038</v>
      </c>
      <c r="P53" s="23">
        <f>+A!P53-B!Q53</f>
        <v>-117256.97000000002</v>
      </c>
      <c r="Q53" s="24">
        <f>+A!Q53-B!R53</f>
        <v>-84592.309999999983</v>
      </c>
      <c r="R53" s="23">
        <f>+A!R53-B!S53</f>
        <v>-180453.40999999997</v>
      </c>
      <c r="S53" s="24">
        <f>+A!S53-B!T53</f>
        <v>-167745.76</v>
      </c>
      <c r="T53" s="23">
        <f>+A!T53-B!U53</f>
        <v>-189806.72999999998</v>
      </c>
      <c r="U53" s="24">
        <f>+A!U53-B!V53</f>
        <v>-209845.80600000001</v>
      </c>
      <c r="V53" s="23">
        <f>+A!V53-B!W53</f>
        <v>-206371.68</v>
      </c>
      <c r="W53" s="24">
        <f>+A!W53-B!X53</f>
        <v>-190173.99</v>
      </c>
      <c r="X53" s="25">
        <f>+A!X53-B!Y53</f>
        <v>-153742.64600000001</v>
      </c>
      <c r="Y53" s="25">
        <f>+A!Y53-B!Z53</f>
        <v>-131705.32499999998</v>
      </c>
      <c r="Z53" s="25">
        <f>+A!Z53-B!AA53</f>
        <v>-135449.28</v>
      </c>
      <c r="AA53" s="25">
        <f>+A!AA53-B!AB53</f>
        <v>-124533.80000000002</v>
      </c>
      <c r="AB53" s="25">
        <f>+A!AB53-B!AC53</f>
        <v>-123216.5</v>
      </c>
      <c r="AC53" s="25">
        <f>+A!AC53-B!AD53</f>
        <v>-74754.73000000001</v>
      </c>
      <c r="AD53" s="25">
        <f>+A!AD53-B!AE53</f>
        <v>-101446.12</v>
      </c>
    </row>
    <row r="54" spans="2:30" x14ac:dyDescent="0.25">
      <c r="B54" s="198" t="s">
        <v>23</v>
      </c>
      <c r="C54" s="199"/>
      <c r="D54" s="26">
        <f>+A!D54-B!E54</f>
        <v>-392279.08299999998</v>
      </c>
      <c r="E54" s="27">
        <f>+A!E54-B!F54</f>
        <v>-409827.97100000002</v>
      </c>
      <c r="F54" s="26">
        <f>+A!F54-B!G54</f>
        <v>-380834.64300000004</v>
      </c>
      <c r="G54" s="27">
        <f>+A!G54-B!H54</f>
        <v>-407673.81400000001</v>
      </c>
      <c r="H54" s="26">
        <f>+A!H54-B!I54</f>
        <v>-204139.13800000001</v>
      </c>
      <c r="I54" s="27">
        <f>+A!I54-B!J54</f>
        <v>-175423.171</v>
      </c>
      <c r="J54" s="26">
        <f>+A!J53-B!K54</f>
        <v>-222591.38</v>
      </c>
      <c r="K54" s="27">
        <f>+A!K54-B!L54</f>
        <v>-178297.15</v>
      </c>
      <c r="L54" s="26">
        <f>+A!L54-B!M54</f>
        <v>-265767.11599999998</v>
      </c>
      <c r="M54" s="27">
        <f>+A!M54-B!N54</f>
        <v>-309198.728</v>
      </c>
      <c r="N54" s="26">
        <f>+A!N54-B!O54</f>
        <v>-325852.065</v>
      </c>
      <c r="O54" s="27">
        <f>+A!O54-B!P54</f>
        <v>-382885.636</v>
      </c>
      <c r="P54" s="26">
        <f>+A!P54-B!Q54</f>
        <v>-573032.75899999996</v>
      </c>
      <c r="Q54" s="27">
        <f>+A!Q54-B!R54</f>
        <v>-812184.81699999992</v>
      </c>
      <c r="R54" s="26">
        <f>+A!R54-B!S54</f>
        <v>-589322.098</v>
      </c>
      <c r="S54" s="27">
        <f>+A!S54-B!T54</f>
        <v>-847246.478</v>
      </c>
      <c r="T54" s="26">
        <f>+A!T54-B!U54</f>
        <v>-1224344.595</v>
      </c>
      <c r="U54" s="27">
        <f>+A!U54-B!V54</f>
        <v>-1106785.075</v>
      </c>
      <c r="V54" s="26">
        <f>+A!V54-B!W54</f>
        <v>-983761.19799999997</v>
      </c>
      <c r="W54" s="27">
        <f>+A!W54-B!X54</f>
        <v>-1255407.2450000001</v>
      </c>
      <c r="X54" s="28">
        <f>+A!X54-B!Y54</f>
        <v>-1077123.2579999999</v>
      </c>
      <c r="Y54" s="28">
        <f>+A!Y54-B!Z54</f>
        <v>-649953.96600000001</v>
      </c>
      <c r="Z54" s="28">
        <f>+A!Z54-B!AA54</f>
        <v>-774590.54600000009</v>
      </c>
      <c r="AA54" s="28">
        <f>+A!AA54-B!AB54</f>
        <v>-943372.73300000001</v>
      </c>
      <c r="AB54" s="28">
        <f>+A!AB54-B!AC54</f>
        <v>-924247.88799999992</v>
      </c>
      <c r="AC54" s="28">
        <f>+A!AC54-B!AD54</f>
        <v>-506642.07699999999</v>
      </c>
      <c r="AD54" s="28">
        <f>+A!AD54-B!AE54</f>
        <v>-701192.61699999997</v>
      </c>
    </row>
    <row r="55" spans="2:30" x14ac:dyDescent="0.25">
      <c r="B55" s="200" t="s">
        <v>24</v>
      </c>
      <c r="C55" s="201"/>
      <c r="D55" s="23">
        <f>+A!D55-B!E55</f>
        <v>-32607.559999999998</v>
      </c>
      <c r="E55" s="24">
        <f>+A!E55-B!F55</f>
        <v>-31650.82</v>
      </c>
      <c r="F55" s="23">
        <f>+A!F55-B!G55</f>
        <v>-36283.46</v>
      </c>
      <c r="G55" s="24">
        <f>+A!G55-B!H55</f>
        <v>-42543.689999999995</v>
      </c>
      <c r="H55" s="23">
        <f>+A!H55-B!I55</f>
        <v>-23079.919999999998</v>
      </c>
      <c r="I55" s="24">
        <f>+A!I55-B!J55</f>
        <v>-32543.95</v>
      </c>
      <c r="J55" s="23">
        <f>+A!J54-B!K55</f>
        <v>-48793.981</v>
      </c>
      <c r="K55" s="24">
        <f>+A!K55-B!L55</f>
        <v>-41269.32</v>
      </c>
      <c r="L55" s="23">
        <f>+A!L55-B!M55</f>
        <v>-43181</v>
      </c>
      <c r="M55" s="24">
        <f>+A!M55-B!N55</f>
        <v>-43908.506000000001</v>
      </c>
      <c r="N55" s="23">
        <f>+A!N55-B!O55</f>
        <v>-49863.24</v>
      </c>
      <c r="O55" s="24">
        <f>+A!O55-B!P55</f>
        <v>-82279.040000000008</v>
      </c>
      <c r="P55" s="23">
        <f>+A!P55-B!Q55</f>
        <v>-79129.349999999991</v>
      </c>
      <c r="Q55" s="24">
        <f>+A!Q55-B!R55</f>
        <v>-97928.22</v>
      </c>
      <c r="R55" s="23">
        <f>+A!R55-B!S55</f>
        <v>-95610.22</v>
      </c>
      <c r="S55" s="24">
        <f>+A!S55-B!T55</f>
        <v>-113305.63</v>
      </c>
      <c r="T55" s="23">
        <f>+A!T55-B!U55</f>
        <v>-171437.546</v>
      </c>
      <c r="U55" s="24">
        <f>+A!U55-B!V55</f>
        <v>-155808.16</v>
      </c>
      <c r="V55" s="23">
        <f>+A!V55-B!W55</f>
        <v>-200377.4</v>
      </c>
      <c r="W55" s="24">
        <f>+A!W55-B!X55</f>
        <v>-203769.34</v>
      </c>
      <c r="X55" s="25">
        <f>+A!X55-B!Y55</f>
        <v>-152149.12999999998</v>
      </c>
      <c r="Y55" s="25">
        <f>+A!Y55-B!Z55</f>
        <v>-119952.25999999998</v>
      </c>
      <c r="Z55" s="25">
        <f>+A!Z55-B!AA55</f>
        <v>-118396.75</v>
      </c>
      <c r="AA55" s="25">
        <f>+A!AA55-B!AB55</f>
        <v>-139036.63</v>
      </c>
      <c r="AB55" s="25">
        <f>+A!AB55-B!AC55</f>
        <v>-132553.69999999998</v>
      </c>
      <c r="AC55" s="25">
        <f>+A!AC55-B!AD55</f>
        <v>-113328.28</v>
      </c>
      <c r="AD55" s="25">
        <f>+A!AD55-B!AE55</f>
        <v>-131104.98000000001</v>
      </c>
    </row>
    <row r="56" spans="2:30" ht="15.75" thickBot="1" x14ac:dyDescent="0.3">
      <c r="B56" s="202" t="s">
        <v>25</v>
      </c>
      <c r="C56" s="203"/>
      <c r="D56" s="29" t="e">
        <f>+A!D56-B!E56</f>
        <v>#VALUE!</v>
      </c>
      <c r="E56" s="30" t="e">
        <f>+A!E56-B!F56</f>
        <v>#VALUE!</v>
      </c>
      <c r="F56" s="29">
        <f>+A!F56-B!G56</f>
        <v>-6.9619999999999997</v>
      </c>
      <c r="G56" s="30" t="e">
        <f>+A!G56-B!H56</f>
        <v>#VALUE!</v>
      </c>
      <c r="H56" s="29" t="e">
        <f>+A!H56-B!I56</f>
        <v>#VALUE!</v>
      </c>
      <c r="I56" s="30" t="e">
        <f>+A!I56-B!J56</f>
        <v>#VALUE!</v>
      </c>
      <c r="J56" s="29">
        <f>+A!J55-B!K56</f>
        <v>12975.115</v>
      </c>
      <c r="K56" s="30" t="e">
        <f>+A!K56-B!L56</f>
        <v>#VALUE!</v>
      </c>
      <c r="L56" s="29">
        <f>+A!L56-B!M56</f>
        <v>-342.14400000000001</v>
      </c>
      <c r="M56" s="30">
        <f>+A!M56-B!N56</f>
        <v>-127.15600000000001</v>
      </c>
      <c r="N56" s="29">
        <f>+A!N56-B!O56</f>
        <v>-63.593999999999994</v>
      </c>
      <c r="O56" s="30">
        <f>+A!O56-B!P56</f>
        <v>-188.17100000000002</v>
      </c>
      <c r="P56" s="29">
        <f>+A!P56-B!Q56</f>
        <v>-234.72299999999998</v>
      </c>
      <c r="Q56" s="30">
        <f>+A!Q56-B!R56</f>
        <v>-165.44299999999998</v>
      </c>
      <c r="R56" s="29">
        <f>+A!R56-B!S56</f>
        <v>154.76699999999997</v>
      </c>
      <c r="S56" s="30">
        <f>+A!S56-B!T56</f>
        <v>-255.54700000000003</v>
      </c>
      <c r="T56" s="29">
        <f>+A!T56-B!U56</f>
        <v>-225.35999999999999</v>
      </c>
      <c r="U56" s="30">
        <f>+A!U56-B!V56</f>
        <v>3.563999999999993</v>
      </c>
      <c r="V56" s="29">
        <f>+A!V56-B!W56</f>
        <v>-121.352</v>
      </c>
      <c r="W56" s="30">
        <f>+A!W56-B!X56</f>
        <v>-148.84499999999997</v>
      </c>
      <c r="X56" s="31">
        <f>+A!X56-B!Y56</f>
        <v>37.783999999999963</v>
      </c>
      <c r="Y56" s="31">
        <f>+A!Y56-B!Z56</f>
        <v>-54.077999999999975</v>
      </c>
      <c r="Z56" s="31">
        <f>+A!Z56-B!AA56</f>
        <v>-165.70699999999997</v>
      </c>
      <c r="AA56" s="31">
        <f>+A!AA56-B!AB56</f>
        <v>42.672999999999988</v>
      </c>
      <c r="AB56" s="31">
        <f>+A!AB56-B!AC56</f>
        <v>328.47500000000002</v>
      </c>
      <c r="AC56" s="31">
        <f>+A!AC56-B!AD56</f>
        <v>840.87700000000007</v>
      </c>
      <c r="AD56" s="31">
        <f>+A!AD56-B!AE56</f>
        <v>306.76</v>
      </c>
    </row>
    <row r="57" spans="2:30" x14ac:dyDescent="0.25">
      <c r="B57" t="s">
        <v>52</v>
      </c>
    </row>
  </sheetData>
  <mergeCells count="15">
    <mergeCell ref="B47:C47"/>
    <mergeCell ref="B7:E16"/>
    <mergeCell ref="M7:P16"/>
    <mergeCell ref="C17:E17"/>
    <mergeCell ref="M17:O17"/>
    <mergeCell ref="B46:C46"/>
    <mergeCell ref="B54:C54"/>
    <mergeCell ref="B55:C55"/>
    <mergeCell ref="B56:C56"/>
    <mergeCell ref="B48:C48"/>
    <mergeCell ref="B49:C49"/>
    <mergeCell ref="B50:C50"/>
    <mergeCell ref="B51:C51"/>
    <mergeCell ref="B52:C52"/>
    <mergeCell ref="B53:C5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7:AH151"/>
  <sheetViews>
    <sheetView showGridLines="0" topLeftCell="A57" zoomScale="80" zoomScaleNormal="80" workbookViewId="0">
      <selection activeCell="AF63" sqref="AF63"/>
    </sheetView>
  </sheetViews>
  <sheetFormatPr baseColWidth="10" defaultRowHeight="15" x14ac:dyDescent="0.25"/>
  <cols>
    <col min="4" max="4" width="12.85546875" customWidth="1"/>
    <col min="6" max="6" width="13.140625" customWidth="1"/>
    <col min="7" max="7" width="26.5703125" customWidth="1"/>
    <col min="8" max="8" width="16.7109375" customWidth="1"/>
    <col min="9" max="9" width="15.140625" bestFit="1" customWidth="1"/>
    <col min="10" max="10" width="19.28515625" customWidth="1"/>
    <col min="11" max="11" width="17.140625" customWidth="1"/>
    <col min="12" max="12" width="16.42578125" customWidth="1"/>
    <col min="13" max="13" width="16.5703125" customWidth="1"/>
    <col min="14" max="14" width="16.140625" customWidth="1"/>
    <col min="15" max="15" width="16.42578125" customWidth="1"/>
    <col min="16" max="16" width="17.140625" customWidth="1"/>
    <col min="17" max="18" width="18.28515625" customWidth="1"/>
    <col min="19" max="19" width="18.140625" customWidth="1"/>
    <col min="20" max="20" width="18.42578125" customWidth="1"/>
    <col min="21" max="21" width="17.7109375" customWidth="1"/>
    <col min="22" max="22" width="17.5703125" customWidth="1"/>
    <col min="23" max="23" width="17.85546875" customWidth="1"/>
    <col min="24" max="24" width="18.42578125" customWidth="1"/>
    <col min="25" max="26" width="17" customWidth="1"/>
    <col min="27" max="27" width="16.85546875" customWidth="1"/>
    <col min="28" max="28" width="17.140625" customWidth="1"/>
    <col min="29" max="29" width="17.7109375" customWidth="1"/>
    <col min="30" max="30" width="17.42578125" customWidth="1"/>
    <col min="31" max="31" width="17.7109375" customWidth="1"/>
    <col min="32" max="32" width="17.85546875" customWidth="1"/>
    <col min="33" max="33" width="18.140625" customWidth="1"/>
    <col min="34" max="34" width="18.28515625" customWidth="1"/>
  </cols>
  <sheetData>
    <row r="7" spans="2:16" x14ac:dyDescent="0.25">
      <c r="L7" s="204" t="s">
        <v>9</v>
      </c>
      <c r="M7" s="220"/>
      <c r="N7" s="220"/>
      <c r="O7" s="220"/>
      <c r="P7" s="220"/>
    </row>
    <row r="8" spans="2:16" x14ac:dyDescent="0.25">
      <c r="B8" s="204" t="s">
        <v>8</v>
      </c>
      <c r="C8" s="220"/>
      <c r="D8" s="220"/>
      <c r="E8" s="220"/>
      <c r="L8" s="220"/>
      <c r="M8" s="220"/>
      <c r="N8" s="220"/>
      <c r="O8" s="220"/>
      <c r="P8" s="220"/>
    </row>
    <row r="9" spans="2:16" x14ac:dyDescent="0.25">
      <c r="B9" s="220"/>
      <c r="C9" s="220"/>
      <c r="D9" s="220"/>
      <c r="E9" s="220"/>
      <c r="L9" s="220"/>
      <c r="M9" s="220"/>
      <c r="N9" s="220"/>
      <c r="O9" s="220"/>
      <c r="P9" s="220"/>
    </row>
    <row r="10" spans="2:16" x14ac:dyDescent="0.25">
      <c r="B10" s="220"/>
      <c r="C10" s="220"/>
      <c r="D10" s="220"/>
      <c r="E10" s="220"/>
      <c r="L10" s="220"/>
      <c r="M10" s="220"/>
      <c r="N10" s="220"/>
      <c r="O10" s="220"/>
      <c r="P10" s="220"/>
    </row>
    <row r="11" spans="2:16" x14ac:dyDescent="0.25">
      <c r="B11" s="220"/>
      <c r="C11" s="220"/>
      <c r="D11" s="220"/>
      <c r="E11" s="220"/>
      <c r="L11" s="220"/>
      <c r="M11" s="220"/>
      <c r="N11" s="220"/>
      <c r="O11" s="220"/>
      <c r="P11" s="220"/>
    </row>
    <row r="12" spans="2:16" x14ac:dyDescent="0.25">
      <c r="B12" s="220"/>
      <c r="C12" s="220"/>
      <c r="D12" s="220"/>
      <c r="E12" s="220"/>
      <c r="L12" s="220"/>
      <c r="M12" s="220"/>
      <c r="N12" s="220"/>
      <c r="O12" s="220"/>
      <c r="P12" s="220"/>
    </row>
    <row r="13" spans="2:16" x14ac:dyDescent="0.25">
      <c r="B13" s="220"/>
      <c r="C13" s="220"/>
      <c r="D13" s="220"/>
      <c r="E13" s="220"/>
      <c r="L13" s="220"/>
      <c r="M13" s="220"/>
      <c r="N13" s="220"/>
      <c r="O13" s="220"/>
      <c r="P13" s="220"/>
    </row>
    <row r="14" spans="2:16" x14ac:dyDescent="0.25">
      <c r="B14" s="220"/>
      <c r="C14" s="220"/>
      <c r="D14" s="220"/>
      <c r="E14" s="220"/>
      <c r="L14" s="220"/>
      <c r="M14" s="220"/>
      <c r="N14" s="220"/>
      <c r="O14" s="220"/>
      <c r="P14" s="220"/>
    </row>
    <row r="15" spans="2:16" x14ac:dyDescent="0.25">
      <c r="B15" s="220"/>
      <c r="C15" s="220"/>
      <c r="D15" s="220"/>
      <c r="E15" s="220"/>
      <c r="G15" s="225" t="s">
        <v>39</v>
      </c>
      <c r="H15" s="225"/>
      <c r="I15" s="225"/>
      <c r="J15" s="225"/>
      <c r="K15" s="225"/>
      <c r="L15" s="220"/>
      <c r="M15" s="220"/>
      <c r="N15" s="220"/>
      <c r="O15" s="220"/>
      <c r="P15" s="220"/>
    </row>
    <row r="16" spans="2:16" ht="15" customHeight="1" x14ac:dyDescent="0.25">
      <c r="B16" s="220"/>
      <c r="C16" s="220"/>
      <c r="D16" s="220"/>
      <c r="E16" s="220"/>
      <c r="G16" s="225"/>
      <c r="H16" s="225"/>
      <c r="I16" s="225"/>
      <c r="J16" s="225"/>
      <c r="K16" s="225"/>
      <c r="L16" s="220"/>
      <c r="M16" s="220"/>
      <c r="N16" s="220"/>
      <c r="O16" s="220"/>
      <c r="P16" s="220"/>
    </row>
    <row r="17" spans="3:14" x14ac:dyDescent="0.25">
      <c r="C17" s="205" t="s">
        <v>3</v>
      </c>
      <c r="D17" s="205"/>
      <c r="E17" s="205"/>
      <c r="G17" s="225"/>
      <c r="H17" s="225"/>
      <c r="I17" s="225"/>
      <c r="J17" s="225"/>
      <c r="K17" s="225"/>
      <c r="N17" s="2" t="s">
        <v>3</v>
      </c>
    </row>
    <row r="43" spans="6:34" x14ac:dyDescent="0.25">
      <c r="F43" s="3" t="s">
        <v>56</v>
      </c>
    </row>
    <row r="44" spans="6:34" ht="15.75" thickBot="1" x14ac:dyDescent="0.3"/>
    <row r="45" spans="6:34" ht="15.75" thickBot="1" x14ac:dyDescent="0.3">
      <c r="F45" s="5" t="s">
        <v>14</v>
      </c>
      <c r="G45" s="6"/>
      <c r="H45" s="11">
        <v>1995</v>
      </c>
      <c r="I45" s="7">
        <v>1996</v>
      </c>
      <c r="J45" s="11">
        <v>1997</v>
      </c>
      <c r="K45" s="7">
        <v>1998</v>
      </c>
      <c r="L45" s="11">
        <v>1999</v>
      </c>
      <c r="M45" s="7">
        <v>2000</v>
      </c>
      <c r="N45" s="11">
        <v>2001</v>
      </c>
      <c r="O45" s="7">
        <v>2002</v>
      </c>
      <c r="P45" s="11">
        <v>2003</v>
      </c>
      <c r="Q45" s="7">
        <v>2004</v>
      </c>
      <c r="R45" s="11">
        <v>2005</v>
      </c>
      <c r="S45" s="7">
        <v>2006</v>
      </c>
      <c r="T45" s="11">
        <v>2007</v>
      </c>
      <c r="U45" s="7">
        <v>2008</v>
      </c>
      <c r="V45" s="11">
        <v>2009</v>
      </c>
      <c r="W45" s="7">
        <v>2010</v>
      </c>
      <c r="X45" s="11">
        <v>2011</v>
      </c>
      <c r="Y45" s="7">
        <v>2012</v>
      </c>
      <c r="Z45" s="11">
        <v>2013</v>
      </c>
      <c r="AA45" s="7">
        <v>2014</v>
      </c>
      <c r="AB45" s="11">
        <v>2015</v>
      </c>
      <c r="AC45" s="8">
        <v>2016</v>
      </c>
      <c r="AD45" s="8">
        <v>2017</v>
      </c>
      <c r="AE45" s="8">
        <v>2018</v>
      </c>
      <c r="AF45" s="8">
        <v>2019</v>
      </c>
      <c r="AG45" s="8">
        <v>2020</v>
      </c>
      <c r="AH45" s="8">
        <v>2021</v>
      </c>
    </row>
    <row r="46" spans="6:34" ht="15.75" thickBot="1" x14ac:dyDescent="0.3">
      <c r="F46" s="207" t="s">
        <v>26</v>
      </c>
      <c r="G46" s="216"/>
      <c r="H46" s="112">
        <f>(A!D46/D!H60)*1000</f>
        <v>20.154612090265196</v>
      </c>
      <c r="I46" s="123">
        <f>(A!E46/D!I60)*1000</f>
        <v>16.313139198789809</v>
      </c>
      <c r="J46" s="112">
        <f>(A!F46/D!J60)*1000</f>
        <v>19.458413544860687</v>
      </c>
      <c r="K46" s="123">
        <f>(A!G46/D!K60)*1000</f>
        <v>17.928239865574461</v>
      </c>
      <c r="L46" s="112">
        <f>(A!H46/D!L60)*1000</f>
        <v>12.587242371607083</v>
      </c>
      <c r="M46" s="123">
        <f>(A!I46/D!M60)*1000</f>
        <v>11.08925725378014</v>
      </c>
      <c r="N46" s="112">
        <f>(A!J46/D!N60)*1000</f>
        <v>10.51304468428485</v>
      </c>
      <c r="O46" s="123">
        <f>(A!K46/D!O60)*1000</f>
        <v>8.2613606932961456</v>
      </c>
      <c r="P46" s="112">
        <f>(A!L46/D!P60)*1000</f>
        <v>6.5025159243501145</v>
      </c>
      <c r="Q46" s="123">
        <f>(A!M46/D!Q60)*1000</f>
        <v>6.4347252587086432</v>
      </c>
      <c r="R46" s="112">
        <f>(A!N46/D!R60)*1000</f>
        <v>8.1397965060472259</v>
      </c>
      <c r="S46" s="123">
        <f>(A!O46/D!S60)*1000</f>
        <v>8.5471520037941673</v>
      </c>
      <c r="T46" s="112">
        <f>(A!P46/D!T60)*1000</f>
        <v>12.955268524813054</v>
      </c>
      <c r="U46" s="123">
        <f>(A!Q46/D!U60)*1000</f>
        <v>14.781367366810406</v>
      </c>
      <c r="V46" s="112">
        <f>(A!R46/D!V60)*1000</f>
        <v>8.3782017473457326</v>
      </c>
      <c r="W46" s="123">
        <f>(A!S46/D!W60)*1000</f>
        <v>5.6691489361702132</v>
      </c>
      <c r="X46" s="112">
        <f>(A!T46/D!X60)*1000</f>
        <v>9.4131483850694675</v>
      </c>
      <c r="Y46" s="123">
        <f>(A!U46/D!Y60)*1000</f>
        <v>8.7821007955201988</v>
      </c>
      <c r="Z46" s="112">
        <f>(A!V46/D!Z60)*1000</f>
        <v>17.175307582260373</v>
      </c>
      <c r="AA46" s="123">
        <f>(A!W46/D!AA60)*1000</f>
        <v>13.812405703571274</v>
      </c>
      <c r="AB46" s="112">
        <f>(A!X46/D!AB60)*1000</f>
        <v>10.703962084898734</v>
      </c>
      <c r="AC46" s="119">
        <f>(A!Y46/D!AC60)*1000</f>
        <v>10.161627162075591</v>
      </c>
      <c r="AD46" s="119">
        <f>(A!Z46/D!AD60)*1000</f>
        <v>9.9796621607372575</v>
      </c>
      <c r="AE46" s="119">
        <f>(A!AA46/D!AE60)*1000</f>
        <v>9.3135500849600064</v>
      </c>
      <c r="AF46" s="119">
        <f>(A!AB46/D!AF60)*1000</f>
        <v>9.7712911976678285</v>
      </c>
      <c r="AG46" s="119">
        <f>(A!AC46/D!AG60)*1000</f>
        <v>9.8578357023743344</v>
      </c>
      <c r="AH46" s="119">
        <f>(A!AD46/D!AH60)*1000</f>
        <v>14.169642892123253</v>
      </c>
    </row>
    <row r="47" spans="6:34" x14ac:dyDescent="0.25">
      <c r="F47" s="227" t="s">
        <v>16</v>
      </c>
      <c r="G47" s="228"/>
      <c r="H47" s="120">
        <f>(A!D47/D!H$60)*1000</f>
        <v>17.200183934552243</v>
      </c>
      <c r="I47" s="113">
        <f>(A!E47/D!I$60)*1000</f>
        <v>12.572214268348684</v>
      </c>
      <c r="J47" s="120">
        <f>(A!F47/D!J$60)*1000</f>
        <v>14.926300493267565</v>
      </c>
      <c r="K47" s="113">
        <f>(A!G47/D!K$60)*1000</f>
        <v>12.937392354547365</v>
      </c>
      <c r="L47" s="120">
        <f>(A!H47/D!L$60)*1000</f>
        <v>8.0711222876105051</v>
      </c>
      <c r="M47" s="113">
        <f>(A!I47/D!M$60)*1000</f>
        <v>6.5613378626890064</v>
      </c>
      <c r="N47" s="120" t="e">
        <f>(A!#REF!/D!N$60)*1000</f>
        <v>#REF!</v>
      </c>
      <c r="O47" s="113">
        <f>(A!K47/D!O$60)*1000</f>
        <v>4.7386218746887137</v>
      </c>
      <c r="P47" s="120">
        <f>(A!L47/D!P$60)*1000</f>
        <v>4.9871719829812351</v>
      </c>
      <c r="Q47" s="113">
        <f>(A!M47/D!Q$60)*1000</f>
        <v>4.6097118981683911</v>
      </c>
      <c r="R47" s="120">
        <f>(A!N47/D!R$60)*1000</f>
        <v>6.4740257247072366</v>
      </c>
      <c r="S47" s="113">
        <f>(A!O47/D!S$60)*1000</f>
        <v>6.8670761204647848</v>
      </c>
      <c r="T47" s="120">
        <f>(A!P47/D!T$60)*1000</f>
        <v>9.0646288004875881</v>
      </c>
      <c r="U47" s="113">
        <f>(A!Q47/D!U$60)*1000</f>
        <v>7.9591876477952423</v>
      </c>
      <c r="V47" s="120">
        <f>(A!R47/D!V$60)*1000</f>
        <v>5.324293150496457</v>
      </c>
      <c r="W47" s="113">
        <f>(A!S47/D!W$60)*1000</f>
        <v>4.3683028625867628</v>
      </c>
      <c r="X47" s="120">
        <f>(A!T47/D!X$60)*1000</f>
        <v>7.3833075213790318</v>
      </c>
      <c r="Y47" s="113">
        <f>(A!U47/D!Y$60)*1000</f>
        <v>5.7271476823252305</v>
      </c>
      <c r="Z47" s="120">
        <f>(A!V47/D!Z$60)*1000</f>
        <v>5.5647958622207545</v>
      </c>
      <c r="AA47" s="113">
        <f>(A!W47/D!AA$60)*1000</f>
        <v>7.0541141586360263</v>
      </c>
      <c r="AB47" s="120">
        <f>(A!X47/D!AB$60)*1000</f>
        <v>7.0138575808610781</v>
      </c>
      <c r="AC47" s="114">
        <f>(A!Y47/D!AC$60)*1000</f>
        <v>7.0508712363869313</v>
      </c>
      <c r="AD47" s="114">
        <f>(A!Z47/D!AD$60)*1000</f>
        <v>6.0833189227946605</v>
      </c>
      <c r="AE47" s="114">
        <f>(A!AA47/D!AE$60)*1000</f>
        <v>6.334230593891168</v>
      </c>
      <c r="AF47" s="114">
        <f>(A!AB47/D!AF$60)*1000</f>
        <v>6.8679589440440525</v>
      </c>
      <c r="AG47" s="114">
        <f>(A!AC47/D!AG$60)*1000</f>
        <v>6.5731596918923216</v>
      </c>
      <c r="AH47" s="114">
        <f>(A!AD47/D!AH$60)*1000</f>
        <v>7.7887911614331333</v>
      </c>
    </row>
    <row r="48" spans="6:34" x14ac:dyDescent="0.25">
      <c r="F48" s="229" t="s">
        <v>17</v>
      </c>
      <c r="G48" s="230"/>
      <c r="H48" s="121">
        <f>(A!D48/D!H$60)*1000</f>
        <v>5.7136962609125354E-2</v>
      </c>
      <c r="I48" s="115">
        <f>(A!E48/D!I$60)*1000</f>
        <v>9.3622464140036193E-2</v>
      </c>
      <c r="J48" s="121">
        <f>(A!F48/D!J$60)*1000</f>
        <v>5.8042500999866686E-2</v>
      </c>
      <c r="K48" s="115">
        <f>(A!G48/D!K$60)*1000</f>
        <v>5.5114970594412942E-2</v>
      </c>
      <c r="L48" s="121">
        <f>(A!H48/D!L$60)*1000</f>
        <v>5.5455370336764051E-2</v>
      </c>
      <c r="M48" s="115">
        <f>(A!I48/D!M$60)*1000</f>
        <v>4.297525030649775E-2</v>
      </c>
      <c r="N48" s="121">
        <f>(A!J47/D!N$60)*1000</f>
        <v>5.2840604196086343</v>
      </c>
      <c r="O48" s="115">
        <f>(A!K48/D!O$60)*1000</f>
        <v>6.3510484111963347E-2</v>
      </c>
      <c r="P48" s="121">
        <f>(A!L48/D!P$60)*1000</f>
        <v>9.6225277292737513E-2</v>
      </c>
      <c r="Q48" s="115">
        <f>(A!M48/D!Q$60)*1000</f>
        <v>6.3052178982655596E-2</v>
      </c>
      <c r="R48" s="121">
        <f>(A!N48/D!R$60)*1000</f>
        <v>5.5121304473027447E-2</v>
      </c>
      <c r="S48" s="115">
        <f>(A!O48/D!S$60)*1000</f>
        <v>4.067623903248755E-2</v>
      </c>
      <c r="T48" s="121">
        <f>(A!P48/D!T$60)*1000</f>
        <v>4.5887901732342529E-2</v>
      </c>
      <c r="U48" s="115">
        <f>(A!Q48/D!U$60)*1000</f>
        <v>0.16165271015903926</v>
      </c>
      <c r="V48" s="121">
        <f>(A!R48/D!V$60)*1000</f>
        <v>3.8299066706413809E-2</v>
      </c>
      <c r="W48" s="115">
        <f>(A!S48/D!W$60)*1000</f>
        <v>2.8110919566302229E-2</v>
      </c>
      <c r="X48" s="121">
        <f>(A!T48/D!X$60)*1000</f>
        <v>9.5950643054339771E-2</v>
      </c>
      <c r="Y48" s="115">
        <f>(A!U48/D!Y$60)*1000</f>
        <v>9.6305897515665956E-2</v>
      </c>
      <c r="Z48" s="121">
        <f>(A!V48/D!Z$60)*1000</f>
        <v>0.11273615054473424</v>
      </c>
      <c r="AA48" s="115">
        <f>(A!W48/D!AA$60)*1000</f>
        <v>0.18529810753063269</v>
      </c>
      <c r="AB48" s="121">
        <f>(A!X48/D!AB$60)*1000</f>
        <v>0.12286537548041629</v>
      </c>
      <c r="AC48" s="116">
        <f>(A!Y48/D!AC$60)*1000</f>
        <v>8.2932607303010886E-2</v>
      </c>
      <c r="AD48" s="116">
        <f>(A!Z48/D!AD$60)*1000</f>
        <v>6.1682173812184993E-2</v>
      </c>
      <c r="AE48" s="116">
        <f>(A!AA48/D!AE$60)*1000</f>
        <v>1.6480604252144725E-2</v>
      </c>
      <c r="AF48" s="116">
        <f>(A!AB48/D!AF$60)*1000</f>
        <v>2.3142643128998299E-2</v>
      </c>
      <c r="AG48" s="116">
        <f>(A!AC48/D!AG$60)*1000</f>
        <v>1.682929008179147E-2</v>
      </c>
      <c r="AH48" s="116">
        <f>(A!AD48/D!AH$60)*1000</f>
        <v>1.8762522282512881E-2</v>
      </c>
    </row>
    <row r="49" spans="6:34" x14ac:dyDescent="0.25">
      <c r="F49" s="227" t="s">
        <v>18</v>
      </c>
      <c r="G49" s="228"/>
      <c r="H49" s="121">
        <f>(A!D49/D!H$60)*1000</f>
        <v>0.38521879975841433</v>
      </c>
      <c r="I49" s="115">
        <f>(A!E49/D!I$60)*1000</f>
        <v>0.2963189173127313</v>
      </c>
      <c r="J49" s="121">
        <f>(A!F49/D!J$60)*1000</f>
        <v>0.26397413678176246</v>
      </c>
      <c r="K49" s="115">
        <f>(A!G49/D!K$60)*1000</f>
        <v>0.18888684099978997</v>
      </c>
      <c r="L49" s="121">
        <f>(A!H49/D!L$60)*1000</f>
        <v>0.17922821662821142</v>
      </c>
      <c r="M49" s="115">
        <f>(A!I49/D!M$60)*1000</f>
        <v>0.15524215876583572</v>
      </c>
      <c r="N49" s="121">
        <f>(A!J48/D!N$60)*1000</f>
        <v>4.4105229977809163E-2</v>
      </c>
      <c r="O49" s="115">
        <f>(A!K49/D!O$60)*1000</f>
        <v>0.18910394461599764</v>
      </c>
      <c r="P49" s="121">
        <f>(A!L49/D!P$60)*1000</f>
        <v>0.20272140380216913</v>
      </c>
      <c r="Q49" s="115">
        <f>(A!M49/D!Q$60)*1000</f>
        <v>0.26226400427537289</v>
      </c>
      <c r="R49" s="121">
        <f>(A!N49/D!R$60)*1000</f>
        <v>0.33513174313687849</v>
      </c>
      <c r="S49" s="115">
        <f>(A!O49/D!S$60)*1000</f>
        <v>0.2897220773061418</v>
      </c>
      <c r="T49" s="121">
        <f>(A!P49/D!T$60)*1000</f>
        <v>0.22777137298108252</v>
      </c>
      <c r="U49" s="115">
        <f>(A!Q49/D!U$60)*1000</f>
        <v>0.21135477813325912</v>
      </c>
      <c r="V49" s="121">
        <f>(A!R49/D!V$60)*1000</f>
        <v>0.14800167396638308</v>
      </c>
      <c r="W49" s="115">
        <f>(A!S49/D!W$60)*1000</f>
        <v>0.18018851789683801</v>
      </c>
      <c r="X49" s="121">
        <f>(A!T49/D!X$60)*1000</f>
        <v>0.15792366395080018</v>
      </c>
      <c r="Y49" s="115">
        <f>(A!U49/D!Y$60)*1000</f>
        <v>0.11774327807652993</v>
      </c>
      <c r="Z49" s="121">
        <f>(A!V49/D!Z$60)*1000</f>
        <v>0.12004593375151315</v>
      </c>
      <c r="AA49" s="115">
        <f>(A!W49/D!AA$60)*1000</f>
        <v>0.11374772162386081</v>
      </c>
      <c r="AB49" s="121">
        <f>(A!X49/D!AB$60)*1000</f>
        <v>0.10272936908926027</v>
      </c>
      <c r="AC49" s="116">
        <f>(A!Y49/D!AC$60)*1000</f>
        <v>0.18615641682682041</v>
      </c>
      <c r="AD49" s="116">
        <f>(A!Z49/D!AD$60)*1000</f>
        <v>0.49640355131909147</v>
      </c>
      <c r="AE49" s="116">
        <f>(A!AA49/D!AE$60)*1000</f>
        <v>8.7358842057275468E-2</v>
      </c>
      <c r="AF49" s="116">
        <f>(A!AB49/D!AF$60)*1000</f>
        <v>0.11087594137177101</v>
      </c>
      <c r="AG49" s="116">
        <f>(A!AC49/D!AG$60)*1000</f>
        <v>0.16409467561343605</v>
      </c>
      <c r="AH49" s="116">
        <f>(A!AD49/D!AH$60)*1000</f>
        <v>0.35739407236184845</v>
      </c>
    </row>
    <row r="50" spans="6:34" x14ac:dyDescent="0.25">
      <c r="F50" s="229" t="s">
        <v>19</v>
      </c>
      <c r="G50" s="230"/>
      <c r="H50" s="121">
        <f>(A!D50/D!H$60)*1000</f>
        <v>1.1824312304397957</v>
      </c>
      <c r="I50" s="115">
        <f>(A!E50/D!I$60)*1000</f>
        <v>2.0278489424349662</v>
      </c>
      <c r="J50" s="121">
        <f>(A!F50/D!J$60)*1000</f>
        <v>3.0977069724036799</v>
      </c>
      <c r="K50" s="115">
        <f>(A!G50/D!K$60)*1000</f>
        <v>3.7049149338374288</v>
      </c>
      <c r="L50" s="121">
        <f>(A!H50/D!L$60)*1000</f>
        <v>3.4988126409664795</v>
      </c>
      <c r="M50" s="115">
        <f>(A!I50/D!M$60)*1000</f>
        <v>3.5646735798937477</v>
      </c>
      <c r="N50" s="121">
        <f>(A!J49/D!N$60)*1000</f>
        <v>0.15111438369981844</v>
      </c>
      <c r="O50" s="115">
        <f>(A!K50/D!O$60)*1000</f>
        <v>2.7540367566490689</v>
      </c>
      <c r="P50" s="121">
        <f>(A!L50/D!P$60)*1000</f>
        <v>0.45374314453653386</v>
      </c>
      <c r="Q50" s="115">
        <f>(A!M50/D!Q$60)*1000</f>
        <v>0.56120050527134047</v>
      </c>
      <c r="R50" s="121">
        <f>(A!N50/D!R$60)*1000</f>
        <v>0.45034627567671343</v>
      </c>
      <c r="S50" s="115">
        <f>(A!O50/D!S$60)*1000</f>
        <v>0.65289328906805777</v>
      </c>
      <c r="T50" s="121">
        <f>(A!P50/D!T$60)*1000</f>
        <v>1.1342839729013805</v>
      </c>
      <c r="U50" s="115">
        <f>(A!Q50/D!U$60)*1000</f>
        <v>1.0881754532387442</v>
      </c>
      <c r="V50" s="121">
        <f>(A!R50/D!V$60)*1000</f>
        <v>1.2280107317296889</v>
      </c>
      <c r="W50" s="115">
        <f>(A!S50/D!W$60)*1000</f>
        <v>0.26190627410062151</v>
      </c>
      <c r="X50" s="121">
        <f>(A!T50/D!X$60)*1000</f>
        <v>0.51946333580230286</v>
      </c>
      <c r="Y50" s="115">
        <f>(A!U50/D!Y$60)*1000</f>
        <v>2.0953817608106307</v>
      </c>
      <c r="Z50" s="121">
        <f>(A!V50/D!Z$60)*1000</f>
        <v>10.30515241553868</v>
      </c>
      <c r="AA50" s="115">
        <f>(A!W50/D!AA$60)*1000</f>
        <v>5.322469803340165</v>
      </c>
      <c r="AB50" s="121">
        <f>(A!X50/D!AB$60)*1000</f>
        <v>2.2010471995508918</v>
      </c>
      <c r="AC50" s="116">
        <f>(A!Y50/D!AC$60)*1000</f>
        <v>1.5384492846465943</v>
      </c>
      <c r="AD50" s="116">
        <f>(A!Z50/D!AD$60)*1000</f>
        <v>1.8539016006242224</v>
      </c>
      <c r="AE50" s="116">
        <f>(A!AA50/D!AE$60)*1000</f>
        <v>0.58966140329064609</v>
      </c>
      <c r="AF50" s="116">
        <f>(A!AB50/D!AF$60)*1000</f>
        <v>0.62155174508057331</v>
      </c>
      <c r="AG50" s="116">
        <f>(A!AC50/D!AG$60)*1000</f>
        <v>1.3062066227269118</v>
      </c>
      <c r="AH50" s="116">
        <f>(A!AD50/D!AH$60)*1000</f>
        <v>3.9989226037728454</v>
      </c>
    </row>
    <row r="51" spans="6:34" x14ac:dyDescent="0.25">
      <c r="F51" s="227" t="s">
        <v>20</v>
      </c>
      <c r="G51" s="228"/>
      <c r="H51" s="121" t="e">
        <f>(A!D51/D!H$60)*1000</f>
        <v>#VALUE!</v>
      </c>
      <c r="I51" s="115">
        <f>(A!E51/D!I$60)*1000</f>
        <v>8.4051433047894314E-4</v>
      </c>
      <c r="J51" s="121" t="e">
        <f>(A!F51/D!J$60)*1000</f>
        <v>#VALUE!</v>
      </c>
      <c r="K51" s="115">
        <f>(A!G51/D!K$60)*1000</f>
        <v>7.864350976685569E-2</v>
      </c>
      <c r="L51" s="121" t="e">
        <f>(A!H51/D!L$60)*1000</f>
        <v>#VALUE!</v>
      </c>
      <c r="M51" s="115" t="e">
        <f>(A!I51/D!M$60)*1000</f>
        <v>#VALUE!</v>
      </c>
      <c r="N51" s="121">
        <f>(A!J50/D!N$60)*1000</f>
        <v>4.2866476699616696</v>
      </c>
      <c r="O51" s="115">
        <f>(A!K51/D!O$60)*1000</f>
        <v>9.3617392170534919E-4</v>
      </c>
      <c r="P51" s="121">
        <f>(A!L51/D!P$60)*1000</f>
        <v>3.0203339809645607E-2</v>
      </c>
      <c r="Q51" s="115">
        <f>(A!M51/D!Q$60)*1000</f>
        <v>0.28625686245931109</v>
      </c>
      <c r="R51" s="121">
        <f>(A!N51/D!R$60)*1000</f>
        <v>0.26560304281052022</v>
      </c>
      <c r="S51" s="115">
        <f>(A!O51/D!S$60)*1000</f>
        <v>8.5367725871472608E-2</v>
      </c>
      <c r="T51" s="121">
        <f>(A!P51/D!T$60)*1000</f>
        <v>1.3856888347124874</v>
      </c>
      <c r="U51" s="115">
        <f>(A!Q51/D!U$60)*1000</f>
        <v>3.0967566189085178</v>
      </c>
      <c r="V51" s="121">
        <f>(A!R51/D!V$60)*1000</f>
        <v>0.87595954963424982</v>
      </c>
      <c r="W51" s="115">
        <f>(A!S51/D!W$60)*1000</f>
        <v>6.1740053531733424E-2</v>
      </c>
      <c r="X51" s="121">
        <f>(A!T51/D!X$60)*1000</f>
        <v>0.51539133167239026</v>
      </c>
      <c r="Y51" s="115">
        <f>(A!U51/D!Y$60)*1000</f>
        <v>6.9853050975512213E-2</v>
      </c>
      <c r="Z51" s="121">
        <f>(A!V51/D!Z$60)*1000</f>
        <v>4.3727632882139322E-2</v>
      </c>
      <c r="AA51" s="115">
        <f>(A!W51/D!AA$60)*1000</f>
        <v>0.16612645532638554</v>
      </c>
      <c r="AB51" s="121">
        <f>(A!X51/D!AB$60)*1000</f>
        <v>0.32792503346720214</v>
      </c>
      <c r="AC51" s="116">
        <f>(A!Y51/D!AC$60)*1000</f>
        <v>0.35299423446508649</v>
      </c>
      <c r="AD51" s="116">
        <f>(A!Z51/D!AD$60)*1000</f>
        <v>0.47544781627617622</v>
      </c>
      <c r="AE51" s="116">
        <f>(A!AA51/D!AE$60)*1000</f>
        <v>0.85344295246384017</v>
      </c>
      <c r="AF51" s="116">
        <f>(A!AB51/D!AF$60)*1000</f>
        <v>0.70631083488541579</v>
      </c>
      <c r="AG51" s="116">
        <f>(A!AC51/D!AG$60)*1000</f>
        <v>0.2546561581831176</v>
      </c>
      <c r="AH51" s="116">
        <f>(A!AD51/D!AH$60)*1000</f>
        <v>0.1180066015005191</v>
      </c>
    </row>
    <row r="52" spans="6:34" x14ac:dyDescent="0.25">
      <c r="F52" s="229" t="s">
        <v>21</v>
      </c>
      <c r="G52" s="230"/>
      <c r="H52" s="121">
        <f>(A!D52/D!H$60)*1000</f>
        <v>0.12375292373579311</v>
      </c>
      <c r="I52" s="115">
        <f>(A!E52/D!I$60)*1000</f>
        <v>0.14395172749128826</v>
      </c>
      <c r="J52" s="121">
        <f>(A!F52/D!J$60)*1000</f>
        <v>0.14619973336888414</v>
      </c>
      <c r="K52" s="115">
        <f>(A!G52/D!K$60)*1000</f>
        <v>0.14507501050199539</v>
      </c>
      <c r="L52" s="121">
        <f>(A!H52/D!L$60)*1000</f>
        <v>8.2579861561195664E-2</v>
      </c>
      <c r="M52" s="115">
        <f>(A!I52/D!M$60)*1000</f>
        <v>6.847714037597058E-2</v>
      </c>
      <c r="N52" s="121" t="e">
        <f>(A!J51/D!N$60)*1000</f>
        <v>#VALUE!</v>
      </c>
      <c r="O52" s="115">
        <f>(A!K52/D!O$60)*1000</f>
        <v>4.5560140452236275E-2</v>
      </c>
      <c r="P52" s="121">
        <f>(A!L52/D!P$60)*1000</f>
        <v>0.11490472442881385</v>
      </c>
      <c r="Q52" s="115">
        <f>(A!M52/D!Q$60)*1000</f>
        <v>0.10872632755186321</v>
      </c>
      <c r="R52" s="121">
        <f>(A!N52/D!R$60)*1000</f>
        <v>8.7956973507391054E-2</v>
      </c>
      <c r="S52" s="115">
        <f>(A!O52/D!S$60)*1000</f>
        <v>4.8259402418781128E-2</v>
      </c>
      <c r="T52" s="121">
        <f>(A!P52/D!T$60)*1000</f>
        <v>6.32687123467498E-2</v>
      </c>
      <c r="U52" s="115">
        <f>(A!Q52/D!U$60)*1000</f>
        <v>0.136052278944684</v>
      </c>
      <c r="V52" s="121">
        <f>(A!R52/D!V$60)*1000</f>
        <v>0.11916762594877205</v>
      </c>
      <c r="W52" s="115">
        <f>(A!S52/D!W$60)*1000</f>
        <v>0.11751860000907319</v>
      </c>
      <c r="X52" s="121">
        <f>(A!T52/D!X$60)*1000</f>
        <v>0.1476121473301461</v>
      </c>
      <c r="Y52" s="115">
        <f>(A!U52/D!Y$60)*1000</f>
        <v>0.13977903204302031</v>
      </c>
      <c r="Z52" s="121">
        <f>(A!V52/D!Z$60)*1000</f>
        <v>0.25612413337735229</v>
      </c>
      <c r="AA52" s="115">
        <f>(A!W52/D!AA$60)*1000</f>
        <v>0.2752801639558714</v>
      </c>
      <c r="AB52" s="121">
        <f>(A!X52/D!AB$60)*1000</f>
        <v>0.33404802003713779</v>
      </c>
      <c r="AC52" s="116">
        <f>(A!Y52/D!AC$60)*1000</f>
        <v>0.26273521247063847</v>
      </c>
      <c r="AD52" s="116">
        <f>(A!Z52/D!AD$60)*1000</f>
        <v>0.24548957169067256</v>
      </c>
      <c r="AE52" s="116">
        <f>(A!AA52/D!AE$60)*1000</f>
        <v>0.24921525964606903</v>
      </c>
      <c r="AF52" s="116">
        <f>(A!AB52/D!AF$60)*1000</f>
        <v>0.18058190946635355</v>
      </c>
      <c r="AG52" s="116">
        <f>(A!AC52/D!AG$60)*1000</f>
        <v>0.22682184546970538</v>
      </c>
      <c r="AH52" s="116">
        <f>(A!AD52/D!AH$60)*1000</f>
        <v>0.26382495249662086</v>
      </c>
    </row>
    <row r="53" spans="6:34" x14ac:dyDescent="0.25">
      <c r="F53" s="227" t="s">
        <v>22</v>
      </c>
      <c r="G53" s="228"/>
      <c r="H53" s="121">
        <f>(A!D53/D!H$60)*1000</f>
        <v>0.39960110909789714</v>
      </c>
      <c r="I53" s="115">
        <f>(A!E53/D!I$60)*1000</f>
        <v>0.37272022474945299</v>
      </c>
      <c r="J53" s="121">
        <f>(A!F53/D!J$60)*1000</f>
        <v>0.27378909478736163</v>
      </c>
      <c r="K53" s="115">
        <f>(A!G53/D!K$60)*1000</f>
        <v>0.24170077189666037</v>
      </c>
      <c r="L53" s="121">
        <f>(A!H53/D!L$60)*1000</f>
        <v>0.22321616156378815</v>
      </c>
      <c r="M53" s="115">
        <f>(A!I53/D!M$60)*1000</f>
        <v>0.24140450040866362</v>
      </c>
      <c r="N53" s="121">
        <f>(A!J52/D!N$60)*1000</f>
        <v>3.2368594916280011E-2</v>
      </c>
      <c r="O53" s="115">
        <f>(A!K53/D!O$60)*1000</f>
        <v>0.19006763621874689</v>
      </c>
      <c r="P53" s="121">
        <f>(A!L53/D!P$60)*1000</f>
        <v>0.29322840067878309</v>
      </c>
      <c r="Q53" s="115">
        <f>(A!M53/D!Q$60)*1000</f>
        <v>0.20290431423990674</v>
      </c>
      <c r="R53" s="121">
        <f>(A!N53/D!R$60)*1000</f>
        <v>0.17179290650796697</v>
      </c>
      <c r="S53" s="115">
        <f>(A!O53/D!S$60)*1000</f>
        <v>0.17292060706663503</v>
      </c>
      <c r="T53" s="121">
        <f>(A!P53/D!T$60)*1000</f>
        <v>0.65145057314986288</v>
      </c>
      <c r="U53" s="115">
        <f>(A!Q53/D!U$60)*1000</f>
        <v>1.740737932953123</v>
      </c>
      <c r="V53" s="121">
        <f>(A!R53/D!V$60)*1000</f>
        <v>0.26540140796624551</v>
      </c>
      <c r="W53" s="115">
        <f>(A!S53/D!W$60)*1000</f>
        <v>0.27312162591298822</v>
      </c>
      <c r="X53" s="121">
        <f>(A!T53/D!X$60)*1000</f>
        <v>0.32403362287612508</v>
      </c>
      <c r="Y53" s="115">
        <f>(A!U53/D!Y$60)*1000</f>
        <v>0.21859681791920357</v>
      </c>
      <c r="Z53" s="121">
        <f>(A!V53/D!Z$60)*1000</f>
        <v>0.32350214592274679</v>
      </c>
      <c r="AA53" s="115">
        <f>(A!W53/D!AA$60)*1000</f>
        <v>0.1967450835041207</v>
      </c>
      <c r="AB53" s="121">
        <f>(A!X53/D!AB$60)*1000</f>
        <v>0.17975026989679146</v>
      </c>
      <c r="AC53" s="116">
        <f>(A!Y53/D!AC$60)*1000</f>
        <v>0.14359331625026694</v>
      </c>
      <c r="AD53" s="116">
        <f>(A!Z53/D!AD$60)*1000</f>
        <v>0.2854113330099749</v>
      </c>
      <c r="AE53" s="116">
        <f>(A!AA53/D!AE$60)*1000</f>
        <v>0.69889759210908042</v>
      </c>
      <c r="AF53" s="116">
        <f>(A!AB53/D!AF$60)*1000</f>
        <v>0.69836626447485628</v>
      </c>
      <c r="AG53" s="116">
        <f>(A!AC53/D!AG$60)*1000</f>
        <v>0.80223874374652593</v>
      </c>
      <c r="AH53" s="116">
        <f>(A!AD53/D!AH$60)*1000</f>
        <v>0.98073772258026604</v>
      </c>
    </row>
    <row r="54" spans="6:34" x14ac:dyDescent="0.25">
      <c r="F54" s="229" t="s">
        <v>23</v>
      </c>
      <c r="G54" s="230"/>
      <c r="H54" s="121">
        <f>(A!D54/D!H$60)*1000</f>
        <v>9.4717234942074333E-3</v>
      </c>
      <c r="I54" s="115">
        <f>(A!E54/D!I$60)*1000</f>
        <v>5.0387368648531841E-3</v>
      </c>
      <c r="J54" s="121">
        <f>(A!F54/D!J$60)*1000</f>
        <v>2.5904732702306362E-2</v>
      </c>
      <c r="K54" s="115">
        <f>(A!G54/D!K$60)*1000</f>
        <v>2.0612423860533503E-2</v>
      </c>
      <c r="L54" s="121">
        <f>(A!H54/D!L$60)*1000</f>
        <v>5.4276825758950561E-3</v>
      </c>
      <c r="M54" s="115">
        <f>(A!I54/D!M$60)*1000</f>
        <v>1.9851578463424602E-2</v>
      </c>
      <c r="N54" s="121">
        <f>(A!J53/D!N$60)*1000</f>
        <v>0.35868014928384107</v>
      </c>
      <c r="O54" s="115">
        <f>(A!K54/D!O$60)*1000</f>
        <v>1.0515240561808945E-2</v>
      </c>
      <c r="P54" s="121">
        <f>(A!L54/D!P$60)*1000</f>
        <v>5.3028307223137658E-2</v>
      </c>
      <c r="Q54" s="115">
        <f>(A!M54/D!Q$60)*1000</f>
        <v>0.10853549045328668</v>
      </c>
      <c r="R54" s="121">
        <f>(A!N54/D!R$60)*1000</f>
        <v>2.7102970819735072E-2</v>
      </c>
      <c r="S54" s="115">
        <f>(A!O54/D!S$60)*1000</f>
        <v>6.977149632440123E-2</v>
      </c>
      <c r="T54" s="121">
        <f>(A!P54/D!T$60)*1000</f>
        <v>5.8504442204458613E-2</v>
      </c>
      <c r="U54" s="115">
        <f>(A!Q54/D!U$60)*1000</f>
        <v>8.0210112672137984E-2</v>
      </c>
      <c r="V54" s="121">
        <f>(A!R54/D!V$60)*1000</f>
        <v>8.3508037331743445E-2</v>
      </c>
      <c r="W54" s="115">
        <f>(A!S54/D!W$60)*1000</f>
        <v>0.11120133375674816</v>
      </c>
      <c r="X54" s="121">
        <f>(A!T54/D!X$60)*1000</f>
        <v>9.4974636949251443E-2</v>
      </c>
      <c r="Y54" s="115">
        <f>(A!U54/D!Y$60)*1000</f>
        <v>9.0194324696680164E-2</v>
      </c>
      <c r="Z54" s="121">
        <f>(A!V54/D!Z$60)*1000</f>
        <v>0.17949162539892155</v>
      </c>
      <c r="AA54" s="115">
        <f>(A!W54/D!AA$60)*1000</f>
        <v>0.16303481882004098</v>
      </c>
      <c r="AB54" s="121">
        <f>(A!X54/D!AB$60)*1000</f>
        <v>0.12542086626074189</v>
      </c>
      <c r="AC54" s="116">
        <f>(A!Y54/D!AC$60)*1000</f>
        <v>7.736779841981635E-2</v>
      </c>
      <c r="AD54" s="116">
        <f>(A!Z54/D!AD$60)*1000</f>
        <v>0.10968712963158228</v>
      </c>
      <c r="AE54" s="116">
        <f>(A!AA54/D!AE$60)*1000</f>
        <v>0.10300607153218121</v>
      </c>
      <c r="AF54" s="116">
        <f>(A!AB54/D!AF$60)*1000</f>
        <v>0.10699676087132562</v>
      </c>
      <c r="AG54" s="116">
        <f>(A!AC54/D!AG$60)*1000</f>
        <v>8.8442448185499886E-2</v>
      </c>
      <c r="AH54" s="116">
        <f>(A!AD54/D!AH$60)*1000</f>
        <v>9.797024427510824E-2</v>
      </c>
    </row>
    <row r="55" spans="6:34" x14ac:dyDescent="0.25">
      <c r="F55" s="227" t="s">
        <v>24</v>
      </c>
      <c r="G55" s="228"/>
      <c r="H55" s="121">
        <f>(A!D55/D!H$60)*1000</f>
        <v>0.78332866633723164</v>
      </c>
      <c r="I55" s="115">
        <f>(A!E55/D!I$60)*1000</f>
        <v>0.80058321402523025</v>
      </c>
      <c r="J55" s="121">
        <f>(A!F55/D!J$60)*1000</f>
        <v>0.66649886681775761</v>
      </c>
      <c r="K55" s="115">
        <f>(A!G55/D!K$60)*1000</f>
        <v>0.55519664986347406</v>
      </c>
      <c r="L55" s="121">
        <f>(A!H55/D!L$60)*1000</f>
        <v>0.47140097996007568</v>
      </c>
      <c r="M55" s="115">
        <f>(A!I55/D!M$60)*1000</f>
        <v>0.43529653657539841</v>
      </c>
      <c r="N55" s="121">
        <f>(A!J54/D!N$60)*1000</f>
        <v>2.6584350413556588E-2</v>
      </c>
      <c r="O55" s="115">
        <f>(A!K55/D!O$60)*1000</f>
        <v>0.26900886542484309</v>
      </c>
      <c r="P55" s="121">
        <f>(A!L55/D!P$60)*1000</f>
        <v>0.27104399793413836</v>
      </c>
      <c r="Q55" s="115">
        <f>(A!M55/D!Q$60)*1000</f>
        <v>0.23185308264101445</v>
      </c>
      <c r="R55" s="121">
        <f>(A!N55/D!R$60)*1000</f>
        <v>0.26856618352850836</v>
      </c>
      <c r="S55" s="115">
        <f>(A!O55/D!S$60)*1000</f>
        <v>0.31767014465259663</v>
      </c>
      <c r="T55" s="121">
        <f>(A!P55/D!T$60)*1000</f>
        <v>0.32021941442602969</v>
      </c>
      <c r="U55" s="115">
        <f>(A!Q55/D!U$60)*1000</f>
        <v>0.30473362080957017</v>
      </c>
      <c r="V55" s="121">
        <f>(A!R55/D!V$60)*1000</f>
        <v>0.28741956935494967</v>
      </c>
      <c r="W55" s="115">
        <f>(A!S55/D!W$60)*1000</f>
        <v>0.26538288799165272</v>
      </c>
      <c r="X55" s="121">
        <f>(A!T55/D!X$60)*1000</f>
        <v>0.17130280789172447</v>
      </c>
      <c r="Y55" s="115">
        <f>(A!U55/D!Y$60)*1000</f>
        <v>0.22235767299231146</v>
      </c>
      <c r="Z55" s="121">
        <f>(A!V55/D!Z$60)*1000</f>
        <v>0.2665874325960163</v>
      </c>
      <c r="AA55" s="115">
        <f>(A!W55/D!AA$60)*1000</f>
        <v>0.33279902324161692</v>
      </c>
      <c r="AB55" s="121">
        <f>(A!X55/D!AB$60)*1000</f>
        <v>0.29036943472815996</v>
      </c>
      <c r="AC55" s="116">
        <f>(A!Y55/D!AC$60)*1000</f>
        <v>0.45918300234892168</v>
      </c>
      <c r="AD55" s="116">
        <f>(A!Z55/D!AD$60)*1000</f>
        <v>0.3647852126784622</v>
      </c>
      <c r="AE55" s="116">
        <f>(A!AA55/D!AE$60)*1000</f>
        <v>0.37776265075220689</v>
      </c>
      <c r="AF55" s="116">
        <f>(A!AB55/D!AF$60)*1000</f>
        <v>0.445536075795611</v>
      </c>
      <c r="AG55" s="116">
        <f>(A!AC55/D!AG$60)*1000</f>
        <v>0.40398078297466844</v>
      </c>
      <c r="AH55" s="116">
        <f>(A!AD55/D!AH$60)*1000</f>
        <v>0.53516268683030022</v>
      </c>
    </row>
    <row r="56" spans="6:34" ht="15.75" thickBot="1" x14ac:dyDescent="0.3">
      <c r="F56" s="231" t="s">
        <v>25</v>
      </c>
      <c r="G56" s="232"/>
      <c r="H56" s="122">
        <f>(A!D56/D!H$60)*1000</f>
        <v>1.3486548070059848E-2</v>
      </c>
      <c r="I56" s="117" t="e">
        <f>(A!E56/D!I$60)*1000</f>
        <v>#VALUE!</v>
      </c>
      <c r="J56" s="122">
        <f>(A!F56/D!J$60)*1000</f>
        <v>2.6663111585121986E-8</v>
      </c>
      <c r="K56" s="117">
        <f>(A!G56/D!K$60)*1000</f>
        <v>7.0350241545893727E-4</v>
      </c>
      <c r="L56" s="122">
        <f>(A!H56/D!L$60)*1000</f>
        <v>1.5554921836517772E-7</v>
      </c>
      <c r="M56" s="117" t="e">
        <f>(A!I56/D!M$60)*1000</f>
        <v>#VALUE!</v>
      </c>
      <c r="N56" s="122">
        <f>(A!J55/D!N$60)*1000</f>
        <v>0.32946615896711717</v>
      </c>
      <c r="O56" s="117" t="e">
        <f>(A!K56/D!O$60)*1000</f>
        <v>#VALUE!</v>
      </c>
      <c r="P56" s="122">
        <f>(A!L56/D!P$60)*1000</f>
        <v>2.4593590910208796E-4</v>
      </c>
      <c r="Q56" s="117">
        <f>(A!M56/D!Q$60)*1000</f>
        <v>2.2108050332798914E-4</v>
      </c>
      <c r="R56" s="122">
        <f>(A!N56/D!R$60)*1000</f>
        <v>4.1487569591092338E-3</v>
      </c>
      <c r="S56" s="117">
        <f>(A!O56/D!S$60)*1000</f>
        <v>2.7949253023476402E-3</v>
      </c>
      <c r="T56" s="122">
        <f>(A!P56/D!T$60)*1000</f>
        <v>3.5644529876462179E-3</v>
      </c>
      <c r="U56" s="117">
        <f>(A!Q56/D!U$60)*1000</f>
        <v>2.5056104233319425E-3</v>
      </c>
      <c r="V56" s="122">
        <f>(A!R56/D!V$60)*1000</f>
        <v>8.1416450732646924E-3</v>
      </c>
      <c r="W56" s="117">
        <f>(A!S56/D!W$60)*1000</f>
        <v>1.6763144762509642E-3</v>
      </c>
      <c r="X56" s="122">
        <f>(A!T56/D!X$60)*1000</f>
        <v>3.1902677709694073E-3</v>
      </c>
      <c r="Y56" s="117">
        <f>(A!U56/D!Y$60)*1000</f>
        <v>4.7403448735611753E-3</v>
      </c>
      <c r="Z56" s="122">
        <f>(A!V56/D!Z$60)*1000</f>
        <v>3.1441619896555519E-3</v>
      </c>
      <c r="AA56" s="117">
        <f>(A!W56/D!AA$60)*1000</f>
        <v>2.7891466445733228E-3</v>
      </c>
      <c r="AB56" s="122">
        <f>(A!X56/D!AB$60)*1000</f>
        <v>5.9482877747549338E-3</v>
      </c>
      <c r="AC56" s="118">
        <f>(A!Y56/D!AC$60)*1000</f>
        <v>7.3442237881699768E-3</v>
      </c>
      <c r="AD56" s="118">
        <f>(A!Z56/D!AD$60)*1000</f>
        <v>3.5327611295050509E-3</v>
      </c>
      <c r="AE56" s="118">
        <f>(A!AA56/D!AE$60)*1000</f>
        <v>3.4911310041858346E-3</v>
      </c>
      <c r="AF56" s="118">
        <f>(A!AB56/D!AF$60)*1000</f>
        <v>9.968782897400599E-3</v>
      </c>
      <c r="AG56" s="118">
        <f>(A!AC56/D!AG$60)*1000</f>
        <v>2.1404331771619156E-2</v>
      </c>
      <c r="AH56" s="118">
        <f>(A!AD56/D!AH$60)*1000</f>
        <v>1.0068875002448628E-2</v>
      </c>
    </row>
    <row r="57" spans="6:34" x14ac:dyDescent="0.25">
      <c r="F57" t="s">
        <v>52</v>
      </c>
    </row>
    <row r="58" spans="6:34" ht="19.5" thickBot="1" x14ac:dyDescent="0.3">
      <c r="G58" s="226" t="s">
        <v>63</v>
      </c>
      <c r="H58" s="226"/>
      <c r="I58" s="226"/>
      <c r="J58" s="226"/>
      <c r="K58" s="226"/>
      <c r="L58" s="226"/>
      <c r="M58" s="226"/>
      <c r="N58" s="226"/>
      <c r="O58" s="226"/>
      <c r="P58" s="226"/>
      <c r="Q58" s="226"/>
      <c r="R58" s="226"/>
      <c r="S58" s="226"/>
      <c r="T58" s="226"/>
      <c r="U58" s="226"/>
      <c r="V58" s="226"/>
      <c r="W58" s="226"/>
      <c r="X58" s="226"/>
      <c r="Y58" s="226"/>
      <c r="Z58" s="226"/>
      <c r="AA58" s="226"/>
      <c r="AB58" s="226"/>
      <c r="AC58" s="226"/>
    </row>
    <row r="59" spans="6:34" ht="15.75" thickBot="1" x14ac:dyDescent="0.3">
      <c r="G59" s="46" t="s">
        <v>38</v>
      </c>
      <c r="H59" s="47">
        <v>1995</v>
      </c>
      <c r="I59" s="146">
        <v>1996</v>
      </c>
      <c r="J59" s="47">
        <v>1997</v>
      </c>
      <c r="K59" s="146">
        <v>1998</v>
      </c>
      <c r="L59" s="47">
        <v>1999</v>
      </c>
      <c r="M59" s="146">
        <v>2000</v>
      </c>
      <c r="N59" s="47">
        <v>2001</v>
      </c>
      <c r="O59" s="146">
        <v>2002</v>
      </c>
      <c r="P59" s="47">
        <v>2003</v>
      </c>
      <c r="Q59" s="146">
        <v>2004</v>
      </c>
      <c r="R59" s="47">
        <v>2005</v>
      </c>
      <c r="S59" s="146">
        <v>2006</v>
      </c>
      <c r="T59" s="47">
        <v>2007</v>
      </c>
      <c r="U59" s="146">
        <v>2008</v>
      </c>
      <c r="V59" s="47">
        <v>2009</v>
      </c>
      <c r="W59" s="146">
        <v>2010</v>
      </c>
      <c r="X59" s="47">
        <v>2011</v>
      </c>
      <c r="Y59" s="146">
        <v>2012</v>
      </c>
      <c r="Z59" s="47">
        <v>2013</v>
      </c>
      <c r="AA59" s="146">
        <v>2014</v>
      </c>
      <c r="AB59" s="47">
        <v>2015</v>
      </c>
      <c r="AC59" s="147">
        <v>2016</v>
      </c>
      <c r="AD59" s="147">
        <v>2017</v>
      </c>
      <c r="AE59" s="147">
        <v>2018</v>
      </c>
      <c r="AF59" s="147">
        <v>2019</v>
      </c>
      <c r="AG59" s="147">
        <v>2020</v>
      </c>
      <c r="AH59" s="147">
        <v>2021</v>
      </c>
    </row>
    <row r="60" spans="6:34" x14ac:dyDescent="0.25">
      <c r="G60" s="13" t="s">
        <v>37</v>
      </c>
      <c r="H60" s="37">
        <v>36426000</v>
      </c>
      <c r="I60" s="33">
        <v>37019000</v>
      </c>
      <c r="J60" s="37">
        <v>37505000</v>
      </c>
      <c r="K60" s="33">
        <v>38088000</v>
      </c>
      <c r="L60" s="37">
        <v>38573000</v>
      </c>
      <c r="M60" s="33">
        <v>39152000</v>
      </c>
      <c r="N60" s="37">
        <v>39656000</v>
      </c>
      <c r="O60" s="33">
        <v>40156000</v>
      </c>
      <c r="P60" s="37">
        <v>40661000</v>
      </c>
      <c r="Q60" s="33">
        <v>41166000</v>
      </c>
      <c r="R60" s="37">
        <v>41672000</v>
      </c>
      <c r="S60" s="33">
        <v>42170000</v>
      </c>
      <c r="T60" s="37">
        <v>42659000</v>
      </c>
      <c r="U60" s="33">
        <v>43134000</v>
      </c>
      <c r="V60" s="37">
        <v>43609000</v>
      </c>
      <c r="W60" s="33">
        <v>44086000</v>
      </c>
      <c r="X60" s="37">
        <v>44553000</v>
      </c>
      <c r="Y60" s="33">
        <v>45002000</v>
      </c>
      <c r="Z60" s="37">
        <v>45435000</v>
      </c>
      <c r="AA60" s="33">
        <v>45866000</v>
      </c>
      <c r="AB60" s="37">
        <v>46314000</v>
      </c>
      <c r="AC60" s="34">
        <v>46830000</v>
      </c>
      <c r="AD60" s="34">
        <v>47419000</v>
      </c>
      <c r="AE60" s="34">
        <v>48258000</v>
      </c>
      <c r="AF60" s="34">
        <v>49396000</v>
      </c>
      <c r="AG60" s="34">
        <v>50372000</v>
      </c>
      <c r="AH60" s="34">
        <v>51049000</v>
      </c>
    </row>
    <row r="61" spans="6:34" ht="15.75" thickBot="1" x14ac:dyDescent="0.3">
      <c r="G61" s="45" t="s">
        <v>62</v>
      </c>
      <c r="H61" s="195">
        <v>81817499</v>
      </c>
      <c r="I61" s="196">
        <v>82012162</v>
      </c>
      <c r="J61" s="195">
        <v>82057379</v>
      </c>
      <c r="K61" s="35">
        <v>82037011</v>
      </c>
      <c r="L61" s="38">
        <v>82163475</v>
      </c>
      <c r="M61" s="174">
        <v>82259540</v>
      </c>
      <c r="N61" s="38">
        <v>82440309</v>
      </c>
      <c r="O61" s="35">
        <v>82536680</v>
      </c>
      <c r="P61" s="38">
        <v>82531671</v>
      </c>
      <c r="Q61" s="35">
        <v>82500849</v>
      </c>
      <c r="R61" s="38">
        <v>82437995</v>
      </c>
      <c r="S61" s="35">
        <v>82314906</v>
      </c>
      <c r="T61" s="38">
        <v>82217837</v>
      </c>
      <c r="U61" s="35">
        <v>82002356</v>
      </c>
      <c r="V61" s="38">
        <v>81802257</v>
      </c>
      <c r="W61" s="35">
        <v>80222065</v>
      </c>
      <c r="X61" s="38">
        <v>80327900</v>
      </c>
      <c r="Y61" s="35">
        <v>80523746</v>
      </c>
      <c r="Z61" s="38">
        <v>80767463</v>
      </c>
      <c r="AA61" s="35">
        <v>81197537</v>
      </c>
      <c r="AB61" s="38">
        <v>82175684</v>
      </c>
      <c r="AC61" s="36">
        <v>82521653</v>
      </c>
      <c r="AD61" s="36">
        <v>82792351</v>
      </c>
      <c r="AE61" s="36">
        <v>83019213</v>
      </c>
      <c r="AF61" s="36">
        <v>83166711</v>
      </c>
      <c r="AG61" s="36">
        <v>83155031</v>
      </c>
      <c r="AH61" s="36">
        <v>83237124</v>
      </c>
    </row>
    <row r="62" spans="6:34" x14ac:dyDescent="0.25">
      <c r="G62" t="s">
        <v>54</v>
      </c>
      <c r="K62" t="s">
        <v>53</v>
      </c>
      <c r="W62" s="1"/>
      <c r="X62" s="235"/>
      <c r="Y62" s="235"/>
      <c r="Z62" s="1"/>
      <c r="AA62" s="54"/>
    </row>
    <row r="63" spans="6:34" x14ac:dyDescent="0.25">
      <c r="W63" s="1"/>
      <c r="X63" s="124"/>
      <c r="Y63" s="124"/>
      <c r="Z63" s="1"/>
      <c r="AA63" s="54"/>
    </row>
    <row r="64" spans="6:34" ht="15.75" thickBot="1" x14ac:dyDescent="0.3"/>
    <row r="65" spans="6:34" ht="15.75" thickBot="1" x14ac:dyDescent="0.3">
      <c r="F65" s="5" t="s">
        <v>14</v>
      </c>
      <c r="G65" s="6"/>
      <c r="H65" s="11">
        <v>1995</v>
      </c>
      <c r="I65" s="7">
        <v>1996</v>
      </c>
      <c r="J65" s="11">
        <v>1997</v>
      </c>
      <c r="K65" s="7">
        <v>1998</v>
      </c>
      <c r="L65" s="11">
        <v>1999</v>
      </c>
      <c r="M65" s="7">
        <v>2000</v>
      </c>
      <c r="N65" s="11">
        <v>2001</v>
      </c>
      <c r="O65" s="7">
        <v>2002</v>
      </c>
      <c r="P65" s="11">
        <v>2003</v>
      </c>
      <c r="Q65" s="7">
        <v>2004</v>
      </c>
      <c r="R65" s="11">
        <v>2005</v>
      </c>
      <c r="S65" s="7">
        <v>2006</v>
      </c>
      <c r="T65" s="11">
        <v>2007</v>
      </c>
      <c r="U65" s="7">
        <v>2008</v>
      </c>
      <c r="V65" s="11">
        <v>2009</v>
      </c>
      <c r="W65" s="7">
        <v>2010</v>
      </c>
      <c r="X65" s="11">
        <v>2011</v>
      </c>
      <c r="Y65" s="7">
        <v>2012</v>
      </c>
      <c r="Z65" s="11">
        <v>2013</v>
      </c>
      <c r="AA65" s="7">
        <v>2014</v>
      </c>
      <c r="AB65" s="11">
        <v>2015</v>
      </c>
      <c r="AC65" s="8">
        <v>2016</v>
      </c>
      <c r="AD65" s="8">
        <v>2017</v>
      </c>
      <c r="AE65" s="8">
        <v>2018</v>
      </c>
      <c r="AF65" s="8">
        <v>2019</v>
      </c>
      <c r="AG65" s="8">
        <v>2020</v>
      </c>
      <c r="AH65" s="8">
        <v>2021</v>
      </c>
    </row>
    <row r="66" spans="6:34" ht="15.75" thickBot="1" x14ac:dyDescent="0.3">
      <c r="F66" s="207" t="s">
        <v>26</v>
      </c>
      <c r="G66" s="216"/>
      <c r="H66" s="127">
        <f>+(B!E46/D!H$60)*1000</f>
        <v>20.832916048976006</v>
      </c>
      <c r="I66" s="128">
        <f>+(B!F46/D!I$60)*1000</f>
        <v>20.959977308949458</v>
      </c>
      <c r="J66" s="127">
        <f>+(B!G46/D!J$60)*1000</f>
        <v>20.231689108118918</v>
      </c>
      <c r="K66" s="128">
        <f>+(B!H46/D!K$60)*1000</f>
        <v>20.460740915773997</v>
      </c>
      <c r="L66" s="127">
        <f>+(B!I46/D!L$60)*1000</f>
        <v>12.864236642210873</v>
      </c>
      <c r="M66" s="128">
        <f>+(B!J46/D!M$60)*1000</f>
        <v>12.485954740498569</v>
      </c>
      <c r="N66" s="127">
        <f>+(B!K46/D!N$60)*1000</f>
        <v>14.123716461569497</v>
      </c>
      <c r="O66" s="128">
        <f>+(B!L46/D!O$60)*1000</f>
        <v>12.658240362585914</v>
      </c>
      <c r="P66" s="127">
        <f>+(B!M46/D!P$60)*1000</f>
        <v>15.043201101792873</v>
      </c>
      <c r="Q66" s="128">
        <f>+(B!N46/D!Q$60)*1000</f>
        <v>16.678834475052227</v>
      </c>
      <c r="R66" s="127">
        <f>+(B!O46/D!R$60)*1000</f>
        <v>18.565490017277789</v>
      </c>
      <c r="S66" s="128">
        <f>+(B!P46/D!S$60)*1000</f>
        <v>22.129826891154849</v>
      </c>
      <c r="T66" s="127">
        <f>+(B!Q46/D!T$60)*1000</f>
        <v>28.244309524367658</v>
      </c>
      <c r="U66" s="128">
        <f>+(B!R46/D!U$60)*1000</f>
        <v>36.106111188389669</v>
      </c>
      <c r="V66" s="127">
        <f>+(B!S46/D!V$60)*1000</f>
        <v>30.690774840055951</v>
      </c>
      <c r="W66" s="128">
        <f>+(B!T46/D!W$60)*1000</f>
        <v>37.600009073175158</v>
      </c>
      <c r="X66" s="127">
        <f>+(B!U46/D!X$60)*1000</f>
        <v>49.719435279330241</v>
      </c>
      <c r="Y66" s="128">
        <f>+(B!V46/D!Y$60)*1000</f>
        <v>49.766165948180081</v>
      </c>
      <c r="Z66" s="127">
        <f>+(B!W46/D!Z$60)*1000</f>
        <v>48.572884340266313</v>
      </c>
      <c r="AA66" s="128">
        <f>+(B!X46/D!AA$60)*1000</f>
        <v>55.182008459425283</v>
      </c>
      <c r="AB66" s="127">
        <f>+(B!Y46/D!AB$60)*1000</f>
        <v>48.958284751910874</v>
      </c>
      <c r="AC66" s="129">
        <f>+(B!Z46/D!AC$60)*1000</f>
        <v>36.465556267349996</v>
      </c>
      <c r="AD66" s="129">
        <f>+(B!AA46/D!AD$60)*1000</f>
        <v>39.519981442038002</v>
      </c>
      <c r="AE66" s="129">
        <f>+(B!AB46/D!AE$60)*1000</f>
        <v>45.034066890463755</v>
      </c>
      <c r="AF66" s="129">
        <f>+(B!AC46/D!AF$60)*1000</f>
        <v>43.984553405134022</v>
      </c>
      <c r="AG66" s="129">
        <f>+(B!AD46/D!AG$60)*1000</f>
        <v>32.635015484793136</v>
      </c>
      <c r="AH66" s="129">
        <f>+(B!AE46/D!AH$60)*1000</f>
        <v>40.453603400654274</v>
      </c>
    </row>
    <row r="67" spans="6:34" x14ac:dyDescent="0.25">
      <c r="F67" s="227" t="s">
        <v>16</v>
      </c>
      <c r="G67" s="228"/>
      <c r="H67" s="130">
        <f>+(B!E47/D!H$60)*1000</f>
        <v>0.14420499094053699</v>
      </c>
      <c r="I67" s="131">
        <f>+(B!F47/D!I$60)*1000</f>
        <v>0.15645730570787972</v>
      </c>
      <c r="J67" s="130">
        <f>+(B!G47/D!J$60)*1000</f>
        <v>0.1537858418877483</v>
      </c>
      <c r="K67" s="131">
        <f>+(B!H47/D!K$60)*1000</f>
        <v>8.0590868515017858E-2</v>
      </c>
      <c r="L67" s="130">
        <f>+(B!I47/D!L$60)*1000</f>
        <v>6.4396365333264191E-2</v>
      </c>
      <c r="M67" s="131">
        <f>+(B!J47/D!M$60)*1000</f>
        <v>8.3146224969350216E-2</v>
      </c>
      <c r="N67" s="130">
        <f>+(B!K47/D!N$60)*1000</f>
        <v>7.5118393181359697E-2</v>
      </c>
      <c r="O67" s="131">
        <f>+(B!L47/D!O$60)*1000</f>
        <v>6.5746986751668499E-2</v>
      </c>
      <c r="P67" s="130">
        <f>+(B!M47/D!P$60)*1000</f>
        <v>5.3173434003098791E-2</v>
      </c>
      <c r="Q67" s="131">
        <f>+(B!N47/D!Q$60)*1000</f>
        <v>7.1384783559247933E-2</v>
      </c>
      <c r="R67" s="130">
        <f>+(B!O47/D!R$60)*1000</f>
        <v>0.10723965732386254</v>
      </c>
      <c r="S67" s="131">
        <f>+(B!P47/D!S$60)*1000</f>
        <v>9.6558382736542561E-2</v>
      </c>
      <c r="T67" s="130">
        <f>+(B!Q47/D!T$60)*1000</f>
        <v>0.4535511849785509</v>
      </c>
      <c r="U67" s="131">
        <f>+(B!R47/D!U$60)*1000</f>
        <v>0.1269206890156257</v>
      </c>
      <c r="V67" s="130">
        <f>+(B!S47/D!V$60)*1000</f>
        <v>7.9634410328143279E-2</v>
      </c>
      <c r="W67" s="131">
        <f>+(B!T47/D!W$60)*1000</f>
        <v>0.12935342285532822</v>
      </c>
      <c r="X67" s="130">
        <f>+(B!U47/D!X$60)*1000</f>
        <v>0.15992862433506161</v>
      </c>
      <c r="Y67" s="131">
        <f>+(B!V47/D!Y$60)*1000</f>
        <v>0.21683478512066132</v>
      </c>
      <c r="Z67" s="130">
        <f>+(B!W47/D!Z$60)*1000</f>
        <v>0.27843446682073292</v>
      </c>
      <c r="AA67" s="131">
        <f>+(B!X47/D!AA$60)*1000</f>
        <v>0.38845092225177691</v>
      </c>
      <c r="AB67" s="130">
        <f>+(B!Y47/D!AB$60)*1000</f>
        <v>0.4280820054411193</v>
      </c>
      <c r="AC67" s="132">
        <f>+(B!Z47/D!AC$60)*1000</f>
        <v>0.42574546231048471</v>
      </c>
      <c r="AD67" s="132">
        <f>+(B!AA47/D!AD$60)*1000</f>
        <v>0.47970391615175356</v>
      </c>
      <c r="AE67" s="132">
        <f>+(B!AB47/D!AE$60)*1000</f>
        <v>0.54076153176675379</v>
      </c>
      <c r="AF67" s="132">
        <f>+(B!AC47/D!AF$60)*1000</f>
        <v>0.64229978135881449</v>
      </c>
      <c r="AG67" s="132">
        <f>+(B!AD47/D!AG$60)*1000</f>
        <v>0.63406753752084488</v>
      </c>
      <c r="AH67" s="132">
        <f>+(B!AE47/D!AH$60)*1000</f>
        <v>0.84076788967462635</v>
      </c>
    </row>
    <row r="68" spans="6:34" x14ac:dyDescent="0.25">
      <c r="F68" s="229" t="s">
        <v>17</v>
      </c>
      <c r="G68" s="230"/>
      <c r="H68" s="12">
        <f>+(B!E48/D!H$60)*1000</f>
        <v>1.5845440070279472E-2</v>
      </c>
      <c r="I68" s="9">
        <f>+(B!F48/D!I$60)*1000</f>
        <v>1.0718874091682651E-2</v>
      </c>
      <c r="J68" s="12">
        <f>+(B!G48/D!J$60)*1000</f>
        <v>4.8686575123316886E-3</v>
      </c>
      <c r="K68" s="9">
        <f>+(B!H48/D!K$60)*1000</f>
        <v>2.13295263600084E-2</v>
      </c>
      <c r="L68" s="12">
        <f>+(B!I48/D!L$60)*1000</f>
        <v>3.3874731029476571E-3</v>
      </c>
      <c r="M68" s="9">
        <f>+(B!J48/D!M$60)*1000</f>
        <v>6.1591234164282797E-3</v>
      </c>
      <c r="N68" s="12">
        <f>+(B!K48/D!N$60)*1000</f>
        <v>6.6606062134355448E-3</v>
      </c>
      <c r="O68" s="9">
        <f>+(B!L48/D!O$60)*1000</f>
        <v>8.7550801872696496E-3</v>
      </c>
      <c r="P68" s="12">
        <f>+(B!M48/D!P$60)*1000</f>
        <v>1.0144511940188387E-2</v>
      </c>
      <c r="Q68" s="9">
        <f>+(B!N48/D!Q$60)*1000</f>
        <v>1.3095418549288248E-2</v>
      </c>
      <c r="R68" s="12">
        <f>+(B!O48/D!R$60)*1000</f>
        <v>2.3977346899596852E-2</v>
      </c>
      <c r="S68" s="9">
        <f>+(B!P48/D!S$60)*1000</f>
        <v>2.6452715200379416E-2</v>
      </c>
      <c r="T68" s="12">
        <f>+(B!Q48/D!T$60)*1000</f>
        <v>1.6197496425138892E-2</v>
      </c>
      <c r="U68" s="9">
        <f>+(B!R48/D!U$60)*1000</f>
        <v>2.8957064033013402E-2</v>
      </c>
      <c r="V68" s="12">
        <f>+(B!S48/D!V$60)*1000</f>
        <v>2.3336581898232015E-2</v>
      </c>
      <c r="W68" s="9">
        <f>+(B!T48/D!W$60)*1000</f>
        <v>2.0886222383523112E-2</v>
      </c>
      <c r="X68" s="12">
        <f>+(B!U48/D!X$60)*1000</f>
        <v>1.7682064058537023E-2</v>
      </c>
      <c r="Y68" s="9">
        <f>+(B!V48/D!Y$60)*1000</f>
        <v>7.1874338918270303E-2</v>
      </c>
      <c r="Z68" s="12">
        <f>+(B!W48/D!Z$60)*1000</f>
        <v>7.3013029602729179E-2</v>
      </c>
      <c r="AA68" s="9">
        <f>+(B!X48/D!AA$60)*1000</f>
        <v>9.1418872367330914E-2</v>
      </c>
      <c r="AB68" s="12">
        <f>+(B!Y48/D!AB$60)*1000</f>
        <v>6.6677505721811969E-2</v>
      </c>
      <c r="AC68" s="10">
        <f>+(B!Z48/D!AC$60)*1000</f>
        <v>0.12488543668588513</v>
      </c>
      <c r="AD68" s="10">
        <f>+(B!AA48/D!AD$60)*1000</f>
        <v>0.38533203989961834</v>
      </c>
      <c r="AE68" s="10">
        <f>+(B!AB48/D!AE$60)*1000</f>
        <v>0.23506983298106013</v>
      </c>
      <c r="AF68" s="10">
        <f>+(B!AC48/D!AF$60)*1000</f>
        <v>0.22580532836666933</v>
      </c>
      <c r="AG68" s="10">
        <f>+(B!AD48/D!AG$60)*1000</f>
        <v>0.22010323195426032</v>
      </c>
      <c r="AH68" s="10">
        <f>+(B!AE48/D!AH$60)*1000</f>
        <v>0.23883171070931852</v>
      </c>
    </row>
    <row r="69" spans="6:34" x14ac:dyDescent="0.25">
      <c r="F69" s="227" t="s">
        <v>18</v>
      </c>
      <c r="G69" s="228"/>
      <c r="H69" s="12">
        <f>+(B!E49/D!H$60)*1000</f>
        <v>0.13767127875693186</v>
      </c>
      <c r="I69" s="9">
        <f>+(B!F49/D!I$60)*1000</f>
        <v>0.16450873875577407</v>
      </c>
      <c r="J69" s="12">
        <f>+(B!G49/D!J$60)*1000</f>
        <v>0.17587982935608587</v>
      </c>
      <c r="K69" s="9">
        <f>+(B!H49/D!K$60)*1000</f>
        <v>0.22197261604704896</v>
      </c>
      <c r="L69" s="12">
        <f>+(B!I49/D!L$60)*1000</f>
        <v>0.17191939958001712</v>
      </c>
      <c r="M69" s="9">
        <f>+(B!J49/D!M$60)*1000</f>
        <v>0.18180029117286473</v>
      </c>
      <c r="N69" s="12">
        <f>+(B!K49/D!N$60)*1000</f>
        <v>0.15173343251966914</v>
      </c>
      <c r="O69" s="9">
        <f>+(B!L49/D!O$60)*1000</f>
        <v>0.13790360095627055</v>
      </c>
      <c r="P69" s="12">
        <f>+(B!M49/D!P$60)*1000</f>
        <v>0.18044671798529302</v>
      </c>
      <c r="Q69" s="9">
        <f>+(B!N49/D!Q$60)*1000</f>
        <v>0.21388726133216732</v>
      </c>
      <c r="R69" s="12">
        <f>+(B!O49/D!R$60)*1000</f>
        <v>0.29971155692071416</v>
      </c>
      <c r="S69" s="9">
        <f>+(B!P49/D!S$60)*1000</f>
        <v>0.29468935262034623</v>
      </c>
      <c r="T69" s="12">
        <f>+(B!Q49/D!T$60)*1000</f>
        <v>0.45060596825992177</v>
      </c>
      <c r="U69" s="9">
        <f>+(B!R49/D!U$60)*1000</f>
        <v>0.51718621041405854</v>
      </c>
      <c r="V69" s="12">
        <f>+(B!S49/D!V$60)*1000</f>
        <v>0.40452131440757644</v>
      </c>
      <c r="W69" s="9">
        <f>+(B!T49/D!W$60)*1000</f>
        <v>0.43375198475706572</v>
      </c>
      <c r="X69" s="12">
        <f>+(B!U49/D!X$60)*1000</f>
        <v>0.61866900096514266</v>
      </c>
      <c r="Y69" s="9">
        <f>+(B!V49/D!Y$60)*1000</f>
        <v>0.74117661437269455</v>
      </c>
      <c r="Z69" s="12">
        <f>+(B!W49/D!Z$60)*1000</f>
        <v>0.62717024320457793</v>
      </c>
      <c r="AA69" s="9">
        <f>+(B!X49/D!AA$60)*1000</f>
        <v>0.62992696114769109</v>
      </c>
      <c r="AB69" s="12">
        <f>+(B!Y49/D!AB$60)*1000</f>
        <v>0.51176296584186209</v>
      </c>
      <c r="AC69" s="10">
        <f>+(B!Z49/D!AC$60)*1000</f>
        <v>0.47145910740978003</v>
      </c>
      <c r="AD69" s="10">
        <f>+(B!AA49/D!AD$60)*1000</f>
        <v>0.51373753136928235</v>
      </c>
      <c r="AE69" s="10">
        <f>+(B!AB49/D!AE$60)*1000</f>
        <v>0.49604521530108997</v>
      </c>
      <c r="AF69" s="10">
        <f>+(B!AC49/D!AF$60)*1000</f>
        <v>0.50336545469268767</v>
      </c>
      <c r="AG69" s="10">
        <f>+(B!AD49/D!AG$60)*1000</f>
        <v>0.43200428809656155</v>
      </c>
      <c r="AH69" s="10">
        <f>+(B!AE49/D!AH$60)*1000</f>
        <v>0.49857254794413208</v>
      </c>
    </row>
    <row r="70" spans="6:34" x14ac:dyDescent="0.25">
      <c r="F70" s="229" t="s">
        <v>19</v>
      </c>
      <c r="G70" s="230"/>
      <c r="H70" s="12">
        <f>+(B!E50/D!H$60)*1000</f>
        <v>0.24316175259430078</v>
      </c>
      <c r="I70" s="9">
        <f>+(B!F50/D!I$60)*1000</f>
        <v>2.6671330938166888E-2</v>
      </c>
      <c r="J70" s="12">
        <f>+(B!G50/D!J$60)*1000</f>
        <v>2.3034288761498468E-2</v>
      </c>
      <c r="K70" s="9">
        <f>+(B!H50/D!K$60)*1000</f>
        <v>2.8267197017433316E-2</v>
      </c>
      <c r="L70" s="12">
        <f>+(B!I50/D!L$60)*1000</f>
        <v>1.7978482358126151E-2</v>
      </c>
      <c r="M70" s="9">
        <f>+(B!J50/D!M$60)*1000</f>
        <v>1.7186018594196974E-2</v>
      </c>
      <c r="N70" s="12">
        <f>+(B!K50/D!N$60)*1000</f>
        <v>1.6964948557595321E-2</v>
      </c>
      <c r="O70" s="9">
        <f>+(B!L50/D!O$60)*1000</f>
        <v>1.5297066440880564E-2</v>
      </c>
      <c r="P70" s="12">
        <f>+(B!M50/D!P$60)*1000</f>
        <v>1.4143774132461082E-2</v>
      </c>
      <c r="Q70" s="9">
        <f>+(B!N50/D!Q$60)*1000</f>
        <v>2.7809405820337169E-2</v>
      </c>
      <c r="R70" s="12">
        <f>+(B!O50/D!R$60)*1000</f>
        <v>2.3761350547129967E-2</v>
      </c>
      <c r="S70" s="9">
        <f>+(B!P50/D!S$60)*1000</f>
        <v>3.1159188996917234E-2</v>
      </c>
      <c r="T70" s="12">
        <f>+(B!Q50/D!T$60)*1000</f>
        <v>5.9175086148292269E-2</v>
      </c>
      <c r="U70" s="9">
        <f>+(B!R50/D!U$60)*1000</f>
        <v>6.269610979737561E-2</v>
      </c>
      <c r="V70" s="12">
        <f>+(B!S50/D!V$60)*1000</f>
        <v>5.7589855305097575E-2</v>
      </c>
      <c r="W70" s="9">
        <f>+(B!T50/D!W$60)*1000</f>
        <v>7.3308533321235769E-2</v>
      </c>
      <c r="X70" s="12">
        <f>+(B!U50/D!X$60)*1000</f>
        <v>9.0847821695508715E-2</v>
      </c>
      <c r="Y70" s="9">
        <f>+(B!V50/D!Y$60)*1000</f>
        <v>9.7479289809341799E-2</v>
      </c>
      <c r="Z70" s="12">
        <f>+(B!W50/D!Z$60)*1000</f>
        <v>0.11686325519973588</v>
      </c>
      <c r="AA70" s="9">
        <f>+(B!X50/D!AA$60)*1000</f>
        <v>0.1012599965115772</v>
      </c>
      <c r="AB70" s="12">
        <f>+(B!Y50/D!AB$60)*1000</f>
        <v>6.8441918210476307E-2</v>
      </c>
      <c r="AC70" s="10">
        <f>+(B!Z50/D!AC$60)*1000</f>
        <v>7.2634486440316032E-2</v>
      </c>
      <c r="AD70" s="10">
        <f>+(B!AA50/D!AD$60)*1000</f>
        <v>7.1113245745376322E-2</v>
      </c>
      <c r="AE70" s="10">
        <f>+(B!AB50/D!AE$60)*1000</f>
        <v>9.2350553276140751E-2</v>
      </c>
      <c r="AF70" s="10">
        <f>+(B!AC50/D!AF$60)*1000</f>
        <v>9.1557069398331858E-2</v>
      </c>
      <c r="AG70" s="10">
        <f>+(B!AD50/D!AG$60)*1000</f>
        <v>7.008725085364885E-2</v>
      </c>
      <c r="AH70" s="10">
        <f>+(B!AE50/D!AH$60)*1000</f>
        <v>0.10858731806695528</v>
      </c>
    </row>
    <row r="71" spans="6:34" x14ac:dyDescent="0.25">
      <c r="F71" s="227" t="s">
        <v>20</v>
      </c>
      <c r="G71" s="228"/>
      <c r="H71" s="12">
        <f>+(B!E51/D!H$60)*1000</f>
        <v>1.5683138417613793E-2</v>
      </c>
      <c r="I71" s="9">
        <f>+(B!F51/D!I$60)*1000</f>
        <v>1.1213755098733083E-2</v>
      </c>
      <c r="J71" s="12">
        <f>+(B!G51/D!J$60)*1000</f>
        <v>1.7144860685241969E-2</v>
      </c>
      <c r="K71" s="9">
        <f>+(B!H51/D!K$60)*1000</f>
        <v>8.9539224952741026E-3</v>
      </c>
      <c r="L71" s="12">
        <f>+(B!I51/D!L$60)*1000</f>
        <v>8.8796567547248066E-3</v>
      </c>
      <c r="M71" s="9">
        <f>+(B!J51/D!M$60)*1000</f>
        <v>5.1129955046996323E-3</v>
      </c>
      <c r="N71" s="12">
        <f>+(B!K51/D!N$60)*1000</f>
        <v>8.3228515230986486E-3</v>
      </c>
      <c r="O71" s="9">
        <f>+(B!L51/D!O$60)*1000</f>
        <v>1.1720888534714612E-2</v>
      </c>
      <c r="P71" s="12">
        <f>+(B!M51/D!P$60)*1000</f>
        <v>4.5050293893411381E-3</v>
      </c>
      <c r="Q71" s="9">
        <f>+(B!N51/D!Q$60)*1000</f>
        <v>4.7961910314337072E-3</v>
      </c>
      <c r="R71" s="12">
        <f>+(B!O51/D!R$60)*1000</f>
        <v>5.2801881359186027E-3</v>
      </c>
      <c r="S71" s="9">
        <f>+(B!P51/D!S$60)*1000</f>
        <v>7.2951150106710929E-3</v>
      </c>
      <c r="T71" s="12">
        <f>+(B!Q51/D!T$60)*1000</f>
        <v>7.5694695140533065E-3</v>
      </c>
      <c r="U71" s="9">
        <f>+(B!R51/D!U$60)*1000</f>
        <v>6.5761116520610197E-3</v>
      </c>
      <c r="V71" s="12">
        <f>+(B!S51/D!V$60)*1000</f>
        <v>1.4701781742300902E-2</v>
      </c>
      <c r="W71" s="9">
        <f>+(B!T51/D!W$60)*1000</f>
        <v>2.3807648686657898E-2</v>
      </c>
      <c r="X71" s="12">
        <f>+(B!U51/D!X$60)*1000</f>
        <v>4.5727268646331337E-2</v>
      </c>
      <c r="Y71" s="9">
        <f>+(B!V51/D!Y$60)*1000</f>
        <v>2.4057864094929115E-2</v>
      </c>
      <c r="Z71" s="12">
        <f>+(B!W51/D!Z$60)*1000</f>
        <v>3.6161395400022014E-2</v>
      </c>
      <c r="AA71" s="9">
        <f>+(B!X51/D!AA$60)*1000</f>
        <v>2.8998517420311343E-2</v>
      </c>
      <c r="AB71" s="12">
        <f>+(B!Y51/D!AB$60)*1000</f>
        <v>1.7354255732607852E-2</v>
      </c>
      <c r="AC71" s="10">
        <f>+(B!Z51/D!AC$60)*1000</f>
        <v>1.6490219944480033E-2</v>
      </c>
      <c r="AD71" s="10">
        <f>+(B!AA51/D!AD$60)*1000</f>
        <v>3.2396170311478525E-2</v>
      </c>
      <c r="AE71" s="10">
        <f>+(B!AB51/D!AE$60)*1000</f>
        <v>2.2803472999295454E-2</v>
      </c>
      <c r="AF71" s="10">
        <f>+(B!AC51/D!AF$60)*1000</f>
        <v>1.5434549356223175E-2</v>
      </c>
      <c r="AG71" s="10">
        <f>+(B!AD51/D!AG$60)*1000</f>
        <v>2.4236143095370446E-2</v>
      </c>
      <c r="AH71" s="10">
        <f>+(B!AE51/D!AH$60)*1000</f>
        <v>6.722223745812847E-2</v>
      </c>
    </row>
    <row r="72" spans="6:34" x14ac:dyDescent="0.25">
      <c r="F72" s="229" t="s">
        <v>21</v>
      </c>
      <c r="G72" s="230"/>
      <c r="H72" s="12">
        <f>+(B!E52/D!H$60)*1000</f>
        <v>6.0277988250150996</v>
      </c>
      <c r="I72" s="9">
        <f>+(B!F52/D!I$60)*1000</f>
        <v>5.9346011507604199</v>
      </c>
      <c r="J72" s="12">
        <f>+(B!G52/D!J$60)*1000</f>
        <v>6.3139314758032254</v>
      </c>
      <c r="K72" s="9">
        <f>+(B!H52/D!K$60)*1000</f>
        <v>6.1276622558286071</v>
      </c>
      <c r="L72" s="12">
        <f>+(B!I52/D!L$60)*1000</f>
        <v>5.0842998988930086</v>
      </c>
      <c r="M72" s="9">
        <f>+(B!J52/D!M$60)*1000</f>
        <v>5.0811452799346144</v>
      </c>
      <c r="N72" s="12">
        <f>+(B!K52/D!N$60)*1000</f>
        <v>5.052990720193665</v>
      </c>
      <c r="O72" s="9">
        <f>+(B!L52/D!O$60)*1000</f>
        <v>5.1254831158481924</v>
      </c>
      <c r="P72" s="12">
        <f>+(B!M52/D!P$60)*1000</f>
        <v>5.2299058065468147</v>
      </c>
      <c r="Q72" s="9">
        <f>+(B!N52/D!Q$60)*1000</f>
        <v>5.3875139678375357</v>
      </c>
      <c r="R72" s="12">
        <f>+(B!O52/D!R$60)*1000</f>
        <v>6.315801977346899</v>
      </c>
      <c r="S72" s="9">
        <f>+(B!P52/D!S$60)*1000</f>
        <v>7.4360327246857949</v>
      </c>
      <c r="T72" s="12">
        <f>+(B!Q52/D!T$60)*1000</f>
        <v>8.1814787032044816</v>
      </c>
      <c r="U72" s="9">
        <f>+(B!R52/D!U$60)*1000</f>
        <v>10.17093707979784</v>
      </c>
      <c r="V72" s="12">
        <f>+(B!S52/D!V$60)*1000</f>
        <v>9.6258570478570924</v>
      </c>
      <c r="W72" s="9">
        <f>+(B!T52/D!W$60)*1000</f>
        <v>10.668620423717281</v>
      </c>
      <c r="X72" s="12">
        <f>+(B!U52/D!X$60)*1000</f>
        <v>12.59919646264</v>
      </c>
      <c r="Y72" s="9">
        <f>+(B!V52/D!Y$60)*1000</f>
        <v>15.359515132660771</v>
      </c>
      <c r="Z72" s="12">
        <f>+(B!W52/D!Z$60)*1000</f>
        <v>16.061459227467811</v>
      </c>
      <c r="AA72" s="9">
        <f>+(B!X52/D!AA$60)*1000</f>
        <v>17.28311821392753</v>
      </c>
      <c r="AB72" s="12">
        <f>+(B!Y52/D!AB$60)*1000</f>
        <v>17.403590706913675</v>
      </c>
      <c r="AC72" s="10">
        <f>+(B!Z52/D!AC$60)*1000</f>
        <v>15.412844330557336</v>
      </c>
      <c r="AD72" s="10">
        <f>+(B!AA52/D!AD$60)*1000</f>
        <v>15.58249857651996</v>
      </c>
      <c r="AE72" s="10">
        <f>+(B!AB52/D!AE$60)*1000</f>
        <v>17.454548468647683</v>
      </c>
      <c r="AF72" s="10">
        <f>+(B!AC52/D!AF$60)*1000</f>
        <v>17.362924123410803</v>
      </c>
      <c r="AG72" s="10">
        <f>+(B!AD52/D!AG$60)*1000</f>
        <v>16.163247439053443</v>
      </c>
      <c r="AH72" s="10">
        <f>+(B!AE52/D!AH$60)*1000</f>
        <v>18.790563967952359</v>
      </c>
    </row>
    <row r="73" spans="6:34" x14ac:dyDescent="0.25">
      <c r="F73" s="227" t="s">
        <v>22</v>
      </c>
      <c r="G73" s="228"/>
      <c r="H73" s="12">
        <f>+(B!E53/D!H$60)*1000</f>
        <v>1.7913731949706253</v>
      </c>
      <c r="I73" s="9">
        <f>+(B!F53/D!I$60)*1000</f>
        <v>1.924447445906156</v>
      </c>
      <c r="J73" s="12">
        <f>+(B!G53/D!J$60)*1000</f>
        <v>1.728788428209572</v>
      </c>
      <c r="K73" s="9">
        <f>+(B!H53/D!K$60)*1000</f>
        <v>1.5756994328922496</v>
      </c>
      <c r="L73" s="12">
        <f>+(B!I53/D!L$60)*1000</f>
        <v>1.145922536489254</v>
      </c>
      <c r="M73" s="9">
        <f>+(B!J53/D!M$60)*1000</f>
        <v>1.344470269718022</v>
      </c>
      <c r="N73" s="12">
        <f>+(B!K53/D!N$60)*1000</f>
        <v>1.5808977203954004</v>
      </c>
      <c r="O73" s="9">
        <f>+(B!L53/D!O$60)*1000</f>
        <v>1.5446067835441777</v>
      </c>
      <c r="P73" s="12">
        <f>+(B!M53/D!P$60)*1000</f>
        <v>1.6200059024618185</v>
      </c>
      <c r="Q73" s="9">
        <f>+(B!N53/D!Q$60)*1000</f>
        <v>2.0390067045620173</v>
      </c>
      <c r="R73" s="12">
        <f>+(B!O53/D!R$60)*1000</f>
        <v>2.4723603378767516</v>
      </c>
      <c r="S73" s="9">
        <f>+(B!P53/D!S$60)*1000</f>
        <v>2.812238558216742</v>
      </c>
      <c r="T73" s="12">
        <f>+(B!Q53/D!T$60)*1000</f>
        <v>3.4001547153004061</v>
      </c>
      <c r="U73" s="9">
        <f>+(B!R53/D!U$60)*1000</f>
        <v>3.7018894607502202</v>
      </c>
      <c r="V73" s="12">
        <f>+(B!S53/D!V$60)*1000</f>
        <v>4.4033869155449565</v>
      </c>
      <c r="W73" s="9">
        <f>+(B!T53/D!W$60)*1000</f>
        <v>4.0780882819942841</v>
      </c>
      <c r="X73" s="12">
        <f>+(B!U53/D!X$60)*1000</f>
        <v>4.5842793975714313</v>
      </c>
      <c r="Y73" s="9">
        <f>+(B!V53/D!Y$60)*1000</f>
        <v>4.8816297053464286</v>
      </c>
      <c r="Z73" s="12">
        <f>+(B!W53/D!Z$60)*1000</f>
        <v>4.8656322218553978</v>
      </c>
      <c r="AA73" s="9">
        <f>+(B!X53/D!AA$60)*1000</f>
        <v>4.3430405965202983</v>
      </c>
      <c r="AB73" s="12">
        <f>+(B!Y53/D!AB$60)*1000</f>
        <v>3.4993220192598349</v>
      </c>
      <c r="AC73" s="10">
        <f>+(B!Z53/D!AC$60)*1000</f>
        <v>2.9560068332265637</v>
      </c>
      <c r="AD73" s="10">
        <f>+(B!AA53/D!AD$60)*1000</f>
        <v>3.1418460954469731</v>
      </c>
      <c r="AE73" s="10">
        <f>+(B!AB53/D!AE$60)*1000</f>
        <v>3.2794811223009659</v>
      </c>
      <c r="AF73" s="10">
        <f>+(B!AC53/D!AF$60)*1000</f>
        <v>3.192829378897077</v>
      </c>
      <c r="AG73" s="10">
        <f>+(B!AD53/D!AG$60)*1000</f>
        <v>2.2862919876121652</v>
      </c>
      <c r="AH73" s="10">
        <f>+(B!AE53/D!AH$60)*1000</f>
        <v>2.9679680307155869</v>
      </c>
    </row>
    <row r="74" spans="6:34" x14ac:dyDescent="0.25">
      <c r="F74" s="229" t="s">
        <v>23</v>
      </c>
      <c r="G74" s="230"/>
      <c r="H74" s="12">
        <f>+(B!E54/D!H$60)*1000</f>
        <v>10.778677318398945</v>
      </c>
      <c r="I74" s="9">
        <f>+(B!F54/D!I$60)*1000</f>
        <v>11.07578540749345</v>
      </c>
      <c r="J74" s="12">
        <f>+(B!G54/D!J$60)*1000</f>
        <v>10.180141314491403</v>
      </c>
      <c r="K74" s="9">
        <f>+(B!H54/D!K$60)*1000</f>
        <v>10.724083700903172</v>
      </c>
      <c r="L74" s="12">
        <f>+(B!I54/D!L$60)*1000</f>
        <v>5.2977082415160863</v>
      </c>
      <c r="M74" s="9">
        <f>+(B!J54/D!M$60)*1000</f>
        <v>4.5004188802615452</v>
      </c>
      <c r="N74" s="12">
        <f>+(B!K54/D!N$60)*1000</f>
        <v>5.97173693766391</v>
      </c>
      <c r="O74" s="9">
        <f>+(B!L54/D!O$60)*1000</f>
        <v>4.4506275525450745</v>
      </c>
      <c r="P74" s="12">
        <f>+(B!M54/D!P$60)*1000</f>
        <v>6.5891960355131447</v>
      </c>
      <c r="Q74" s="9">
        <f>+(B!N54/D!Q$60)*1000</f>
        <v>7.6195574017393</v>
      </c>
      <c r="R74" s="12">
        <f>+(B!O54/D!R$60)*1000</f>
        <v>7.8465516413899019</v>
      </c>
      <c r="S74" s="9">
        <f>+(B!P54/D!S$60)*1000</f>
        <v>9.1493455062840887</v>
      </c>
      <c r="T74" s="12">
        <f>+(B!Q54/D!T$60)*1000</f>
        <v>13.491373449916782</v>
      </c>
      <c r="U74" s="9">
        <f>+(B!R54/D!U$60)*1000</f>
        <v>18.909551629804795</v>
      </c>
      <c r="V74" s="12">
        <f>+(B!S54/D!V$60)*1000</f>
        <v>13.597280377903646</v>
      </c>
      <c r="W74" s="9">
        <f>+(B!T54/D!W$60)*1000</f>
        <v>19.329240575239304</v>
      </c>
      <c r="X74" s="12">
        <f>+(B!U54/D!X$60)*1000</f>
        <v>27.575606580926088</v>
      </c>
      <c r="Y74" s="9">
        <f>+(B!V54/D!Y$60)*1000</f>
        <v>24.684325141104839</v>
      </c>
      <c r="Z74" s="12">
        <f>+(B!W54/D!Z$60)*1000</f>
        <v>21.831548365797296</v>
      </c>
      <c r="AA74" s="9">
        <f>+(B!X54/D!AA$60)*1000</f>
        <v>27.534230148694022</v>
      </c>
      <c r="AB74" s="12">
        <f>+(B!Y54/D!AB$60)*1000</f>
        <v>23.382389774150365</v>
      </c>
      <c r="AC74" s="10">
        <f>+(B!Z54/D!AC$60)*1000</f>
        <v>13.956376254537689</v>
      </c>
      <c r="AD74" s="10">
        <f>+(B!AA54/D!AD$60)*1000</f>
        <v>16.444712035260128</v>
      </c>
      <c r="AE74" s="10">
        <f>+(B!AB54/D!AE$60)*1000</f>
        <v>19.651531352314642</v>
      </c>
      <c r="AF74" s="10">
        <f>+(B!AC54/D!AF$60)*1000</f>
        <v>18.817983237509111</v>
      </c>
      <c r="AG74" s="10">
        <f>+(B!AD54/D!AG$60)*1000</f>
        <v>10.146452394187246</v>
      </c>
      <c r="AH74" s="10">
        <f>+(B!AE54/D!AH$60)*1000</f>
        <v>13.833648063625146</v>
      </c>
    </row>
    <row r="75" spans="6:34" x14ac:dyDescent="0.25">
      <c r="F75" s="227" t="s">
        <v>24</v>
      </c>
      <c r="G75" s="228"/>
      <c r="H75" s="12">
        <f>+(B!E55/D!H$60)*1000</f>
        <v>1.678501345192994</v>
      </c>
      <c r="I75" s="9">
        <f>+(B!F55/D!I$60)*1000</f>
        <v>1.6555717334341826</v>
      </c>
      <c r="J75" s="12">
        <f>+(B!G55/D!J$60)*1000</f>
        <v>1.6339288094920679</v>
      </c>
      <c r="K75" s="9">
        <f>+(B!H55/D!K$60)*1000</f>
        <v>1.6721807393404746</v>
      </c>
      <c r="L75" s="12">
        <f>+(B!I55/D!L$60)*1000</f>
        <v>1.069744899281881</v>
      </c>
      <c r="M75" s="9">
        <f>+(B!J55/D!M$60)*1000</f>
        <v>1.2665171638741317</v>
      </c>
      <c r="N75" s="12">
        <f>+(B!K55/D!N$60)*1000</f>
        <v>1.2570155840225943</v>
      </c>
      <c r="O75" s="9">
        <f>+(B!L55/D!O$60)*1000</f>
        <v>1.2967337384201614</v>
      </c>
      <c r="P75" s="12">
        <f>+(B!M55/D!P$60)*1000</f>
        <v>1.3330198470278645</v>
      </c>
      <c r="Q75" s="9">
        <f>+(B!N55/D!Q$60)*1000</f>
        <v>1.2984737404654327</v>
      </c>
      <c r="R75" s="12">
        <f>+(B!O55/D!R$60)*1000</f>
        <v>1.4651307832597427</v>
      </c>
      <c r="S75" s="9">
        <f>+(B!P55/D!S$60)*1000</f>
        <v>2.2687974863647145</v>
      </c>
      <c r="T75" s="12">
        <f>+(B!Q55/D!T$60)*1000</f>
        <v>2.1751468623268244</v>
      </c>
      <c r="U75" s="9">
        <f>+(B!R55/D!U$60)*1000</f>
        <v>2.575059118097093</v>
      </c>
      <c r="V75" s="12">
        <f>+(B!S55/D!V$60)*1000</f>
        <v>2.4798619551010113</v>
      </c>
      <c r="W75" s="9">
        <f>+(B!T55/D!W$60)*1000</f>
        <v>2.8354874563353447</v>
      </c>
      <c r="X75" s="12">
        <f>+(B!U55/D!X$60)*1000</f>
        <v>4.0192489843557109</v>
      </c>
      <c r="Y75" s="9">
        <f>+(B!V55/D!Y$60)*1000</f>
        <v>3.6846073507844097</v>
      </c>
      <c r="Z75" s="12">
        <f>+(B!W55/D!Z$60)*1000</f>
        <v>4.6767866182458455</v>
      </c>
      <c r="AA75" s="9">
        <f>+(B!X55/D!AA$60)*1000</f>
        <v>4.7755090917019141</v>
      </c>
      <c r="AB75" s="12">
        <f>+(B!Y55/D!AB$60)*1000</f>
        <v>3.5755343956471046</v>
      </c>
      <c r="AC75" s="10">
        <f>+(B!Z55/D!AC$60)*1000</f>
        <v>3.02062353192398</v>
      </c>
      <c r="AD75" s="10">
        <f>+(B!AA55/D!AD$60)*1000</f>
        <v>2.8616061072565846</v>
      </c>
      <c r="AE75" s="10">
        <f>+(B!AB55/D!AE$60)*1000</f>
        <v>3.2588731402047331</v>
      </c>
      <c r="AF75" s="10">
        <f>+(B!AC55/D!AF$60)*1000</f>
        <v>3.129026641833347</v>
      </c>
      <c r="AG75" s="10">
        <f>+(B!AD55/D!AG$60)*1000</f>
        <v>2.6538076709282934</v>
      </c>
      <c r="AH75" s="10">
        <f>+(B!AE55/D!AH$60)*1000</f>
        <v>3.1033810652510336</v>
      </c>
    </row>
    <row r="76" spans="6:34" ht="15.75" thickBot="1" x14ac:dyDescent="0.3">
      <c r="F76" s="231" t="s">
        <v>25</v>
      </c>
      <c r="G76" s="232"/>
      <c r="H76" s="133" t="e">
        <f>+(B!E56/D!H$60)*1000</f>
        <v>#VALUE!</v>
      </c>
      <c r="I76" s="134">
        <f>+(B!F56/D!I$60)*1000</f>
        <v>3.2415786488019666E-7</v>
      </c>
      <c r="J76" s="133">
        <f>+(B!G56/D!J$60)*1000</f>
        <v>1.8565524596720435E-4</v>
      </c>
      <c r="K76" s="134" t="e">
        <f>+(B!H56/D!K$60)*1000</f>
        <v>#VALUE!</v>
      </c>
      <c r="L76" s="133" t="e">
        <f>+(B!I56/D!L$60)*1000</f>
        <v>#VALUE!</v>
      </c>
      <c r="M76" s="134" t="e">
        <f>+(B!J56/D!M$60)*1000</f>
        <v>#VALUE!</v>
      </c>
      <c r="N76" s="133">
        <f>+(B!K56/D!N$60)*1000</f>
        <v>2.2744351422231187E-3</v>
      </c>
      <c r="O76" s="134">
        <f>+(B!L56/D!O$60)*1000</f>
        <v>1.364578145233589E-3</v>
      </c>
      <c r="P76" s="133">
        <f>+(B!M56/D!P$60)*1000</f>
        <v>8.6604854774845683E-3</v>
      </c>
      <c r="Q76" s="134">
        <f>+(B!N56/D!Q$60)*1000</f>
        <v>3.3099402419472382E-3</v>
      </c>
      <c r="R76" s="133">
        <f>+(B!O56/D!R$60)*1000</f>
        <v>5.6748176233442117E-3</v>
      </c>
      <c r="S76" s="134">
        <f>+(B!P56/D!S$60)*1000</f>
        <v>7.2571259188996921E-3</v>
      </c>
      <c r="T76" s="133">
        <f>+(B!Q56/D!T$60)*1000</f>
        <v>9.06676199629621E-3</v>
      </c>
      <c r="U76" s="134">
        <f>+(B!R56/D!U$60)*1000</f>
        <v>6.3411693791440623E-3</v>
      </c>
      <c r="V76" s="133">
        <f>+(B!S56/D!V$60)*1000</f>
        <v>4.5926758237978399E-3</v>
      </c>
      <c r="W76" s="134">
        <f>+(B!T56/D!W$60)*1000</f>
        <v>7.4728712062786373E-3</v>
      </c>
      <c r="X76" s="133">
        <f>+(B!U56/D!X$60)*1000</f>
        <v>8.2485130069804499E-3</v>
      </c>
      <c r="Y76" s="134">
        <f>+(B!V56/D!Y$60)*1000</f>
        <v>4.661148393404738E-3</v>
      </c>
      <c r="Z76" s="133">
        <f>+(B!W56/D!Z$60)*1000</f>
        <v>5.8150544734235721E-3</v>
      </c>
      <c r="AA76" s="134">
        <f>+(B!X56/D!AA$60)*1000</f>
        <v>6.0343609645489033E-3</v>
      </c>
      <c r="AB76" s="133">
        <f>+(B!Y56/D!AB$60)*1000</f>
        <v>5.1324653452519756E-3</v>
      </c>
      <c r="AC76" s="135">
        <f>+(B!Z56/D!AC$60)*1000</f>
        <v>8.4989963698483863E-3</v>
      </c>
      <c r="AD76" s="135">
        <f>+(B!AA56/D!AD$60)*1000</f>
        <v>7.0272886395748536E-3</v>
      </c>
      <c r="AE76" s="135">
        <f>+(B!AB56/D!AE$60)*1000</f>
        <v>2.6068631107795601E-3</v>
      </c>
      <c r="AF76" s="135">
        <f>+(B!AC56/D!AF$60)*1000</f>
        <v>3.3189529516560044E-3</v>
      </c>
      <c r="AG76" s="135">
        <f>+(B!AD56/D!AG$60)*1000</f>
        <v>4.7109902326689431E-3</v>
      </c>
      <c r="AH76" s="135">
        <f>+(B!AE56/D!AH$60)*1000</f>
        <v>4.0597465180512845E-3</v>
      </c>
    </row>
    <row r="77" spans="6:34" x14ac:dyDescent="0.25">
      <c r="F77" t="s">
        <v>52</v>
      </c>
    </row>
    <row r="78" spans="6:34" ht="15.75" thickBot="1" x14ac:dyDescent="0.3"/>
    <row r="79" spans="6:34" ht="15.75" thickBot="1" x14ac:dyDescent="0.3">
      <c r="F79" s="5" t="s">
        <v>14</v>
      </c>
      <c r="G79" s="6"/>
      <c r="H79" s="11">
        <v>1995</v>
      </c>
      <c r="I79" s="7">
        <v>1996</v>
      </c>
      <c r="J79" s="11">
        <v>1997</v>
      </c>
      <c r="K79" s="7">
        <v>1998</v>
      </c>
      <c r="L79" s="11">
        <v>1999</v>
      </c>
      <c r="M79" s="7">
        <v>2000</v>
      </c>
      <c r="N79" s="11">
        <v>2001</v>
      </c>
      <c r="O79" s="7">
        <v>2002</v>
      </c>
      <c r="P79" s="11">
        <v>2003</v>
      </c>
      <c r="Q79" s="7">
        <v>2004</v>
      </c>
      <c r="R79" s="11">
        <v>2005</v>
      </c>
      <c r="S79" s="7">
        <v>2006</v>
      </c>
      <c r="T79" s="11">
        <v>2007</v>
      </c>
      <c r="U79" s="7">
        <v>2008</v>
      </c>
      <c r="V79" s="11">
        <v>2009</v>
      </c>
      <c r="W79" s="7">
        <v>2010</v>
      </c>
      <c r="X79" s="11">
        <v>2011</v>
      </c>
      <c r="Y79" s="7">
        <v>2012</v>
      </c>
      <c r="Z79" s="11">
        <v>2013</v>
      </c>
      <c r="AA79" s="7">
        <v>2014</v>
      </c>
      <c r="AB79" s="11">
        <v>2015</v>
      </c>
      <c r="AC79" s="8">
        <v>2016</v>
      </c>
      <c r="AD79" s="8">
        <v>2017</v>
      </c>
      <c r="AE79" s="8">
        <v>2018</v>
      </c>
      <c r="AF79" s="8">
        <v>2019</v>
      </c>
      <c r="AG79" s="8">
        <v>2020</v>
      </c>
      <c r="AH79" s="8">
        <v>2021</v>
      </c>
    </row>
    <row r="80" spans="6:34" ht="15.75" thickBot="1" x14ac:dyDescent="0.3">
      <c r="F80" s="233" t="s">
        <v>26</v>
      </c>
      <c r="G80" s="234"/>
      <c r="H80" s="148">
        <f>+('C'!D46/D!H$60)*1000</f>
        <v>-0.67830395871081162</v>
      </c>
      <c r="I80" s="148">
        <f>+('C'!E46/D!I$60)*1000</f>
        <v>-4.6468381101596492</v>
      </c>
      <c r="J80" s="148">
        <f>+('C'!F46/D!J$60)*1000</f>
        <v>-0.77327556325823099</v>
      </c>
      <c r="K80" s="148">
        <f>+('C'!G46/D!K$60)*1000</f>
        <v>-2.5325010501995355</v>
      </c>
      <c r="L80" s="148">
        <f>+('C'!H46/D!L$60)*1000</f>
        <v>-0.27699427060379023</v>
      </c>
      <c r="M80" s="148">
        <f>+('C'!I46/D!M$60)*1000</f>
        <v>-1.3966974867184307</v>
      </c>
      <c r="N80" s="148">
        <f>+('C'!J46/D!N$60)*1000</f>
        <v>-3.6106717772846477</v>
      </c>
      <c r="O80" s="148">
        <f>+('C'!K46/D!O$60)*1000</f>
        <v>-4.3968796692897696</v>
      </c>
      <c r="P80" s="148">
        <f>+('C'!L46/D!P$60)*1000</f>
        <v>-8.5406851774427572</v>
      </c>
      <c r="Q80" s="148">
        <f>+('C'!M46/D!Q$60)*1000</f>
        <v>-10.244109216343585</v>
      </c>
      <c r="R80" s="148">
        <f>+('C'!N46/D!R$60)*1000</f>
        <v>-10.425693511230563</v>
      </c>
      <c r="S80" s="148">
        <f>+('C'!O46/D!S$60)*1000</f>
        <v>-13.582674887360684</v>
      </c>
      <c r="T80" s="148">
        <f>+('C'!P46/D!T$60)*1000</f>
        <v>-15.289040999554606</v>
      </c>
      <c r="U80" s="148">
        <f>+('C'!Q46/D!U$60)*1000</f>
        <v>-21.324743821579265</v>
      </c>
      <c r="V80" s="148">
        <f>+('C'!R46/D!V$60)*1000</f>
        <v>-22.31257309271022</v>
      </c>
      <c r="W80" s="148">
        <f>+('C'!S46/D!W$60)*1000</f>
        <v>-31.930860137004942</v>
      </c>
      <c r="X80" s="148">
        <f>+('C'!T46/D!X$60)*1000</f>
        <v>-40.306286894260765</v>
      </c>
      <c r="Y80" s="148">
        <f>+('C'!U46/D!Y$60)*1000</f>
        <v>-40.98406515265988</v>
      </c>
      <c r="Z80" s="148">
        <f>+('C'!V46/D!Z$60)*1000</f>
        <v>-31.39757675800594</v>
      </c>
      <c r="AA80" s="148">
        <f>+('C'!W46/D!AA$60)*1000</f>
        <v>-41.369602755854011</v>
      </c>
      <c r="AB80" s="148">
        <f>+('C'!X46/D!AB$60)*1000</f>
        <v>-38.254322667012133</v>
      </c>
      <c r="AC80" s="148">
        <f>+('C'!Y46/D!AC$60)*1000</f>
        <v>-26.303929105274396</v>
      </c>
      <c r="AD80" s="148">
        <f>+('C'!Z46/D!AD$60)*1000</f>
        <v>-29.540319281300743</v>
      </c>
      <c r="AE80" s="148">
        <f>+('C'!AA46/D!AE$60)*1000</f>
        <v>-35.720516805503749</v>
      </c>
      <c r="AF80" s="148">
        <f>+('C'!AB46/D!AF$60)*1000</f>
        <v>-34.213262207466194</v>
      </c>
      <c r="AG80" s="148">
        <f>+('C'!AC46/D!AG$60)*1000</f>
        <v>-22.777179782418806</v>
      </c>
      <c r="AH80" s="148">
        <f>+('C'!AD46/D!AH$60)*1000</f>
        <v>-26.283960508531017</v>
      </c>
    </row>
    <row r="81" spans="6:34" x14ac:dyDescent="0.25">
      <c r="F81" s="227" t="s">
        <v>16</v>
      </c>
      <c r="G81" s="228"/>
      <c r="H81" s="125">
        <f>+('C'!D47/D!H$60)*1000</f>
        <v>17.055978943611706</v>
      </c>
      <c r="I81" s="125">
        <f>+('C'!E47/D!I$60)*1000</f>
        <v>12.415756962640806</v>
      </c>
      <c r="J81" s="125">
        <f>+('C'!F47/D!J$60)*1000</f>
        <v>14.772514651379817</v>
      </c>
      <c r="K81" s="125">
        <f>+('C'!G47/D!K$60)*1000</f>
        <v>12.856801486032348</v>
      </c>
      <c r="L81" s="125">
        <f>+('C'!H47/D!L$60)*1000</f>
        <v>8.0067259222772424</v>
      </c>
      <c r="M81" s="125">
        <f>+('C'!I47/D!M$60)*1000</f>
        <v>6.4781916377196573</v>
      </c>
      <c r="N81" s="125">
        <f>+('C'!J47/D!N$60)*1000</f>
        <v>5.208942026427275</v>
      </c>
      <c r="O81" s="125">
        <f>+('C'!K47/D!O$60)*1000</f>
        <v>4.6728748879370459</v>
      </c>
      <c r="P81" s="125">
        <f>+('C'!L47/D!P$60)*1000</f>
        <v>4.9339985489781366</v>
      </c>
      <c r="Q81" s="125">
        <f>+('C'!M47/D!Q$60)*1000</f>
        <v>4.5383271146091433</v>
      </c>
      <c r="R81" s="125">
        <f>+('C'!N47/D!R$60)*1000</f>
        <v>6.3667860673833738</v>
      </c>
      <c r="S81" s="125">
        <f>+('C'!O47/D!S$60)*1000</f>
        <v>6.7705177377282419</v>
      </c>
      <c r="T81" s="125">
        <f>+('C'!P47/D!T$60)*1000</f>
        <v>8.6110776155090374</v>
      </c>
      <c r="U81" s="125">
        <f>+('C'!Q47/D!U$60)*1000</f>
        <v>7.8322669587796154</v>
      </c>
      <c r="V81" s="125">
        <f>+('C'!R47/D!V$60)*1000</f>
        <v>5.2446587401683136</v>
      </c>
      <c r="W81" s="125">
        <f>+('C'!S47/D!W$60)*1000</f>
        <v>4.2389494397314342</v>
      </c>
      <c r="X81" s="125">
        <f>+('C'!T47/D!X$60)*1000</f>
        <v>7.2233788970439701</v>
      </c>
      <c r="Y81" s="125">
        <f>+('C'!U47/D!Y$60)*1000</f>
        <v>5.5103128972045683</v>
      </c>
      <c r="Z81" s="125">
        <f>+('C'!V47/D!Z$60)*1000</f>
        <v>5.2863613954000215</v>
      </c>
      <c r="AA81" s="125">
        <f>+('C'!W47/D!AA$60)*1000</f>
        <v>6.6656632363842494</v>
      </c>
      <c r="AB81" s="125">
        <f>+('C'!X47/D!AB$60)*1000</f>
        <v>6.5857755754199596</v>
      </c>
      <c r="AC81" s="125">
        <f>+('C'!Y47/D!AC$60)*1000</f>
        <v>6.6251257740764471</v>
      </c>
      <c r="AD81" s="125">
        <f>+('C'!Z47/D!AD$60)*1000</f>
        <v>5.6036150066429071</v>
      </c>
      <c r="AE81" s="125">
        <f>+('C'!AA47/D!AE$60)*1000</f>
        <v>5.793469062124414</v>
      </c>
      <c r="AF81" s="125">
        <f>+('C'!AB47/D!AF$60)*1000</f>
        <v>6.225659162685238</v>
      </c>
      <c r="AG81" s="125">
        <f>+('C'!AC47/D!AG$60)*1000</f>
        <v>5.9390921543714761</v>
      </c>
      <c r="AH81" s="125">
        <f>+('C'!AD47/D!AH$60)*1000</f>
        <v>6.9480232717585064</v>
      </c>
    </row>
    <row r="82" spans="6:34" x14ac:dyDescent="0.25">
      <c r="F82" s="229" t="s">
        <v>17</v>
      </c>
      <c r="G82" s="230"/>
      <c r="H82" s="24">
        <f>+('C'!D48/D!H$60)*1000</f>
        <v>4.1291522538845882E-2</v>
      </c>
      <c r="I82" s="24">
        <f>+('C'!E48/D!I$60)*1000</f>
        <v>8.2903590048353543E-2</v>
      </c>
      <c r="J82" s="24">
        <f>+('C'!F48/D!J$60)*1000</f>
        <v>5.3173843487534997E-2</v>
      </c>
      <c r="K82" s="24">
        <f>+('C'!G48/D!K$60)*1000</f>
        <v>3.3785444234404542E-2</v>
      </c>
      <c r="L82" s="24">
        <f>+('C'!H48/D!L$60)*1000</f>
        <v>5.2067897233816399E-2</v>
      </c>
      <c r="M82" s="24">
        <f>+('C'!I48/D!M$60)*1000</f>
        <v>3.6816126890069474E-2</v>
      </c>
      <c r="N82" s="24">
        <f>+('C'!J48/D!N$60)*1000</f>
        <v>5.2773998133951991</v>
      </c>
      <c r="O82" s="24">
        <f>+('C'!K48/D!O$60)*1000</f>
        <v>5.4755403924693698E-2</v>
      </c>
      <c r="P82" s="24">
        <f>+('C'!L48/D!P$60)*1000</f>
        <v>8.6080765352549132E-2</v>
      </c>
      <c r="Q82" s="24">
        <f>+('C'!M48/D!Q$60)*1000</f>
        <v>4.9956760433367352E-2</v>
      </c>
      <c r="R82" s="24">
        <f>+('C'!N48/D!R$60)*1000</f>
        <v>3.1143957573430602E-2</v>
      </c>
      <c r="S82" s="24">
        <f>+('C'!O48/D!S$60)*1000</f>
        <v>1.4223523832108136E-2</v>
      </c>
      <c r="T82" s="24">
        <f>+('C'!P48/D!T$60)*1000</f>
        <v>2.9690405307203634E-2</v>
      </c>
      <c r="U82" s="24">
        <f>+('C'!Q48/D!U$60)*1000</f>
        <v>0.13269564612602586</v>
      </c>
      <c r="V82" s="24">
        <f>+('C'!R48/D!V$60)*1000</f>
        <v>1.4962484808181797E-2</v>
      </c>
      <c r="W82" s="24">
        <f>+('C'!S48/D!W$60)*1000</f>
        <v>7.2246971827791143E-3</v>
      </c>
      <c r="X82" s="24">
        <f>+('C'!T48/D!X$60)*1000</f>
        <v>7.8268578995802765E-2</v>
      </c>
      <c r="Y82" s="24">
        <f>+('C'!U48/D!Y$60)*1000</f>
        <v>2.443155859739566E-2</v>
      </c>
      <c r="Z82" s="24">
        <f>+('C'!V48/D!Z$60)*1000</f>
        <v>3.9723120942005065E-2</v>
      </c>
      <c r="AA82" s="24">
        <f>+('C'!W48/D!AA$60)*1000</f>
        <v>9.387923516330178E-2</v>
      </c>
      <c r="AB82" s="24">
        <f>+('C'!X48/D!AB$60)*1000</f>
        <v>5.6187869758604306E-2</v>
      </c>
      <c r="AC82" s="24">
        <f>+('C'!Y48/D!AC$60)*1000</f>
        <v>-4.1952829382874236E-2</v>
      </c>
      <c r="AD82" s="24">
        <f>+('C'!Z48/D!AD$60)*1000</f>
        <v>-0.32364986608743335</v>
      </c>
      <c r="AE82" s="24">
        <f>+('C'!AA48/D!AE$60)*1000</f>
        <v>-0.2185892287289154</v>
      </c>
      <c r="AF82" s="24">
        <f>+('C'!AB48/D!AF$60)*1000</f>
        <v>-0.20266268523767103</v>
      </c>
      <c r="AG82" s="24">
        <f>+('C'!AC48/D!AG$60)*1000</f>
        <v>-0.20327394187246883</v>
      </c>
      <c r="AH82" s="24">
        <f>+('C'!AD48/D!AH$60)*1000</f>
        <v>-0.22006918842680567</v>
      </c>
    </row>
    <row r="83" spans="6:34" x14ac:dyDescent="0.25">
      <c r="F83" s="227" t="s">
        <v>18</v>
      </c>
      <c r="G83" s="228"/>
      <c r="H83" s="24">
        <f>+('C'!D49/D!H$60)*1000</f>
        <v>0.24754752100148245</v>
      </c>
      <c r="I83" s="24">
        <f>+('C'!E49/D!I$60)*1000</f>
        <v>0.13181017855695726</v>
      </c>
      <c r="J83" s="24">
        <f>+('C'!F49/D!J$60)*1000</f>
        <v>8.8094307425676588E-2</v>
      </c>
      <c r="K83" s="24">
        <f>+('C'!G49/D!K$60)*1000</f>
        <v>-3.3085775047258986E-2</v>
      </c>
      <c r="L83" s="24">
        <f>+('C'!H49/D!L$60)*1000</f>
        <v>7.3088170481943274E-3</v>
      </c>
      <c r="M83" s="24">
        <f>+('C'!I49/D!M$60)*1000</f>
        <v>-2.6558132407029016E-2</v>
      </c>
      <c r="N83" s="24">
        <f>+('C'!J49/D!N$60)*1000</f>
        <v>-0.10762820254185998</v>
      </c>
      <c r="O83" s="24">
        <f>+('C'!K49/D!O$60)*1000</f>
        <v>5.1200343659727067E-2</v>
      </c>
      <c r="P83" s="24">
        <f>+('C'!L49/D!P$60)*1000</f>
        <v>2.2274685816876104E-2</v>
      </c>
      <c r="Q83" s="24">
        <f>+('C'!M49/D!Q$60)*1000</f>
        <v>4.8376742943205576E-2</v>
      </c>
      <c r="R83" s="24">
        <f>+('C'!N49/D!R$60)*1000</f>
        <v>3.5420186216164343E-2</v>
      </c>
      <c r="S83" s="24">
        <f>+('C'!O49/D!S$60)*1000</f>
        <v>-4.9672753142043944E-3</v>
      </c>
      <c r="T83" s="24">
        <f>+('C'!P49/D!T$60)*1000</f>
        <v>-0.2228345952788392</v>
      </c>
      <c r="U83" s="24">
        <f>+('C'!Q49/D!U$60)*1000</f>
        <v>-0.30583143228079945</v>
      </c>
      <c r="V83" s="24">
        <f>+('C'!R49/D!V$60)*1000</f>
        <v>-0.25651964044119335</v>
      </c>
      <c r="W83" s="24">
        <f>+('C'!S49/D!W$60)*1000</f>
        <v>-0.25356346686022774</v>
      </c>
      <c r="X83" s="24">
        <f>+('C'!T49/D!X$60)*1000</f>
        <v>-0.46074533701434245</v>
      </c>
      <c r="Y83" s="24">
        <f>+('C'!U49/D!Y$60)*1000</f>
        <v>-0.6234333362961646</v>
      </c>
      <c r="Z83" s="24">
        <f>+('C'!V49/D!Z$60)*1000</f>
        <v>-0.50712430945306486</v>
      </c>
      <c r="AA83" s="24">
        <f>+('C'!W49/D!AA$60)*1000</f>
        <v>-0.51617923952383016</v>
      </c>
      <c r="AB83" s="24">
        <f>+('C'!X49/D!AB$60)*1000</f>
        <v>-0.40903359675260181</v>
      </c>
      <c r="AC83" s="24">
        <f>+('C'!Y49/D!AC$60)*1000</f>
        <v>-0.28530269058295965</v>
      </c>
      <c r="AD83" s="24">
        <f>+('C'!Z49/D!AD$60)*1000</f>
        <v>-1.7333980050190833E-2</v>
      </c>
      <c r="AE83" s="24">
        <f>+('C'!AA49/D!AE$60)*1000</f>
        <v>-0.40868637324381457</v>
      </c>
      <c r="AF83" s="24">
        <f>+('C'!AB49/D!AF$60)*1000</f>
        <v>-0.39248951332091669</v>
      </c>
      <c r="AG83" s="24">
        <f>+('C'!AC49/D!AG$60)*1000</f>
        <v>-0.2679096124831255</v>
      </c>
      <c r="AH83" s="24">
        <f>+('C'!AD49/D!AH$60)*1000</f>
        <v>-0.14117847558228369</v>
      </c>
    </row>
    <row r="84" spans="6:34" x14ac:dyDescent="0.25">
      <c r="F84" s="229" t="s">
        <v>19</v>
      </c>
      <c r="G84" s="230"/>
      <c r="H84" s="24">
        <f>+('C'!D50/D!H$60)*1000</f>
        <v>0.93926947784549497</v>
      </c>
      <c r="I84" s="24">
        <f>+('C'!E50/D!I$60)*1000</f>
        <v>2.0011776114967987</v>
      </c>
      <c r="J84" s="24">
        <f>+('C'!F50/D!J$60)*1000</f>
        <v>3.0746726836421812</v>
      </c>
      <c r="K84" s="24">
        <f>+('C'!G50/D!K$60)*1000</f>
        <v>3.6766477368199957</v>
      </c>
      <c r="L84" s="24">
        <f>+('C'!H50/D!L$60)*1000</f>
        <v>3.4808341586083533</v>
      </c>
      <c r="M84" s="24">
        <f>+('C'!I50/D!M$60)*1000</f>
        <v>3.5474875612995502</v>
      </c>
      <c r="N84" s="24">
        <f>+('C'!J50/D!N$60)*1000</f>
        <v>0.13414943514222311</v>
      </c>
      <c r="O84" s="24">
        <f>+('C'!K50/D!O$60)*1000</f>
        <v>2.7387396902081882</v>
      </c>
      <c r="P84" s="24">
        <f>+('C'!L50/D!P$60)*1000</f>
        <v>0.43959937040407276</v>
      </c>
      <c r="Q84" s="24">
        <f>+('C'!M50/D!Q$60)*1000</f>
        <v>0.53339109945100327</v>
      </c>
      <c r="R84" s="24">
        <f>+('C'!N50/D!R$60)*1000</f>
        <v>0.42658492512958346</v>
      </c>
      <c r="S84" s="24">
        <f>+('C'!O50/D!S$60)*1000</f>
        <v>0.62173410007114061</v>
      </c>
      <c r="T84" s="24">
        <f>+('C'!P50/D!T$60)*1000</f>
        <v>1.0751088867530885</v>
      </c>
      <c r="U84" s="24">
        <f>+('C'!Q50/D!U$60)*1000</f>
        <v>1.0254793434413687</v>
      </c>
      <c r="V84" s="24">
        <f>+('C'!R50/D!V$60)*1000</f>
        <v>1.1704208764245911</v>
      </c>
      <c r="W84" s="24">
        <f>+('C'!S50/D!W$60)*1000</f>
        <v>0.18859774077938576</v>
      </c>
      <c r="X84" s="24">
        <f>+('C'!T50/D!X$60)*1000</f>
        <v>0.42861551410679416</v>
      </c>
      <c r="Y84" s="24">
        <f>+('C'!U50/D!Y$60)*1000</f>
        <v>1.9979024710012885</v>
      </c>
      <c r="Z84" s="24">
        <f>+('C'!V50/D!Z$60)*1000</f>
        <v>10.188289160338947</v>
      </c>
      <c r="AA84" s="24">
        <f>+('C'!W50/D!AA$60)*1000</f>
        <v>5.2212098068285879</v>
      </c>
      <c r="AB84" s="24">
        <f>+('C'!X50/D!AB$60)*1000</f>
        <v>2.1326052813404153</v>
      </c>
      <c r="AC84" s="24">
        <f>+('C'!Y50/D!AC$60)*1000</f>
        <v>1.4658147982062781</v>
      </c>
      <c r="AD84" s="24">
        <f>+('C'!Z50/D!AD$60)*1000</f>
        <v>1.7827883548788459</v>
      </c>
      <c r="AE84" s="24">
        <f>+('C'!AA50/D!AE$60)*1000</f>
        <v>0.49731085001450531</v>
      </c>
      <c r="AF84" s="24">
        <f>+('C'!AB50/D!AF$60)*1000</f>
        <v>0.52999467568224146</v>
      </c>
      <c r="AG84" s="24">
        <f>+('C'!AC50/D!AG$60)*1000</f>
        <v>1.236119371873263</v>
      </c>
      <c r="AH84" s="24">
        <f>+('C'!AD50/D!AH$60)*1000</f>
        <v>3.8903352857058904</v>
      </c>
    </row>
    <row r="85" spans="6:34" x14ac:dyDescent="0.25">
      <c r="F85" s="227" t="s">
        <v>20</v>
      </c>
      <c r="G85" s="228"/>
      <c r="H85" s="24" t="e">
        <f>+('C'!D51/D!H$60)*1000</f>
        <v>#VALUE!</v>
      </c>
      <c r="I85" s="24">
        <f>+('C'!E51/D!I$60)*1000</f>
        <v>-1.037324076825414E-2</v>
      </c>
      <c r="J85" s="24" t="e">
        <f>+('C'!F51/D!J$60)*1000</f>
        <v>#VALUE!</v>
      </c>
      <c r="K85" s="24">
        <f>+('C'!G51/D!K$60)*1000</f>
        <v>6.9689587271581602E-2</v>
      </c>
      <c r="L85" s="24" t="e">
        <f>+('C'!H51/D!L$60)*1000</f>
        <v>#VALUE!</v>
      </c>
      <c r="M85" s="24" t="e">
        <f>+('C'!I51/D!M$60)*1000</f>
        <v>#VALUE!</v>
      </c>
      <c r="N85" s="24">
        <f>+('C'!J51/D!N$60)*1000</f>
        <v>4.2783248184385716</v>
      </c>
      <c r="O85" s="24">
        <f>+('C'!K51/D!O$60)*1000</f>
        <v>-1.0784714613009264E-2</v>
      </c>
      <c r="P85" s="24">
        <f>+('C'!L51/D!P$60)*1000</f>
        <v>2.5698310420304467E-2</v>
      </c>
      <c r="Q85" s="24">
        <f>+('C'!M51/D!Q$60)*1000</f>
        <v>0.28146067142787734</v>
      </c>
      <c r="R85" s="24">
        <f>+('C'!N51/D!R$60)*1000</f>
        <v>0.26032285467460159</v>
      </c>
      <c r="S85" s="24">
        <f>+('C'!O51/D!S$60)*1000</f>
        <v>7.8072610860801528E-2</v>
      </c>
      <c r="T85" s="24">
        <f>+('C'!P51/D!T$60)*1000</f>
        <v>1.3781193651984338</v>
      </c>
      <c r="U85" s="24">
        <f>+('C'!Q51/D!U$60)*1000</f>
        <v>3.0901805072564565</v>
      </c>
      <c r="V85" s="24">
        <f>+('C'!R51/D!V$60)*1000</f>
        <v>0.86125776789194897</v>
      </c>
      <c r="W85" s="24">
        <f>+('C'!S51/D!W$60)*1000</f>
        <v>3.7932404845075526E-2</v>
      </c>
      <c r="X85" s="24">
        <f>+('C'!T51/D!X$60)*1000</f>
        <v>0.46966406302605884</v>
      </c>
      <c r="Y85" s="24">
        <f>+('C'!U51/D!Y$60)*1000</f>
        <v>4.579518688058308E-2</v>
      </c>
      <c r="Z85" s="24">
        <f>+('C'!V51/D!Z$60)*1000</f>
        <v>7.5662374821173139E-3</v>
      </c>
      <c r="AA85" s="24">
        <f>+('C'!W51/D!AA$60)*1000</f>
        <v>0.13712793790607419</v>
      </c>
      <c r="AB85" s="24">
        <f>+('C'!X51/D!AB$60)*1000</f>
        <v>0.31057077773459424</v>
      </c>
      <c r="AC85" s="24">
        <f>+('C'!Y51/D!AC$60)*1000</f>
        <v>0.33650401452060652</v>
      </c>
      <c r="AD85" s="24">
        <f>+('C'!Z51/D!AD$60)*1000</f>
        <v>0.44305164596469765</v>
      </c>
      <c r="AE85" s="24">
        <f>+('C'!AA51/D!AE$60)*1000</f>
        <v>0.83063947946454475</v>
      </c>
      <c r="AF85" s="24">
        <f>+('C'!AB51/D!AF$60)*1000</f>
        <v>0.69087628552919278</v>
      </c>
      <c r="AG85" s="24">
        <f>+('C'!AC51/D!AG$60)*1000</f>
        <v>0.23042001508774718</v>
      </c>
      <c r="AH85" s="24">
        <f>+('C'!AD51/D!AH$60)*1000</f>
        <v>5.0784364042390631E-2</v>
      </c>
    </row>
    <row r="86" spans="6:34" x14ac:dyDescent="0.25">
      <c r="F86" s="229" t="s">
        <v>21</v>
      </c>
      <c r="G86" s="230"/>
      <c r="H86" s="24">
        <f>+('C'!D52/D!H$60)*1000</f>
        <v>-5.9040459012793063</v>
      </c>
      <c r="I86" s="24">
        <f>+('C'!E52/D!I$60)*1000</f>
        <v>-5.7906494232691328</v>
      </c>
      <c r="J86" s="24">
        <f>+('C'!F52/D!J$60)*1000</f>
        <v>-6.1677317424343423</v>
      </c>
      <c r="K86" s="24">
        <f>+('C'!G52/D!K$60)*1000</f>
        <v>-5.982587245326612</v>
      </c>
      <c r="L86" s="24">
        <f>+('C'!H52/D!L$60)*1000</f>
        <v>-5.001720037331812</v>
      </c>
      <c r="M86" s="24">
        <f>+('C'!I52/D!M$60)*1000</f>
        <v>-5.0126681395586434</v>
      </c>
      <c r="N86" s="24" t="e">
        <f>+('C'!J52/D!N$60)*1000</f>
        <v>#VALUE!</v>
      </c>
      <c r="O86" s="24">
        <f>+('C'!K52/D!O$60)*1000</f>
        <v>-5.0799229753959558</v>
      </c>
      <c r="P86" s="24">
        <f>+('C'!L52/D!P$60)*1000</f>
        <v>-5.1150010821179999</v>
      </c>
      <c r="Q86" s="24">
        <f>+('C'!M52/D!Q$60)*1000</f>
        <v>-5.2787876402856728</v>
      </c>
      <c r="R86" s="24">
        <f>+('C'!N52/D!R$60)*1000</f>
        <v>-6.2278450038395077</v>
      </c>
      <c r="S86" s="24">
        <f>+('C'!O52/D!S$60)*1000</f>
        <v>-7.3877733222670141</v>
      </c>
      <c r="T86" s="24">
        <f>+('C'!P52/D!T$60)*1000</f>
        <v>-8.1182099908577321</v>
      </c>
      <c r="U86" s="24">
        <f>+('C'!Q52/D!U$60)*1000</f>
        <v>-10.034884800853156</v>
      </c>
      <c r="V86" s="24">
        <f>+('C'!R52/D!V$60)*1000</f>
        <v>-9.5066894219083213</v>
      </c>
      <c r="W86" s="24">
        <f>+('C'!S52/D!W$60)*1000</f>
        <v>-10.551101823708207</v>
      </c>
      <c r="X86" s="24">
        <f>+('C'!T52/D!X$60)*1000</f>
        <v>-12.451584315309855</v>
      </c>
      <c r="Y86" s="24">
        <f>+('C'!U52/D!Y$60)*1000</f>
        <v>-15.219736100617752</v>
      </c>
      <c r="Z86" s="24">
        <f>+('C'!V52/D!Z$60)*1000</f>
        <v>-15.805335094090458</v>
      </c>
      <c r="AA86" s="24">
        <f>+('C'!W52/D!AA$60)*1000</f>
        <v>-17.007838049971657</v>
      </c>
      <c r="AB86" s="24">
        <f>+('C'!X52/D!AB$60)*1000</f>
        <v>-17.069542686876538</v>
      </c>
      <c r="AC86" s="24">
        <f>+('C'!Y52/D!AC$60)*1000</f>
        <v>-15.150109118086696</v>
      </c>
      <c r="AD86" s="24">
        <f>+('C'!Z52/D!AD$60)*1000</f>
        <v>-15.337009004829289</v>
      </c>
      <c r="AE86" s="24">
        <f>+('C'!AA52/D!AE$60)*1000</f>
        <v>-17.205333209001616</v>
      </c>
      <c r="AF86" s="24">
        <f>+('C'!AB52/D!AF$60)*1000</f>
        <v>-17.182342213944448</v>
      </c>
      <c r="AG86" s="24">
        <f>+('C'!AC52/D!AG$60)*1000</f>
        <v>-15.936425593583738</v>
      </c>
      <c r="AH86" s="24">
        <f>+('C'!AD52/D!AH$60)*1000</f>
        <v>-18.526739015455739</v>
      </c>
    </row>
    <row r="87" spans="6:34" x14ac:dyDescent="0.25">
      <c r="F87" s="227" t="s">
        <v>22</v>
      </c>
      <c r="G87" s="228"/>
      <c r="H87" s="24">
        <f>+('C'!D53/D!H$60)*1000</f>
        <v>-1.391772085872728</v>
      </c>
      <c r="I87" s="24">
        <f>+('C'!E53/D!I$60)*1000</f>
        <v>-1.5517272211567033</v>
      </c>
      <c r="J87" s="24">
        <f>+('C'!F53/D!J$60)*1000</f>
        <v>-1.4549993334222104</v>
      </c>
      <c r="K87" s="24">
        <f>+('C'!G53/D!K$60)*1000</f>
        <v>-1.3339986609955892</v>
      </c>
      <c r="L87" s="24">
        <f>+('C'!H53/D!L$60)*1000</f>
        <v>-0.92270637492546603</v>
      </c>
      <c r="M87" s="24">
        <f>+('C'!I53/D!M$60)*1000</f>
        <v>-1.1030657693093584</v>
      </c>
      <c r="N87" s="24">
        <f>+('C'!J53/D!N$60)*1000</f>
        <v>-1.5485291254791205</v>
      </c>
      <c r="O87" s="24">
        <f>+('C'!K53/D!O$60)*1000</f>
        <v>-1.3545391473254309</v>
      </c>
      <c r="P87" s="24">
        <f>+('C'!L53/D!P$60)*1000</f>
        <v>-1.3267775017830354</v>
      </c>
      <c r="Q87" s="24">
        <f>+('C'!M53/D!Q$60)*1000</f>
        <v>-1.8361023903221103</v>
      </c>
      <c r="R87" s="24">
        <f>+('C'!N53/D!R$60)*1000</f>
        <v>-2.3005674313687847</v>
      </c>
      <c r="S87" s="24">
        <f>+('C'!O53/D!S$60)*1000</f>
        <v>-2.6393179511501064</v>
      </c>
      <c r="T87" s="24">
        <f>+('C'!P53/D!T$60)*1000</f>
        <v>-2.7487041421505429</v>
      </c>
      <c r="U87" s="24">
        <f>+('C'!Q53/D!U$60)*1000</f>
        <v>-1.9611515277970972</v>
      </c>
      <c r="V87" s="24">
        <f>+('C'!R53/D!V$60)*1000</f>
        <v>-4.1379855075787102</v>
      </c>
      <c r="W87" s="24">
        <f>+('C'!S53/D!W$60)*1000</f>
        <v>-3.8049666560812958</v>
      </c>
      <c r="X87" s="24">
        <f>+('C'!T53/D!X$60)*1000</f>
        <v>-4.2602457746953064</v>
      </c>
      <c r="Y87" s="24">
        <f>+('C'!U53/D!Y$60)*1000</f>
        <v>-4.6630328874272253</v>
      </c>
      <c r="Z87" s="24">
        <f>+('C'!V53/D!Z$60)*1000</f>
        <v>-4.5421300759326506</v>
      </c>
      <c r="AA87" s="24">
        <f>+('C'!W53/D!AA$60)*1000</f>
        <v>-4.1462955130161774</v>
      </c>
      <c r="AB87" s="24">
        <f>+('C'!X53/D!AB$60)*1000</f>
        <v>-3.3195717493630439</v>
      </c>
      <c r="AC87" s="24">
        <f>+('C'!Y53/D!AC$60)*1000</f>
        <v>-2.8124135169762972</v>
      </c>
      <c r="AD87" s="24">
        <f>+('C'!Z53/D!AD$60)*1000</f>
        <v>-2.8564347624369977</v>
      </c>
      <c r="AE87" s="24">
        <f>+('C'!AA53/D!AE$60)*1000</f>
        <v>-2.5805835301918858</v>
      </c>
      <c r="AF87" s="24">
        <f>+('C'!AB53/D!AF$60)*1000</f>
        <v>-2.4944631144222207</v>
      </c>
      <c r="AG87" s="24">
        <f>+('C'!AC53/D!AG$60)*1000</f>
        <v>-1.4840532438656397</v>
      </c>
      <c r="AH87" s="24">
        <f>+('C'!AD53/D!AH$60)*1000</f>
        <v>-1.9872303081353211</v>
      </c>
    </row>
    <row r="88" spans="6:34" x14ac:dyDescent="0.25">
      <c r="F88" s="229" t="s">
        <v>23</v>
      </c>
      <c r="G88" s="230"/>
      <c r="H88" s="24">
        <f>+('C'!D54/D!H$60)*1000</f>
        <v>-10.769205594904738</v>
      </c>
      <c r="I88" s="24">
        <f>+('C'!E54/D!I$60)*1000</f>
        <v>-11.070746670628598</v>
      </c>
      <c r="J88" s="24">
        <f>+('C'!F54/D!J$60)*1000</f>
        <v>-10.154236581789096</v>
      </c>
      <c r="K88" s="24">
        <f>+('C'!G54/D!K$60)*1000</f>
        <v>-10.703471277042638</v>
      </c>
      <c r="L88" s="24">
        <f>+('C'!H54/D!L$60)*1000</f>
        <v>-5.2922805589401918</v>
      </c>
      <c r="M88" s="24">
        <f>+('C'!I54/D!M$60)*1000</f>
        <v>-4.4805673017981196</v>
      </c>
      <c r="N88" s="24">
        <f>+('C'!J54/D!N$60)*1000</f>
        <v>-5.6130567883800691</v>
      </c>
      <c r="O88" s="24">
        <f>+('C'!K54/D!O$60)*1000</f>
        <v>-4.4401123119832651</v>
      </c>
      <c r="P88" s="24">
        <f>+('C'!L54/D!P$60)*1000</f>
        <v>-6.5361677282900068</v>
      </c>
      <c r="Q88" s="24">
        <f>+('C'!M54/D!Q$60)*1000</f>
        <v>-7.5110219112860124</v>
      </c>
      <c r="R88" s="24">
        <f>+('C'!N54/D!R$60)*1000</f>
        <v>-7.8194486705701669</v>
      </c>
      <c r="S88" s="24">
        <f>+('C'!O54/D!S$60)*1000</f>
        <v>-9.0795740099596873</v>
      </c>
      <c r="T88" s="24">
        <f>+('C'!P54/D!T$60)*1000</f>
        <v>-13.432869007712322</v>
      </c>
      <c r="U88" s="24">
        <f>+('C'!Q54/D!U$60)*1000</f>
        <v>-18.829341517132654</v>
      </c>
      <c r="V88" s="24">
        <f>+('C'!R54/D!V$60)*1000</f>
        <v>-13.513772340571901</v>
      </c>
      <c r="W88" s="24">
        <f>+('C'!S54/D!W$60)*1000</f>
        <v>-19.218039241482554</v>
      </c>
      <c r="X88" s="24">
        <f>+('C'!T54/D!X$60)*1000</f>
        <v>-27.480631943976835</v>
      </c>
      <c r="Y88" s="24">
        <f>+('C'!U54/D!Y$60)*1000</f>
        <v>-24.594130816408157</v>
      </c>
      <c r="Z88" s="24">
        <f>+('C'!V54/D!Z$60)*1000</f>
        <v>-21.652056740398372</v>
      </c>
      <c r="AA88" s="24">
        <f>+('C'!W54/D!AA$60)*1000</f>
        <v>-27.371195329873984</v>
      </c>
      <c r="AB88" s="24">
        <f>+('C'!X54/D!AB$60)*1000</f>
        <v>-23.256968907889622</v>
      </c>
      <c r="AC88" s="24">
        <f>+('C'!Y54/D!AC$60)*1000</f>
        <v>-13.879008456117875</v>
      </c>
      <c r="AD88" s="24">
        <f>+('C'!Z54/D!AD$60)*1000</f>
        <v>-16.335024905628547</v>
      </c>
      <c r="AE88" s="24">
        <f>+('C'!AA54/D!AE$60)*1000</f>
        <v>-19.54852528078246</v>
      </c>
      <c r="AF88" s="24">
        <f>+('C'!AB54/D!AF$60)*1000</f>
        <v>-18.710986476637785</v>
      </c>
      <c r="AG88" s="24">
        <f>+('C'!AC54/D!AG$60)*1000</f>
        <v>-10.058009946001746</v>
      </c>
      <c r="AH88" s="24">
        <f>+('C'!AD54/D!AH$60)*1000</f>
        <v>-13.735677819350036</v>
      </c>
    </row>
    <row r="89" spans="6:34" x14ac:dyDescent="0.25">
      <c r="F89" s="227" t="s">
        <v>24</v>
      </c>
      <c r="G89" s="228"/>
      <c r="H89" s="24">
        <f>+('C'!D55/D!H$60)*1000</f>
        <v>-0.89517267885576224</v>
      </c>
      <c r="I89" s="24">
        <f>+('C'!E55/D!I$60)*1000</f>
        <v>-0.85498851940895215</v>
      </c>
      <c r="J89" s="24">
        <f>+('C'!F55/D!J$60)*1000</f>
        <v>-0.96742994267431004</v>
      </c>
      <c r="K89" s="24">
        <f>+('C'!G55/D!K$60)*1000</f>
        <v>-1.1169840894770007</v>
      </c>
      <c r="L89" s="24">
        <f>+('C'!H55/D!L$60)*1000</f>
        <v>-0.59834391932180542</v>
      </c>
      <c r="M89" s="24">
        <f>+('C'!I55/D!M$60)*1000</f>
        <v>-0.83122062729873314</v>
      </c>
      <c r="N89" s="24">
        <f>+('C'!J55/D!N$60)*1000</f>
        <v>-1.2304312336090377</v>
      </c>
      <c r="O89" s="24">
        <f>+('C'!K55/D!O$60)*1000</f>
        <v>-1.0277248729953181</v>
      </c>
      <c r="P89" s="24">
        <f>+('C'!L55/D!P$60)*1000</f>
        <v>-1.0619758490937263</v>
      </c>
      <c r="Q89" s="24">
        <f>+('C'!M55/D!Q$60)*1000</f>
        <v>-1.0666206578244184</v>
      </c>
      <c r="R89" s="24">
        <f>+('C'!N55/D!R$60)*1000</f>
        <v>-1.1965645997312342</v>
      </c>
      <c r="S89" s="24">
        <f>+('C'!O55/D!S$60)*1000</f>
        <v>-1.9511273417121178</v>
      </c>
      <c r="T89" s="24">
        <f>+('C'!P55/D!T$60)*1000</f>
        <v>-1.8549274479007944</v>
      </c>
      <c r="U89" s="24">
        <f>+('C'!Q55/D!U$60)*1000</f>
        <v>-2.2703254972875224</v>
      </c>
      <c r="V89" s="24">
        <f>+('C'!R55/D!V$60)*1000</f>
        <v>-2.1924423857460615</v>
      </c>
      <c r="W89" s="24">
        <f>+('C'!S55/D!W$60)*1000</f>
        <v>-2.5701045683436923</v>
      </c>
      <c r="X89" s="24">
        <f>+('C'!T55/D!X$60)*1000</f>
        <v>-3.8479461764639868</v>
      </c>
      <c r="Y89" s="24">
        <f>+('C'!U55/D!Y$60)*1000</f>
        <v>-3.4622496777920984</v>
      </c>
      <c r="Z89" s="24">
        <f>+('C'!V55/D!Z$60)*1000</f>
        <v>-4.4101991856498293</v>
      </c>
      <c r="AA89" s="24">
        <f>+('C'!W55/D!AA$60)*1000</f>
        <v>-4.4427100684602969</v>
      </c>
      <c r="AB89" s="24">
        <f>+('C'!X55/D!AB$60)*1000</f>
        <v>-3.2851649609189439</v>
      </c>
      <c r="AC89" s="24">
        <f>+('C'!Y55/D!AC$60)*1000</f>
        <v>-2.5614405295750582</v>
      </c>
      <c r="AD89" s="24">
        <f>+('C'!Z55/D!AD$60)*1000</f>
        <v>-2.4968208945781227</v>
      </c>
      <c r="AE89" s="24">
        <f>+('C'!AA55/D!AE$60)*1000</f>
        <v>-2.8811104894525261</v>
      </c>
      <c r="AF89" s="24">
        <f>+('C'!AB55/D!AF$60)*1000</f>
        <v>-2.6834905660377357</v>
      </c>
      <c r="AG89" s="24">
        <f>+('C'!AC55/D!AG$60)*1000</f>
        <v>-2.249826887953625</v>
      </c>
      <c r="AH89" s="24">
        <f>+('C'!AD55/D!AH$60)*1000</f>
        <v>-2.5682183784207333</v>
      </c>
    </row>
    <row r="90" spans="6:34" ht="15.75" thickBot="1" x14ac:dyDescent="0.3">
      <c r="F90" s="231" t="s">
        <v>25</v>
      </c>
      <c r="G90" s="232"/>
      <c r="H90" s="126" t="e">
        <f>+('C'!D56/D!H$60)*1000</f>
        <v>#VALUE!</v>
      </c>
      <c r="I90" s="126" t="e">
        <f>+('C'!E56/D!I$60)*1000</f>
        <v>#VALUE!</v>
      </c>
      <c r="J90" s="126">
        <f>+('C'!F56/D!J$60)*1000</f>
        <v>-1.8562858285561923E-4</v>
      </c>
      <c r="K90" s="126" t="e">
        <f>+('C'!G56/D!K$60)*1000</f>
        <v>#VALUE!</v>
      </c>
      <c r="L90" s="126" t="e">
        <f>+('C'!H56/D!L$60)*1000</f>
        <v>#VALUE!</v>
      </c>
      <c r="M90" s="126" t="e">
        <f>+('C'!I56/D!M$60)*1000</f>
        <v>#VALUE!</v>
      </c>
      <c r="N90" s="126">
        <f>+('C'!J56/D!N$60)*1000</f>
        <v>0.32719172382489409</v>
      </c>
      <c r="O90" s="126" t="e">
        <f>+('C'!K56/D!O$60)*1000</f>
        <v>#VALUE!</v>
      </c>
      <c r="P90" s="126">
        <f>+('C'!L56/D!P$60)*1000</f>
        <v>-8.4145495683824803E-3</v>
      </c>
      <c r="Q90" s="126">
        <f>+('C'!M56/D!Q$60)*1000</f>
        <v>-3.0888597386192489E-3</v>
      </c>
      <c r="R90" s="126">
        <f>+('C'!N56/D!R$60)*1000</f>
        <v>-1.5260606642349779E-3</v>
      </c>
      <c r="S90" s="126">
        <f>+('C'!O56/D!S$60)*1000</f>
        <v>-4.462200616552052E-3</v>
      </c>
      <c r="T90" s="126">
        <f>+('C'!P56/D!T$60)*1000</f>
        <v>-5.5023090086499917E-3</v>
      </c>
      <c r="U90" s="126">
        <f>+('C'!Q56/D!U$60)*1000</f>
        <v>-3.8355589558121206E-3</v>
      </c>
      <c r="V90" s="126">
        <f>+('C'!R56/D!V$60)*1000</f>
        <v>3.5489692494668525E-3</v>
      </c>
      <c r="W90" s="126">
        <f>+('C'!S56/D!W$60)*1000</f>
        <v>-5.7965567300276733E-3</v>
      </c>
      <c r="X90" s="126">
        <f>+('C'!T56/D!X$60)*1000</f>
        <v>-5.0582452360110434E-3</v>
      </c>
      <c r="Y90" s="126">
        <f>+('C'!U56/D!Y$60)*1000</f>
        <v>7.9196480156437334E-5</v>
      </c>
      <c r="Z90" s="126">
        <f>+('C'!V56/D!Z$60)*1000</f>
        <v>-2.6708924837680207E-3</v>
      </c>
      <c r="AA90" s="126">
        <f>+('C'!W56/D!AA$60)*1000</f>
        <v>-3.2452143199755805E-3</v>
      </c>
      <c r="AB90" s="126">
        <f>+('C'!X56/D!AB$60)*1000</f>
        <v>8.158224295029573E-4</v>
      </c>
      <c r="AC90" s="126">
        <f>+('C'!Y56/D!AC$60)*1000</f>
        <v>-1.1547725816784108E-3</v>
      </c>
      <c r="AD90" s="126">
        <f>+('C'!Z56/D!AD$60)*1000</f>
        <v>-3.4945275100698027E-3</v>
      </c>
      <c r="AE90" s="126">
        <f>+('C'!AA56/D!AE$60)*1000</f>
        <v>8.842678934062743E-4</v>
      </c>
      <c r="AF90" s="126">
        <f>+('C'!AB56/D!AF$60)*1000</f>
        <v>6.6498299457445949E-3</v>
      </c>
      <c r="AG90" s="126">
        <f>+('C'!AC56/D!AG$60)*1000</f>
        <v>1.6693341538950211E-2</v>
      </c>
      <c r="AH90" s="126">
        <f>+('C'!AD56/D!AH$60)*1000</f>
        <v>6.0091284843973433E-3</v>
      </c>
    </row>
    <row r="91" spans="6:34" x14ac:dyDescent="0.25">
      <c r="F91" t="s">
        <v>52</v>
      </c>
    </row>
    <row r="92" spans="6:34" ht="19.5" thickBot="1" x14ac:dyDescent="0.3">
      <c r="G92" s="236" t="s">
        <v>57</v>
      </c>
      <c r="H92" s="236"/>
      <c r="I92" s="236"/>
      <c r="J92" s="236"/>
      <c r="K92" s="236"/>
      <c r="L92" s="236"/>
      <c r="M92" s="236"/>
      <c r="N92" s="236"/>
      <c r="O92" s="236"/>
      <c r="P92" s="236"/>
      <c r="Q92" s="236"/>
      <c r="R92" s="236"/>
      <c r="S92" s="236"/>
      <c r="T92" s="236"/>
      <c r="U92" s="236"/>
      <c r="V92" s="236"/>
      <c r="W92" s="236"/>
      <c r="X92" s="236"/>
      <c r="Y92" s="236"/>
      <c r="Z92" s="236"/>
      <c r="AA92" s="236"/>
      <c r="AB92" s="236"/>
      <c r="AC92" s="236"/>
    </row>
    <row r="93" spans="6:34" x14ac:dyDescent="0.25">
      <c r="G93" s="159" t="s">
        <v>38</v>
      </c>
      <c r="H93" s="160">
        <v>1995</v>
      </c>
      <c r="I93" s="160">
        <v>1996</v>
      </c>
      <c r="J93" s="160">
        <v>1997</v>
      </c>
      <c r="K93" s="160">
        <v>1998</v>
      </c>
      <c r="L93" s="160">
        <v>1999</v>
      </c>
      <c r="M93" s="160">
        <v>2000</v>
      </c>
      <c r="N93" s="160">
        <v>2001</v>
      </c>
      <c r="O93" s="160">
        <v>2002</v>
      </c>
      <c r="P93" s="160">
        <v>2003</v>
      </c>
      <c r="Q93" s="160">
        <v>2004</v>
      </c>
      <c r="R93" s="160">
        <v>2005</v>
      </c>
      <c r="S93" s="160">
        <v>2006</v>
      </c>
      <c r="T93" s="160">
        <v>2007</v>
      </c>
      <c r="U93" s="160">
        <v>2008</v>
      </c>
      <c r="V93" s="160">
        <v>2009</v>
      </c>
      <c r="W93" s="160">
        <v>2010</v>
      </c>
      <c r="X93" s="160">
        <v>2011</v>
      </c>
      <c r="Y93" s="160">
        <v>2012</v>
      </c>
      <c r="Z93" s="160">
        <v>2013</v>
      </c>
      <c r="AA93" s="160">
        <v>2014</v>
      </c>
      <c r="AB93" s="160">
        <v>2015</v>
      </c>
      <c r="AC93" s="160">
        <v>2016</v>
      </c>
      <c r="AD93" s="160">
        <v>2017</v>
      </c>
      <c r="AE93" s="160">
        <v>2018</v>
      </c>
      <c r="AF93" s="160">
        <v>2019</v>
      </c>
      <c r="AG93" s="160">
        <v>2020</v>
      </c>
      <c r="AH93" s="160">
        <v>2021</v>
      </c>
    </row>
    <row r="94" spans="6:34" ht="15.75" thickBot="1" x14ac:dyDescent="0.3">
      <c r="G94" s="161" t="s">
        <v>37</v>
      </c>
      <c r="H94" s="175">
        <v>92507279383.038727</v>
      </c>
      <c r="I94" s="175">
        <v>97160109277.80867</v>
      </c>
      <c r="J94" s="162">
        <v>106659508271.25496</v>
      </c>
      <c r="K94" s="162">
        <v>98443739941.166397</v>
      </c>
      <c r="L94" s="162">
        <v>86186158684.768494</v>
      </c>
      <c r="M94" s="162">
        <v>99886577330.727112</v>
      </c>
      <c r="N94" s="162">
        <v>98211749595.544189</v>
      </c>
      <c r="O94" s="162">
        <v>97963003804.785095</v>
      </c>
      <c r="P94" s="162">
        <v>94641378693.223038</v>
      </c>
      <c r="Q94" s="162">
        <v>117081522349.67728</v>
      </c>
      <c r="R94" s="162">
        <v>145619193046.09409</v>
      </c>
      <c r="S94" s="162">
        <v>161618580752.94565</v>
      </c>
      <c r="T94" s="162">
        <v>206181823187.67459</v>
      </c>
      <c r="U94" s="162">
        <v>242186949772.53314</v>
      </c>
      <c r="V94" s="162">
        <v>232397835356.35651</v>
      </c>
      <c r="W94" s="162">
        <v>286563099757.48175</v>
      </c>
      <c r="X94" s="162">
        <v>334943877377.47156</v>
      </c>
      <c r="Y94" s="162">
        <v>370921317942.56396</v>
      </c>
      <c r="Z94" s="162">
        <v>382116120909.2182</v>
      </c>
      <c r="AA94" s="162">
        <v>381112110485.38477</v>
      </c>
      <c r="AB94" s="162">
        <v>293481753078.86798</v>
      </c>
      <c r="AC94" s="162">
        <v>282825012368.25525</v>
      </c>
      <c r="AD94" s="162">
        <v>311883730442.04541</v>
      </c>
      <c r="AE94" s="162">
        <v>334198218100.71857</v>
      </c>
      <c r="AF94" s="162">
        <v>323109540251.85498</v>
      </c>
      <c r="AG94" s="162">
        <v>270299984937.97015</v>
      </c>
      <c r="AH94" s="162">
        <v>314464137241.33002</v>
      </c>
    </row>
    <row r="95" spans="6:34" x14ac:dyDescent="0.25">
      <c r="G95" s="1" t="s">
        <v>41</v>
      </c>
      <c r="H95" s="158" t="s">
        <v>40</v>
      </c>
      <c r="Y95" s="54"/>
      <c r="Z95" s="54"/>
      <c r="AA95" s="54"/>
      <c r="AB95" s="54"/>
    </row>
    <row r="96" spans="6:34" ht="15.75" thickBot="1" x14ac:dyDescent="0.3"/>
    <row r="97" spans="6:34" ht="15.75" thickBot="1" x14ac:dyDescent="0.3">
      <c r="F97" s="5" t="s">
        <v>14</v>
      </c>
      <c r="G97" s="6"/>
      <c r="H97" s="11">
        <v>1995</v>
      </c>
      <c r="I97" s="7">
        <v>1996</v>
      </c>
      <c r="J97" s="11">
        <v>1997</v>
      </c>
      <c r="K97" s="7">
        <v>1998</v>
      </c>
      <c r="L97" s="11">
        <v>1999</v>
      </c>
      <c r="M97" s="7">
        <v>2000</v>
      </c>
      <c r="N97" s="11">
        <v>2001</v>
      </c>
      <c r="O97" s="7">
        <v>2002</v>
      </c>
      <c r="P97" s="11">
        <v>2003</v>
      </c>
      <c r="Q97" s="7">
        <v>2004</v>
      </c>
      <c r="R97" s="11">
        <v>2005</v>
      </c>
      <c r="S97" s="7">
        <v>2006</v>
      </c>
      <c r="T97" s="11">
        <v>2007</v>
      </c>
      <c r="U97" s="7">
        <v>2008</v>
      </c>
      <c r="V97" s="11">
        <v>2009</v>
      </c>
      <c r="W97" s="7">
        <v>2010</v>
      </c>
      <c r="X97" s="11">
        <v>2011</v>
      </c>
      <c r="Y97" s="7">
        <v>2012</v>
      </c>
      <c r="Z97" s="11">
        <v>2013</v>
      </c>
      <c r="AA97" s="7">
        <v>2014</v>
      </c>
      <c r="AB97" s="11">
        <v>2015</v>
      </c>
      <c r="AC97" s="8">
        <v>2016</v>
      </c>
      <c r="AD97" s="8">
        <v>2017</v>
      </c>
      <c r="AE97" s="8">
        <v>2018</v>
      </c>
      <c r="AF97" s="8">
        <v>2019</v>
      </c>
      <c r="AG97" s="8">
        <v>2020</v>
      </c>
      <c r="AH97" s="8">
        <v>2021</v>
      </c>
    </row>
    <row r="98" spans="6:34" ht="15.75" thickBot="1" x14ac:dyDescent="0.3">
      <c r="F98" s="207" t="s">
        <v>26</v>
      </c>
      <c r="G98" s="216"/>
      <c r="H98" s="166">
        <f>+A!D46/(D!H$94)</f>
        <v>7.9361527535594927E-6</v>
      </c>
      <c r="I98" s="166">
        <f>+A!E46/(D!I$94)</f>
        <v>6.2154736598050492E-6</v>
      </c>
      <c r="J98" s="166">
        <f>+A!F46/(D!J$94)</f>
        <v>6.8422198060768669E-6</v>
      </c>
      <c r="K98" s="166">
        <f>+A!G46/(D!K$94)</f>
        <v>6.9364573146865087E-6</v>
      </c>
      <c r="L98" s="166">
        <f>+A!H46/(D!L$94)</f>
        <v>5.633476504920579E-6</v>
      </c>
      <c r="M98" s="166">
        <f>+A!I46/(D!M$94)</f>
        <v>4.3465960252343294E-6</v>
      </c>
      <c r="N98" s="166">
        <f>+A!J46/(D!N$94)</f>
        <v>4.2449635783590063E-6</v>
      </c>
      <c r="O98" s="166">
        <f>+A!K46/(D!O$94)</f>
        <v>3.3864131061260468E-6</v>
      </c>
      <c r="P98" s="166">
        <f>+A!L46/(D!P$94)</f>
        <v>2.7936913393563307E-6</v>
      </c>
      <c r="Q98" s="166">
        <f>+A!M46/(D!Q$94)</f>
        <v>2.2624569162063871E-6</v>
      </c>
      <c r="R98" s="166">
        <f>+A!N46/(D!R$94)</f>
        <v>2.3293742597009833E-6</v>
      </c>
      <c r="S98" s="166">
        <f>+A!O46/(D!S$94)</f>
        <v>2.2301482807287353E-6</v>
      </c>
      <c r="T98" s="166">
        <f>+A!P46/(D!T$94)</f>
        <v>2.6804438502658348E-6</v>
      </c>
      <c r="U98" s="166">
        <f>+A!Q46/(D!U$94)</f>
        <v>2.6325923035854223E-6</v>
      </c>
      <c r="V98" s="166">
        <f>+A!R46/(D!V$94)</f>
        <v>1.5721531977255855E-6</v>
      </c>
      <c r="W98" s="166">
        <f>+A!S46/(D!W$94)</f>
        <v>8.7216428148465649E-7</v>
      </c>
      <c r="X98" s="166">
        <f>+A!T46/(D!X$94)</f>
        <v>1.2521023022832181E-6</v>
      </c>
      <c r="Y98" s="166">
        <f>+A!U46/(D!Y$94)</f>
        <v>1.0654876947816662E-6</v>
      </c>
      <c r="Z98" s="166">
        <f>+A!V46/(D!Z$94)</f>
        <v>2.0422066939839869E-6</v>
      </c>
      <c r="AA98" s="166">
        <f>+A!W46/(D!AA$94)</f>
        <v>1.6622924923407671E-6</v>
      </c>
      <c r="AB98" s="166">
        <f>+A!X46/(D!AB$94)</f>
        <v>1.6891792924065634E-6</v>
      </c>
      <c r="AC98" s="166">
        <f>+A!Y46/(D!AC$94)</f>
        <v>1.682556277520426E-6</v>
      </c>
      <c r="AD98" s="166">
        <f>+A!Z46/(D!AD$94)</f>
        <v>1.5173141584823236E-6</v>
      </c>
      <c r="AE98" s="166">
        <f>+A!AA46/(D!AE$94)</f>
        <v>1.3448704261629144E-6</v>
      </c>
      <c r="AF98" s="166">
        <f>+A!AB46/(D!AF$94)</f>
        <v>1.4938051647245629E-6</v>
      </c>
      <c r="AG98" s="166">
        <f>+A!AC46/(D!AG$94)</f>
        <v>1.8370659551237227E-6</v>
      </c>
      <c r="AH98" s="166">
        <f>+A!AD46/(D!AH$94)</f>
        <v>2.3002498992273977E-6</v>
      </c>
    </row>
    <row r="99" spans="6:34" x14ac:dyDescent="0.25">
      <c r="F99" s="227" t="s">
        <v>16</v>
      </c>
      <c r="G99" s="228"/>
      <c r="H99" s="163">
        <f>+A!D47/(D!H$94)</f>
        <v>6.7728064664592809E-6</v>
      </c>
      <c r="I99" s="163">
        <f>+A!E47/(D!I$94)</f>
        <v>4.7901428215694648E-6</v>
      </c>
      <c r="J99" s="163">
        <f>+A!F47/(D!J$94)</f>
        <v>5.2485794194390697E-6</v>
      </c>
      <c r="K99" s="163">
        <f>+A!G47/(D!K$94)</f>
        <v>5.0054924802175456E-6</v>
      </c>
      <c r="L99" s="163">
        <f>+A!H47/(D!L$94)</f>
        <v>3.6122668042173724E-6</v>
      </c>
      <c r="M99" s="163">
        <f>+A!I47/(D!M$94)</f>
        <v>2.5718120178393143E-6</v>
      </c>
      <c r="N99" s="163" t="e">
        <f>+A!#REF!/(D!N$94)</f>
        <v>#REF!</v>
      </c>
      <c r="O99" s="163">
        <f>+A!K47/(D!O$94)</f>
        <v>1.9424077724197489E-6</v>
      </c>
      <c r="P99" s="163">
        <f>+A!L47/(D!P$94)</f>
        <v>2.1426505277075034E-6</v>
      </c>
      <c r="Q99" s="163">
        <f>+A!M47/(D!Q$94)</f>
        <v>1.6207800871708007E-6</v>
      </c>
      <c r="R99" s="163">
        <f>+A!N47/(D!R$94)</f>
        <v>1.8526788561079476E-6</v>
      </c>
      <c r="S99" s="163">
        <f>+A!O47/(D!S$94)</f>
        <v>1.7917778924359352E-6</v>
      </c>
      <c r="T99" s="163">
        <f>+A!P47/(D!T$94)</f>
        <v>1.8754708539366333E-6</v>
      </c>
      <c r="U99" s="163">
        <f>+A!Q47/(D!U$94)</f>
        <v>1.4175478915046626E-6</v>
      </c>
      <c r="V99" s="163">
        <f>+A!R47/(D!V$94)</f>
        <v>9.9909321291210248E-7</v>
      </c>
      <c r="W99" s="163">
        <f>+A!S47/(D!W$94)</f>
        <v>6.7203697950985748E-7</v>
      </c>
      <c r="X99" s="163">
        <f>+A!T47/(D!X$94)</f>
        <v>9.8210035238018406E-7</v>
      </c>
      <c r="Y99" s="163">
        <f>+A!U47/(D!Y$94)</f>
        <v>6.9484574634211018E-7</v>
      </c>
      <c r="Z99" s="163">
        <f>+A!V47/(D!Z$94)</f>
        <v>6.6167451767905916E-7</v>
      </c>
      <c r="AA99" s="163">
        <f>+A!W47/(D!AA$94)</f>
        <v>8.4894704497302392E-7</v>
      </c>
      <c r="AB99" s="163">
        <f>+A!X47/(D!AB$94)</f>
        <v>1.1068483699315545E-6</v>
      </c>
      <c r="AC99" s="163">
        <f>+A!Y47/(D!AC$94)</f>
        <v>1.1674791321853445E-6</v>
      </c>
      <c r="AD99" s="163">
        <f>+A!Z47/(D!AD$94)</f>
        <v>9.2491166368680744E-7</v>
      </c>
      <c r="AE99" s="163">
        <f>+A!AA47/(D!AE$94)</f>
        <v>9.1465867692890231E-7</v>
      </c>
      <c r="AF99" s="163">
        <f>+A!AB47/(D!AF$94)</f>
        <v>1.0499525942055572E-6</v>
      </c>
      <c r="AG99" s="163">
        <f>+A!AC47/(D!AG$94)</f>
        <v>1.2249471640776574E-6</v>
      </c>
      <c r="AH99" s="163">
        <f>+A!AD47/(D!AH$94)</f>
        <v>1.2644049127130232E-6</v>
      </c>
    </row>
    <row r="100" spans="6:34" x14ac:dyDescent="0.25">
      <c r="F100" s="229" t="s">
        <v>17</v>
      </c>
      <c r="G100" s="230"/>
      <c r="H100" s="164">
        <f>+A!D48/(D!H$94)</f>
        <v>2.2498456487756171E-8</v>
      </c>
      <c r="I100" s="164">
        <f>+A!E48/(D!I$94)</f>
        <v>3.5671120851565256E-8</v>
      </c>
      <c r="J100" s="164">
        <f>+A!F48/(D!J$94)</f>
        <v>2.0409657191216178E-8</v>
      </c>
      <c r="K100" s="164">
        <f>+A!G48/(D!K$94)</f>
        <v>2.1324047636290238E-8</v>
      </c>
      <c r="L100" s="164">
        <f>+A!H48/(D!L$94)</f>
        <v>2.48192985120015E-8</v>
      </c>
      <c r="M100" s="164">
        <f>+A!I48/(D!M$94)</f>
        <v>1.6844775794338972E-8</v>
      </c>
      <c r="N100" s="164">
        <f>+A!J47/(D!N$94)</f>
        <v>2.1336011308519337E-6</v>
      </c>
      <c r="O100" s="164">
        <f>+A!K48/(D!O$94)</f>
        <v>2.6033572889232161E-8</v>
      </c>
      <c r="P100" s="164">
        <f>+A!L48/(D!P$94)</f>
        <v>4.1341494112027021E-8</v>
      </c>
      <c r="Q100" s="164">
        <f>+A!M48/(D!Q$94)</f>
        <v>2.21692197702036E-8</v>
      </c>
      <c r="R100" s="164">
        <f>+A!N48/(D!R$94)</f>
        <v>1.5774122572378946E-8</v>
      </c>
      <c r="S100" s="164">
        <f>+A!O48/(D!S$94)</f>
        <v>1.061336507231231E-8</v>
      </c>
      <c r="T100" s="164">
        <f>+A!P48/(D!T$94)</f>
        <v>9.4942025913612141E-9</v>
      </c>
      <c r="U100" s="164">
        <f>+A!Q48/(D!U$94)</f>
        <v>2.8790684248465602E-8</v>
      </c>
      <c r="V100" s="164">
        <f>+A!R48/(D!V$94)</f>
        <v>7.1867450806456809E-9</v>
      </c>
      <c r="W100" s="164">
        <f>+A!S48/(D!W$94)</f>
        <v>4.3246949835788959E-9</v>
      </c>
      <c r="X100" s="164">
        <f>+A!T48/(D!X$94)</f>
        <v>1.2763000874866956E-8</v>
      </c>
      <c r="Y100" s="164">
        <f>+A!U48/(D!Y$94)</f>
        <v>1.1684305512661583E-8</v>
      </c>
      <c r="Z100" s="164">
        <f>+A!V48/(D!Z$94)</f>
        <v>1.3404739344187227E-8</v>
      </c>
      <c r="AA100" s="164">
        <f>+A!W48/(D!AA$94)</f>
        <v>2.2300217616217479E-8</v>
      </c>
      <c r="AB100" s="164">
        <f>+A!X48/(D!AB$94)</f>
        <v>1.9389236094929588E-8</v>
      </c>
      <c r="AC100" s="164">
        <f>+A!Y48/(D!AC$94)</f>
        <v>1.3731932573711492E-8</v>
      </c>
      <c r="AD100" s="164">
        <f>+A!Z48/(D!AD$94)</f>
        <v>9.3781967910105845E-9</v>
      </c>
      <c r="AE100" s="164">
        <f>+A!AA48/(D!AE$94)</f>
        <v>2.3797882721215202E-9</v>
      </c>
      <c r="AF100" s="164">
        <f>+A!AB48/(D!AF$94)</f>
        <v>3.5379766227544474E-9</v>
      </c>
      <c r="AG100" s="164">
        <f>+A!AC48/(D!AG$94)</f>
        <v>3.1362376886352411E-9</v>
      </c>
      <c r="AH100" s="164">
        <f>+A!AD48/(D!AH$94)</f>
        <v>3.0458417560821793E-9</v>
      </c>
    </row>
    <row r="101" spans="6:34" x14ac:dyDescent="0.25">
      <c r="F101" s="227" t="s">
        <v>18</v>
      </c>
      <c r="G101" s="228"/>
      <c r="H101" s="164">
        <f>+A!D49/(D!H$94)</f>
        <v>1.5168514406200095E-7</v>
      </c>
      <c r="I101" s="164">
        <f>+A!E49/(D!I$94)</f>
        <v>1.1290055231036483E-7</v>
      </c>
      <c r="J101" s="164">
        <f>+A!F49/(D!J$94)</f>
        <v>9.2822010531133987E-8</v>
      </c>
      <c r="K101" s="164">
        <f>+A!G49/(D!K$94)</f>
        <v>7.3080543306253829E-8</v>
      </c>
      <c r="L101" s="164">
        <f>+A!H49/(D!L$94)</f>
        <v>8.02143883136282E-8</v>
      </c>
      <c r="M101" s="164">
        <f>+A!I49/(D!M$94)</f>
        <v>6.0849427044391003E-8</v>
      </c>
      <c r="N101" s="164">
        <f>+A!J48/(D!N$94)</f>
        <v>1.7808836592392329E-8</v>
      </c>
      <c r="O101" s="164">
        <f>+A!K49/(D!O$94)</f>
        <v>7.7515569195205521E-8</v>
      </c>
      <c r="P101" s="164">
        <f>+A!L49/(D!P$94)</f>
        <v>8.7095677533597081E-8</v>
      </c>
      <c r="Q101" s="164">
        <f>+A!M49/(D!Q$94)</f>
        <v>9.2212330206601207E-8</v>
      </c>
      <c r="R101" s="164">
        <f>+A!N49/(D!R$94)</f>
        <v>9.5905008865001375E-8</v>
      </c>
      <c r="S101" s="164">
        <f>+A!O49/(D!S$94)</f>
        <v>7.5595144710966795E-8</v>
      </c>
      <c r="T101" s="164">
        <f>+A!P49/(D!T$94)</f>
        <v>4.712587583996515E-8</v>
      </c>
      <c r="U101" s="164">
        <f>+A!Q49/(D!U$94)</f>
        <v>3.7642726036900302E-8</v>
      </c>
      <c r="V101" s="164">
        <f>+A!R49/(D!V$94)</f>
        <v>2.7772225116052336E-8</v>
      </c>
      <c r="W101" s="164">
        <f>+A!S49/(D!W$94)</f>
        <v>2.772091384662864E-8</v>
      </c>
      <c r="X101" s="164">
        <f>+A!T49/(D!X$94)</f>
        <v>2.1006423688320396E-8</v>
      </c>
      <c r="Y101" s="164">
        <f>+A!U49/(D!Y$94)</f>
        <v>1.428519403896997E-8</v>
      </c>
      <c r="Z101" s="164">
        <f>+A!V49/(D!Z$94)</f>
        <v>1.4273899219488336E-8</v>
      </c>
      <c r="AA101" s="164">
        <f>+A!W49/(D!AA$94)</f>
        <v>1.368928684358896E-8</v>
      </c>
      <c r="AB101" s="164">
        <f>+A!X49/(D!AB$94)</f>
        <v>1.6211597314267862E-8</v>
      </c>
      <c r="AC101" s="164">
        <f>+A!Y49/(D!AC$94)</f>
        <v>3.0823670533952E-8</v>
      </c>
      <c r="AD101" s="164">
        <f>+A!Z49/(D!AD$94)</f>
        <v>7.54735104862228E-8</v>
      </c>
      <c r="AE101" s="164">
        <f>+A!AA49/(D!AE$94)</f>
        <v>1.2614558581307216E-8</v>
      </c>
      <c r="AF101" s="164">
        <f>+A!AB49/(D!AF$94)</f>
        <v>1.6950375391983052E-8</v>
      </c>
      <c r="AG101" s="164">
        <f>+A!AC49/(D!AG$94)</f>
        <v>3.0580012802800837E-8</v>
      </c>
      <c r="AH101" s="164">
        <f>+A!AD49/(D!AH$94)</f>
        <v>5.8018094400375117E-8</v>
      </c>
    </row>
    <row r="102" spans="6:34" x14ac:dyDescent="0.25">
      <c r="F102" s="229" t="s">
        <v>19</v>
      </c>
      <c r="G102" s="230"/>
      <c r="H102" s="164">
        <f>+A!D50/(D!H$94)</f>
        <v>4.6559838628112479E-7</v>
      </c>
      <c r="I102" s="164">
        <f>+A!E50/(D!I$94)</f>
        <v>7.7263128415547925E-7</v>
      </c>
      <c r="J102" s="164">
        <f>+A!F50/(D!J$94)</f>
        <v>1.0892559124174276E-6</v>
      </c>
      <c r="K102" s="164">
        <f>+A!G50/(D!K$94)</f>
        <v>1.4334359918094761E-6</v>
      </c>
      <c r="L102" s="164">
        <f>+A!H50/(D!L$94)</f>
        <v>1.5659092139565464E-6</v>
      </c>
      <c r="M102" s="164">
        <f>+A!I50/(D!M$94)</f>
        <v>1.3972257707649703E-6</v>
      </c>
      <c r="N102" s="164">
        <f>+A!J49/(D!N$94)</f>
        <v>6.1017057782584094E-8</v>
      </c>
      <c r="O102" s="164">
        <f>+A!K50/(D!O$94)</f>
        <v>1.1289067883257178E-6</v>
      </c>
      <c r="P102" s="164">
        <f>+A!L50/(D!P$94)</f>
        <v>1.9494274338293343E-7</v>
      </c>
      <c r="Q102" s="164">
        <f>+A!M50/(D!Q$94)</f>
        <v>1.9731875309070645E-7</v>
      </c>
      <c r="R102" s="164">
        <f>+A!N50/(D!R$94)</f>
        <v>1.288760746947662E-7</v>
      </c>
      <c r="S102" s="164">
        <f>+A!O50/(D!S$94)</f>
        <v>1.7035485568387034E-7</v>
      </c>
      <c r="T102" s="164">
        <f>+A!P50/(D!T$94)</f>
        <v>2.3468324827041576E-7</v>
      </c>
      <c r="U102" s="164">
        <f>+A!Q50/(D!U$94)</f>
        <v>1.9380631385830042E-7</v>
      </c>
      <c r="V102" s="164">
        <f>+A!R50/(D!V$94)</f>
        <v>2.3043381586529585E-7</v>
      </c>
      <c r="W102" s="164">
        <f>+A!S50/(D!W$94)</f>
        <v>4.0292696476872678E-8</v>
      </c>
      <c r="X102" s="164">
        <f>+A!T50/(D!X$94)</f>
        <v>6.9097098239887551E-8</v>
      </c>
      <c r="Y102" s="164">
        <f>+A!U50/(D!Y$94)</f>
        <v>2.5422202887406299E-7</v>
      </c>
      <c r="Z102" s="164">
        <f>+A!V50/(D!Z$94)</f>
        <v>1.2253201955623242E-6</v>
      </c>
      <c r="AA102" s="164">
        <f>+A!W50/(D!AA$94)</f>
        <v>6.4054747483381732E-7</v>
      </c>
      <c r="AB102" s="164">
        <f>+A!X50/(D!AB$94)</f>
        <v>3.473445927406793E-7</v>
      </c>
      <c r="AC102" s="164">
        <f>+A!Y50/(D!AC$94)</f>
        <v>2.547355320405407E-7</v>
      </c>
      <c r="AD102" s="164">
        <f>+A!Z50/(D!AD$94)</f>
        <v>2.8186837407453535E-7</v>
      </c>
      <c r="AE102" s="164">
        <f>+A!AA50/(D!AE$94)</f>
        <v>8.5146713712950271E-8</v>
      </c>
      <c r="AF102" s="164">
        <f>+A!AB50/(D!AF$94)</f>
        <v>9.502093307448769E-8</v>
      </c>
      <c r="AG102" s="164">
        <f>+A!AC50/(D!AG$94)</f>
        <v>2.4341932543984148E-7</v>
      </c>
      <c r="AH102" s="164">
        <f>+A!AD50/(D!AH$94)</f>
        <v>6.4917100497006927E-7</v>
      </c>
    </row>
    <row r="103" spans="6:34" x14ac:dyDescent="0.25">
      <c r="F103" s="227" t="s">
        <v>20</v>
      </c>
      <c r="G103" s="228"/>
      <c r="H103" s="164" t="e">
        <f>+A!D51/(D!H$94)</f>
        <v>#VALUE!</v>
      </c>
      <c r="I103" s="164">
        <f>+A!E51/(D!I$94)</f>
        <v>3.2024459658678721E-10</v>
      </c>
      <c r="J103" s="164" t="e">
        <f>+A!F51/(D!J$94)</f>
        <v>#VALUE!</v>
      </c>
      <c r="K103" s="164">
        <f>+A!G51/(D!K$94)</f>
        <v>3.042726740969152E-8</v>
      </c>
      <c r="L103" s="164" t="e">
        <f>+A!H51/(D!L$94)</f>
        <v>#VALUE!</v>
      </c>
      <c r="M103" s="164" t="e">
        <f>+A!I51/(D!M$94)</f>
        <v>#VALUE!</v>
      </c>
      <c r="N103" s="164">
        <f>+A!J50/(D!N$94)</f>
        <v>1.7308652040113172E-6</v>
      </c>
      <c r="O103" s="164">
        <f>+A!K51/(D!O$94)</f>
        <v>3.8374690995503894E-10</v>
      </c>
      <c r="P103" s="164">
        <f>+A!L51/(D!P$94)</f>
        <v>1.2976332519212762E-8</v>
      </c>
      <c r="Q103" s="164">
        <f>+A!M51/(D!Q$94)</f>
        <v>1.0064824716581318E-7</v>
      </c>
      <c r="R103" s="164">
        <f>+A!N51/(D!R$94)</f>
        <v>7.6007906433710864E-8</v>
      </c>
      <c r="S103" s="164">
        <f>+A!O51/(D!S$94)</f>
        <v>2.2274400525166022E-8</v>
      </c>
      <c r="T103" s="164">
        <f>+A!P51/(D!T$94)</f>
        <v>2.866988907465131E-7</v>
      </c>
      <c r="U103" s="164">
        <f>+A!Q51/(D!U$94)</f>
        <v>5.5153880143193838E-7</v>
      </c>
      <c r="V103" s="164">
        <f>+A!R51/(D!V$94)</f>
        <v>1.6437209899750115E-7</v>
      </c>
      <c r="W103" s="164">
        <f>+A!S51/(D!W$94)</f>
        <v>9.4983338828464618E-9</v>
      </c>
      <c r="X103" s="164">
        <f>+A!T51/(D!X$94)</f>
        <v>6.8555455259515811E-8</v>
      </c>
      <c r="Y103" s="164">
        <f>+A!U51/(D!Y$94)</f>
        <v>8.4749159671830066E-9</v>
      </c>
      <c r="Z103" s="164">
        <f>+A!V51/(D!Z$94)</f>
        <v>5.1993749838992234E-9</v>
      </c>
      <c r="AA103" s="164">
        <f>+A!W51/(D!AA$94)</f>
        <v>1.999295165481812E-8</v>
      </c>
      <c r="AB103" s="164">
        <f>+A!X51/(D!AB$94)</f>
        <v>5.1749452361757648E-8</v>
      </c>
      <c r="AC103" s="164">
        <f>+A!Y51/(D!AC$94)</f>
        <v>5.8448578722153491E-8</v>
      </c>
      <c r="AD103" s="164">
        <f>+A!Z51/(D!AD$94)</f>
        <v>7.2287387251799541E-8</v>
      </c>
      <c r="AE103" s="164">
        <f>+A!AA51/(D!AE$94)</f>
        <v>1.2323659364212343E-7</v>
      </c>
      <c r="AF103" s="164">
        <f>+A!AB51/(D!AF$94)</f>
        <v>1.0797864393853874E-7</v>
      </c>
      <c r="AG103" s="164">
        <f>+A!AC51/(D!AG$94)</f>
        <v>4.7456680409892481E-8</v>
      </c>
      <c r="AH103" s="164">
        <f>+A!AD51/(D!AH$94)</f>
        <v>1.9156775881813495E-8</v>
      </c>
    </row>
    <row r="104" spans="6:34" x14ac:dyDescent="0.25">
      <c r="F104" s="229" t="s">
        <v>21</v>
      </c>
      <c r="G104" s="230"/>
      <c r="H104" s="164">
        <f>+A!D52/(D!H$94)</f>
        <v>4.8729397622156344E-8</v>
      </c>
      <c r="I104" s="164">
        <f>+A!E52/(D!I$94)</f>
        <v>5.4847087344899983E-8</v>
      </c>
      <c r="J104" s="164">
        <f>+A!F52/(D!J$94)</f>
        <v>5.1408646907082574E-8</v>
      </c>
      <c r="K104" s="164">
        <f>+A!G52/(D!K$94)</f>
        <v>5.6129694009007708E-8</v>
      </c>
      <c r="L104" s="164">
        <f>+A!H52/(D!L$94)</f>
        <v>3.6958985626110064E-8</v>
      </c>
      <c r="M104" s="164">
        <f>+A!I52/(D!M$94)</f>
        <v>2.6840613340099555E-8</v>
      </c>
      <c r="N104" s="164" t="e">
        <f>+A!J51/(D!N$94)</f>
        <v>#VALUE!</v>
      </c>
      <c r="O104" s="164">
        <f>+A!K52/(D!O$94)</f>
        <v>1.8675550247986941E-8</v>
      </c>
      <c r="P104" s="164">
        <f>+A!L52/(D!P$94)</f>
        <v>4.9366789289329703E-8</v>
      </c>
      <c r="Q104" s="164">
        <f>+A!M52/(D!Q$94)</f>
        <v>3.8228303750889325E-8</v>
      </c>
      <c r="R104" s="164">
        <f>+A!N52/(D!R$94)</f>
        <v>2.5170741049497354E-8</v>
      </c>
      <c r="S104" s="164">
        <f>+A!O52/(D!S$94)</f>
        <v>1.2591986580496613E-8</v>
      </c>
      <c r="T104" s="164">
        <f>+A!P52/(D!T$94)</f>
        <v>1.3090290687473867E-8</v>
      </c>
      <c r="U104" s="164">
        <f>+A!Q52/(D!U$94)</f>
        <v>2.4231194147792826E-8</v>
      </c>
      <c r="V104" s="164">
        <f>+A!R52/(D!V$94)</f>
        <v>2.2361572309962821E-8</v>
      </c>
      <c r="W104" s="164">
        <f>+A!S52/(D!W$94)</f>
        <v>1.8079525955660778E-8</v>
      </c>
      <c r="X104" s="164">
        <f>+A!T52/(D!X$94)</f>
        <v>1.963482375463282E-8</v>
      </c>
      <c r="Y104" s="164">
        <f>+A!U52/(D!Y$94)</f>
        <v>1.6958680172095258E-8</v>
      </c>
      <c r="Z104" s="164">
        <f>+A!V52/(D!Z$94)</f>
        <v>3.0454093306271883E-8</v>
      </c>
      <c r="AA104" s="164">
        <f>+A!W52/(D!AA$94)</f>
        <v>3.3129359190185569E-8</v>
      </c>
      <c r="AB104" s="164">
        <f>+A!X52/(D!AB$94)</f>
        <v>5.2715713456442449E-8</v>
      </c>
      <c r="AC104" s="164">
        <f>+A!Y52/(D!AC$94)</f>
        <v>4.3503542692255209E-8</v>
      </c>
      <c r="AD104" s="164">
        <f>+A!Z52/(D!AD$94)</f>
        <v>3.7324390033109217E-8</v>
      </c>
      <c r="AE104" s="164">
        <f>+A!AA52/(D!AE$94)</f>
        <v>3.5986517427736522E-8</v>
      </c>
      <c r="AF104" s="164">
        <f>+A!AB52/(D!AF$94)</f>
        <v>2.760681096895835E-8</v>
      </c>
      <c r="AG104" s="164">
        <f>+A!AC52/(D!AG$94)</f>
        <v>4.2269591700576582E-8</v>
      </c>
      <c r="AH104" s="164">
        <f>+A!AD52/(D!AH$94)</f>
        <v>4.2828413179796773E-8</v>
      </c>
    </row>
    <row r="105" spans="6:34" x14ac:dyDescent="0.25">
      <c r="F105" s="227" t="s">
        <v>22</v>
      </c>
      <c r="G105" s="228"/>
      <c r="H105" s="164">
        <f>+A!D53/(D!H$94)</f>
        <v>1.5734837406394235E-7</v>
      </c>
      <c r="I105" s="164">
        <f>+A!E53/(D!I$94)</f>
        <v>1.4201023550260041E-7</v>
      </c>
      <c r="J105" s="164">
        <f>+A!F53/(D!J$94)</f>
        <v>9.6273273395236322E-8</v>
      </c>
      <c r="K105" s="164">
        <f>+A!G53/(D!K$94)</f>
        <v>9.3514315948396352E-8</v>
      </c>
      <c r="L105" s="164">
        <f>+A!H53/(D!L$94)</f>
        <v>9.9901389403976863E-8</v>
      </c>
      <c r="M105" s="164">
        <f>+A!I53/(D!M$94)</f>
        <v>9.4622012812651829E-8</v>
      </c>
      <c r="N105" s="164">
        <f>+A!J52/(D!N$94)</f>
        <v>1.3069810947123546E-8</v>
      </c>
      <c r="O105" s="164">
        <f>+A!K53/(D!O$94)</f>
        <v>7.7910595873614789E-8</v>
      </c>
      <c r="P105" s="164">
        <f>+A!L53/(D!P$94)</f>
        <v>1.2598041326773026E-7</v>
      </c>
      <c r="Q105" s="164">
        <f>+A!M53/(D!Q$94)</f>
        <v>7.1341393862761158E-8</v>
      </c>
      <c r="R105" s="164">
        <f>+A!N53/(D!R$94)</f>
        <v>4.9162159535755117E-8</v>
      </c>
      <c r="S105" s="164">
        <f>+A!O53/(D!S$94)</f>
        <v>4.5118958265985731E-8</v>
      </c>
      <c r="T105" s="164">
        <f>+A!P53/(D!T$94)</f>
        <v>1.3478506286514049E-7</v>
      </c>
      <c r="U105" s="164">
        <f>+A!Q53/(D!U$94)</f>
        <v>3.1002905016360846E-7</v>
      </c>
      <c r="V105" s="164">
        <f>+A!R53/(D!V$94)</f>
        <v>4.980205595397527E-8</v>
      </c>
      <c r="W105" s="164">
        <f>+A!S53/(D!W$94)</f>
        <v>4.2018110531991591E-8</v>
      </c>
      <c r="X105" s="164">
        <f>+A!T53/(D!X$94)</f>
        <v>4.3101758160309085E-8</v>
      </c>
      <c r="Y105" s="164">
        <f>+A!U53/(D!Y$94)</f>
        <v>2.6521241902637891E-8</v>
      </c>
      <c r="Z105" s="164">
        <f>+A!V53/(D!Z$94)</f>
        <v>3.8465584663181417E-8</v>
      </c>
      <c r="AA105" s="164">
        <f>+A!W53/(D!AA$94)</f>
        <v>2.3677835869626759E-8</v>
      </c>
      <c r="AB105" s="164">
        <f>+A!X53/(D!AB$94)</f>
        <v>2.8366172386065914E-8</v>
      </c>
      <c r="AC105" s="164">
        <f>+A!Y53/(D!AC$94)</f>
        <v>2.3776097254242592E-8</v>
      </c>
      <c r="AD105" s="164">
        <f>+A!Z53/(D!AD$94)</f>
        <v>4.3394119920323604E-8</v>
      </c>
      <c r="AE105" s="164">
        <f>+A!AA53/(D!AE$94)</f>
        <v>1.0092034658854898E-7</v>
      </c>
      <c r="AF105" s="164">
        <f>+A!AB53/(D!AF$94)</f>
        <v>1.0676410227042795E-7</v>
      </c>
      <c r="AG105" s="164">
        <f>+A!AC53/(D!AG$94)</f>
        <v>1.4950193211913638E-7</v>
      </c>
      <c r="AH105" s="164">
        <f>+A!AD53/(D!AH$94)</f>
        <v>1.5920950617519213E-7</v>
      </c>
    </row>
    <row r="106" spans="6:34" x14ac:dyDescent="0.25">
      <c r="F106" s="229" t="s">
        <v>23</v>
      </c>
      <c r="G106" s="230"/>
      <c r="H106" s="164">
        <f>+A!D54/(D!H$94)</f>
        <v>3.7296200072149032E-9</v>
      </c>
      <c r="I106" s="164">
        <f>+A!E54/(D!I$94)</f>
        <v>1.9198105208657186E-9</v>
      </c>
      <c r="J106" s="164">
        <f>+A!F54/(D!J$94)</f>
        <v>9.1089581767914203E-9</v>
      </c>
      <c r="K106" s="164">
        <f>+A!G54/(D!K$94)</f>
        <v>7.9749712929353989E-9</v>
      </c>
      <c r="L106" s="164">
        <f>+A!H54/(D!L$94)</f>
        <v>2.4291835625921696E-9</v>
      </c>
      <c r="M106" s="164">
        <f>+A!I54/(D!M$94)</f>
        <v>7.7811155489548324E-9</v>
      </c>
      <c r="N106" s="164">
        <f>+A!J53/(D!N$94)</f>
        <v>1.4482808888525622E-7</v>
      </c>
      <c r="O106" s="164">
        <f>+A!K54/(D!O$94)</f>
        <v>4.3103006604558079E-9</v>
      </c>
      <c r="P106" s="164">
        <f>+A!L54/(D!P$94)</f>
        <v>2.2782677405717015E-8</v>
      </c>
      <c r="Q106" s="164">
        <f>+A!M54/(D!Q$94)</f>
        <v>3.8161205204147357E-8</v>
      </c>
      <c r="R106" s="164">
        <f>+A!N54/(D!R$94)</f>
        <v>7.756086106331397E-9</v>
      </c>
      <c r="S106" s="164">
        <f>+A!O54/(D!S$94)</f>
        <v>1.8204986000326417E-8</v>
      </c>
      <c r="T106" s="164">
        <f>+A!P54/(D!T$94)</f>
        <v>1.2104563639095775E-8</v>
      </c>
      <c r="U106" s="164">
        <f>+A!Q54/(D!U$94)</f>
        <v>1.4285588068430184E-8</v>
      </c>
      <c r="V106" s="164">
        <f>+A!R54/(D!V$94)</f>
        <v>1.5670120138665884E-8</v>
      </c>
      <c r="W106" s="164">
        <f>+A!S54/(D!W$94)</f>
        <v>1.7107652744365614E-8</v>
      </c>
      <c r="X106" s="164">
        <f>+A!T54/(D!X$94)</f>
        <v>1.2633176140226426E-8</v>
      </c>
      <c r="Y106" s="164">
        <f>+A!U54/(D!Y$94)</f>
        <v>1.0942819416565625E-8</v>
      </c>
      <c r="Z106" s="164">
        <f>+A!V54/(D!Z$94)</f>
        <v>2.1342208699793339E-8</v>
      </c>
      <c r="AA106" s="164">
        <f>+A!W54/(D!AA$94)</f>
        <v>1.9620880035736266E-8</v>
      </c>
      <c r="AB106" s="164">
        <f>+A!X54/(D!AB$94)</f>
        <v>1.979251499986442E-8</v>
      </c>
      <c r="AC106" s="164">
        <f>+A!Y54/(D!AC$94)</f>
        <v>1.2810514776120511E-8</v>
      </c>
      <c r="AD106" s="164">
        <f>+A!Z54/(D!AD$94)</f>
        <v>1.6676900691895831E-8</v>
      </c>
      <c r="AE106" s="164">
        <f>+A!AA54/(D!AE$94)</f>
        <v>1.4874008090916605E-8</v>
      </c>
      <c r="AF106" s="164">
        <f>+A!AB54/(D!AF$94)</f>
        <v>1.6357338120936705E-8</v>
      </c>
      <c r="AG106" s="164">
        <f>+A!AC54/(D!AG$94)</f>
        <v>1.648177302348856E-8</v>
      </c>
      <c r="AH106" s="164">
        <f>+A!AD54/(D!AH$94)</f>
        <v>1.5904144249561447E-8</v>
      </c>
    </row>
    <row r="107" spans="6:34" x14ac:dyDescent="0.25">
      <c r="F107" s="227" t="s">
        <v>24</v>
      </c>
      <c r="G107" s="228"/>
      <c r="H107" s="164">
        <f>+A!D55/(D!H$94)</f>
        <v>3.0844632109277709E-7</v>
      </c>
      <c r="I107" s="164">
        <f>+A!E55/(D!I$94)</f>
        <v>3.0503043090719362E-7</v>
      </c>
      <c r="J107" s="164">
        <f>+A!F55/(D!J$94)</f>
        <v>2.3436297808937841E-7</v>
      </c>
      <c r="K107" s="164">
        <f>+A!G55/(D!K$94)</f>
        <v>2.1480624377576297E-7</v>
      </c>
      <c r="L107" s="164">
        <f>+A!H55/(D!L$94)</f>
        <v>2.1097761261766857E-7</v>
      </c>
      <c r="M107" s="164">
        <f>+A!I55/(D!M$94)</f>
        <v>1.7062082269143198E-7</v>
      </c>
      <c r="N107" s="164">
        <f>+A!J54/(D!N$94)</f>
        <v>1.073424518289846E-8</v>
      </c>
      <c r="O107" s="164">
        <f>+A!K55/(D!O$94)</f>
        <v>1.1026938313902896E-7</v>
      </c>
      <c r="P107" s="164">
        <f>+A!L55/(D!P$94)</f>
        <v>1.1644927569920506E-7</v>
      </c>
      <c r="Q107" s="164">
        <f>+A!M55/(D!Q$94)</f>
        <v>8.1519814642436683E-8</v>
      </c>
      <c r="R107" s="164">
        <f>+A!N55/(D!R$94)</f>
        <v>7.6855871577707471E-8</v>
      </c>
      <c r="S107" s="164">
        <f>+A!O55/(D!S$94)</f>
        <v>8.2887437431947883E-8</v>
      </c>
      <c r="T107" s="164">
        <f>+A!P55/(D!T$94)</f>
        <v>6.6253366998146704E-8</v>
      </c>
      <c r="U107" s="164">
        <f>+A!Q55/(D!U$94)</f>
        <v>5.4273692337037422E-8</v>
      </c>
      <c r="V107" s="164">
        <f>+A!R55/(D!V$94)</f>
        <v>5.3933720943572331E-8</v>
      </c>
      <c r="W107" s="164">
        <f>+A!S55/(D!W$94)</f>
        <v>4.082755250030945E-8</v>
      </c>
      <c r="X107" s="164">
        <f>+A!T55/(D!X$94)</f>
        <v>2.2786068101190898E-8</v>
      </c>
      <c r="Y107" s="164">
        <f>+A!U55/(D!Y$94)</f>
        <v>2.6977527351365347E-8</v>
      </c>
      <c r="Z107" s="164">
        <f>+A!V55/(D!Z$94)</f>
        <v>3.169821773334086E-8</v>
      </c>
      <c r="AA107" s="164">
        <f>+A!W55/(D!AA$94)</f>
        <v>4.0051626752452315E-8</v>
      </c>
      <c r="AB107" s="164">
        <f>+A!X55/(D!AB$94)</f>
        <v>4.5822848810590431E-8</v>
      </c>
      <c r="AC107" s="164">
        <f>+A!Y55/(D!AC$94)</f>
        <v>7.6031252752147299E-8</v>
      </c>
      <c r="AD107" s="164">
        <f>+A!Z55/(D!AD$94)</f>
        <v>5.5462174879988769E-8</v>
      </c>
      <c r="AE107" s="164">
        <f>+A!AA55/(D!AE$94)</f>
        <v>5.4548675045616E-8</v>
      </c>
      <c r="AF107" s="164">
        <f>+A!AB55/(D!AF$94)</f>
        <v>6.8112194962877313E-8</v>
      </c>
      <c r="AG107" s="164">
        <f>+A!AC55/(D!AG$94)</f>
        <v>7.5284206932789389E-8</v>
      </c>
      <c r="AH107" s="164">
        <f>+A!AD55/(D!AH$94)</f>
        <v>8.6876424891128721E-8</v>
      </c>
    </row>
    <row r="108" spans="6:34" ht="15.75" thickBot="1" x14ac:dyDescent="0.3">
      <c r="F108" s="231" t="s">
        <v>25</v>
      </c>
      <c r="G108" s="232"/>
      <c r="H108" s="165">
        <f>+A!D56/(D!H$94)</f>
        <v>5.3105118135175972E-9</v>
      </c>
      <c r="I108" s="165" t="e">
        <f>+A!E56/(D!I$94)</f>
        <v>#VALUE!</v>
      </c>
      <c r="J108" s="165">
        <f>+A!F56/(D!J$94)</f>
        <v>9.3756291980721878E-15</v>
      </c>
      <c r="K108" s="165">
        <f>+A!G56/(D!K$94)</f>
        <v>2.7218592077072325E-10</v>
      </c>
      <c r="L108" s="165">
        <f>+A!H56/(D!L$94)</f>
        <v>6.9616746952899851E-14</v>
      </c>
      <c r="M108" s="165" t="e">
        <f>+A!I56/(D!M$94)</f>
        <v>#VALUE!</v>
      </c>
      <c r="N108" s="165">
        <f>+A!J55/(D!N$94)</f>
        <v>1.330320461024835E-7</v>
      </c>
      <c r="O108" s="165" t="e">
        <f>+A!K56/(D!O$94)</f>
        <v>#VALUE!</v>
      </c>
      <c r="P108" s="165">
        <f>+A!L56/(D!P$94)</f>
        <v>1.056620279424994E-10</v>
      </c>
      <c r="Q108" s="165">
        <f>+A!M56/(D!Q$94)</f>
        <v>7.7732163174465989E-11</v>
      </c>
      <c r="R108" s="165">
        <f>+A!N56/(D!R$94)</f>
        <v>1.1872542099946578E-9</v>
      </c>
      <c r="S108" s="165">
        <f>+A!O56/(D!S$94)</f>
        <v>7.292602091350307E-10</v>
      </c>
      <c r="T108" s="165">
        <f>+A!P56/(D!T$94)</f>
        <v>7.3748499091305842E-10</v>
      </c>
      <c r="U108" s="165">
        <f>+A!Q56/(D!U$94)</f>
        <v>4.4625443320339141E-10</v>
      </c>
      <c r="V108" s="165">
        <f>+A!R56/(D!V$94)</f>
        <v>1.5277637997598875E-9</v>
      </c>
      <c r="W108" s="165">
        <f>+A!S56/(D!W$94)</f>
        <v>2.5789084520143463E-10</v>
      </c>
      <c r="X108" s="165">
        <f>+A!T56/(D!X$94)</f>
        <v>4.2435765989481591E-10</v>
      </c>
      <c r="Y108" s="165">
        <f>+A!U56/(D!Y$94)</f>
        <v>5.7512197245301689E-10</v>
      </c>
      <c r="Z108" s="165">
        <f>+A!V56/(D!Z$94)</f>
        <v>3.7385232441930652E-10</v>
      </c>
      <c r="AA108" s="165">
        <f>+A!W56/(D!AA$94)</f>
        <v>3.3566763291009582E-10</v>
      </c>
      <c r="AB108" s="165">
        <f>+A!X56/(D!AB$94)</f>
        <v>9.3869208940552845E-10</v>
      </c>
      <c r="AC108" s="165">
        <f>+A!Y56/(D!AC$94)</f>
        <v>1.2160522759994876E-9</v>
      </c>
      <c r="AD108" s="165">
        <f>+A!Z56/(D!AD$94)</f>
        <v>5.371232406466575E-10</v>
      </c>
      <c r="AE108" s="165">
        <f>+A!AA56/(D!AE$94)</f>
        <v>5.0411699068133889E-10</v>
      </c>
      <c r="AF108" s="165">
        <f>+A!AB56/(D!AF$94)</f>
        <v>1.523997092800707E-9</v>
      </c>
      <c r="AG108" s="165">
        <f>+A!AC56/(D!AG$94)</f>
        <v>3.9888237516825104E-9</v>
      </c>
      <c r="AH108" s="165">
        <f>+A!AD56/(D!AH$94)</f>
        <v>1.6345456894041149E-9</v>
      </c>
    </row>
    <row r="109" spans="6:34" x14ac:dyDescent="0.25">
      <c r="F109" t="s">
        <v>52</v>
      </c>
      <c r="I109" s="55"/>
    </row>
    <row r="110" spans="6:34" ht="15.75" thickBot="1" x14ac:dyDescent="0.3"/>
    <row r="111" spans="6:34" ht="15.75" thickBot="1" x14ac:dyDescent="0.3">
      <c r="F111" s="5" t="s">
        <v>14</v>
      </c>
      <c r="G111" s="6"/>
      <c r="H111" s="11">
        <v>1995</v>
      </c>
      <c r="I111" s="7">
        <v>1996</v>
      </c>
      <c r="J111" s="11">
        <v>1997</v>
      </c>
      <c r="K111" s="7">
        <v>1998</v>
      </c>
      <c r="L111" s="11">
        <v>1999</v>
      </c>
      <c r="M111" s="7">
        <v>2000</v>
      </c>
      <c r="N111" s="11">
        <v>2001</v>
      </c>
      <c r="O111" s="7">
        <v>2002</v>
      </c>
      <c r="P111" s="11">
        <v>2003</v>
      </c>
      <c r="Q111" s="7">
        <v>2004</v>
      </c>
      <c r="R111" s="11">
        <v>2005</v>
      </c>
      <c r="S111" s="7">
        <v>2006</v>
      </c>
      <c r="T111" s="11">
        <v>2007</v>
      </c>
      <c r="U111" s="7">
        <v>2008</v>
      </c>
      <c r="V111" s="11">
        <v>2009</v>
      </c>
      <c r="W111" s="7">
        <v>2010</v>
      </c>
      <c r="X111" s="11">
        <v>2011</v>
      </c>
      <c r="Y111" s="7">
        <v>2012</v>
      </c>
      <c r="Z111" s="11">
        <v>2013</v>
      </c>
      <c r="AA111" s="7">
        <v>2014</v>
      </c>
      <c r="AB111" s="11">
        <v>2015</v>
      </c>
      <c r="AC111" s="8">
        <v>2016</v>
      </c>
      <c r="AD111" s="8">
        <v>2017</v>
      </c>
      <c r="AE111" s="8">
        <v>2018</v>
      </c>
      <c r="AF111" s="8">
        <v>2019</v>
      </c>
      <c r="AG111" s="8">
        <v>2020</v>
      </c>
      <c r="AH111" s="8">
        <v>2021</v>
      </c>
    </row>
    <row r="112" spans="6:34" ht="15.75" thickBot="1" x14ac:dyDescent="0.3">
      <c r="F112" s="207" t="s">
        <v>26</v>
      </c>
      <c r="G112" s="216"/>
      <c r="H112" s="50">
        <f>+B!E46/(D!H$94)</f>
        <v>8.2032441669572819E-6</v>
      </c>
      <c r="I112" s="50">
        <f>+B!F46/(D!I$94)</f>
        <v>7.9859667281911888E-6</v>
      </c>
      <c r="J112" s="50">
        <f>+B!G46/(D!J$94)</f>
        <v>7.1141289913905966E-6</v>
      </c>
      <c r="K112" s="50">
        <f>+B!H46/(D!K$94)</f>
        <v>7.9162849813075326E-6</v>
      </c>
      <c r="L112" s="50">
        <f>+B!I46/(D!L$94)</f>
        <v>5.7574465270569554E-6</v>
      </c>
      <c r="M112" s="50">
        <f>+B!J46/(D!M$94)</f>
        <v>4.8940519643735941E-6</v>
      </c>
      <c r="N112" s="50">
        <f>+B!K46/(D!N$94)</f>
        <v>5.7028828251870485E-6</v>
      </c>
      <c r="O112" s="50">
        <f>+B!L46/(D!O$94)</f>
        <v>5.1887373830728878E-6</v>
      </c>
      <c r="P112" s="50">
        <f>+B!M46/(D!P$94)</f>
        <v>6.463046169083331E-6</v>
      </c>
      <c r="Q112" s="50">
        <f>+B!N46/(D!Q$94)</f>
        <v>5.8642976809729926E-6</v>
      </c>
      <c r="R112" s="50">
        <f>+B!O46/(D!R$94)</f>
        <v>5.3129061067870803E-6</v>
      </c>
      <c r="S112" s="50">
        <f>+B!P46/(D!S$94)</f>
        <v>5.7741801447108136E-6</v>
      </c>
      <c r="T112" s="50">
        <f>+B!Q46/(D!T$94)</f>
        <v>5.8437450080324374E-6</v>
      </c>
      <c r="U112" s="50">
        <f>+B!R46/(D!U$94)</f>
        <v>6.430573577406802E-6</v>
      </c>
      <c r="V112" s="50">
        <f>+B!S46/(D!V$94)</f>
        <v>5.7590639686799153E-6</v>
      </c>
      <c r="W112" s="50">
        <f>+B!T46/(D!W$94)</f>
        <v>5.7845340220107025E-6</v>
      </c>
      <c r="X112" s="50">
        <f>+B!U46/(D!X$94)</f>
        <v>6.6134960201215838E-6</v>
      </c>
      <c r="Y112" s="50">
        <f>+B!V46/(D!Y$94)</f>
        <v>6.0378762062599804E-6</v>
      </c>
      <c r="Z112" s="50">
        <f>+B!W46/(D!Z$94)</f>
        <v>5.7754930484189376E-6</v>
      </c>
      <c r="AA112" s="50">
        <f>+B!X46/(D!AA$94)</f>
        <v>6.6410327312258426E-6</v>
      </c>
      <c r="AB112" s="50">
        <f>+B!Y46/(D!AB$94)</f>
        <v>7.7260476203802091E-6</v>
      </c>
      <c r="AC112" s="50">
        <f>+B!Z46/(D!AC$94)</f>
        <v>6.0379454621096063E-6</v>
      </c>
      <c r="AD112" s="50">
        <f>+B!AA46/(D!AD$94)</f>
        <v>6.0086430200892715E-6</v>
      </c>
      <c r="AE112" s="50">
        <f>+B!AB46/(D!AE$94)</f>
        <v>6.50288925042993E-6</v>
      </c>
      <c r="AF112" s="50">
        <f>+B!AC46/(D!AF$94)</f>
        <v>6.7242242315298727E-6</v>
      </c>
      <c r="AG112" s="50">
        <f>+B!AD46/(D!AG$94)</f>
        <v>6.0817280488463535E-6</v>
      </c>
      <c r="AH112" s="50">
        <f>+B!AE46/(D!AH$94)</f>
        <v>6.5670954345269675E-6</v>
      </c>
    </row>
    <row r="113" spans="6:34" x14ac:dyDescent="0.25">
      <c r="F113" s="227" t="s">
        <v>16</v>
      </c>
      <c r="G113" s="228"/>
      <c r="H113" s="51">
        <f>+B!E47/(D!H$94)</f>
        <v>5.6782677374501906E-8</v>
      </c>
      <c r="I113" s="51">
        <f>+B!F47/(D!I$94)</f>
        <v>5.9611841146033639E-8</v>
      </c>
      <c r="J113" s="51">
        <f>+B!G47/(D!J$94)</f>
        <v>5.4076172799630485E-8</v>
      </c>
      <c r="K113" s="51">
        <f>+B!H47/(D!K$94)</f>
        <v>3.118070282411531E-8</v>
      </c>
      <c r="L113" s="51">
        <f>+B!I47/(D!L$94)</f>
        <v>2.8820880729645343E-8</v>
      </c>
      <c r="M113" s="51">
        <f>+B!J47/(D!M$94)</f>
        <v>3.2590374873107119E-8</v>
      </c>
      <c r="N113" s="51">
        <f>+B!K47/(D!N$94)</f>
        <v>3.0331350497956615E-8</v>
      </c>
      <c r="O113" s="51">
        <f>+B!L47/(D!O$94)</f>
        <v>2.6950337346342579E-8</v>
      </c>
      <c r="P113" s="51">
        <f>+B!M47/(D!P$94)</f>
        <v>2.2845028568405882E-8</v>
      </c>
      <c r="Q113" s="51">
        <f>+B!N47/(D!Q$94)</f>
        <v>2.5098973271149136E-8</v>
      </c>
      <c r="R113" s="51">
        <f>+B!O47/(D!R$94)</f>
        <v>3.0688887271785825E-8</v>
      </c>
      <c r="S113" s="51">
        <f>+B!P47/(D!S$94)</f>
        <v>2.519429994391772E-8</v>
      </c>
      <c r="T113" s="51">
        <f>+B!Q47/(D!T$94)</f>
        <v>9.3839697898047371E-8</v>
      </c>
      <c r="U113" s="51">
        <f>+B!R47/(D!U$94)</f>
        <v>2.2604838968994208E-8</v>
      </c>
      <c r="V113" s="51">
        <f>+B!S47/(D!V$94)</f>
        <v>1.4943241595494547E-8</v>
      </c>
      <c r="W113" s="51">
        <f>+B!T47/(D!W$94)</f>
        <v>1.9900241883292621E-8</v>
      </c>
      <c r="X113" s="51">
        <f>+B!U47/(D!X$94)</f>
        <v>2.1273116128556677E-8</v>
      </c>
      <c r="Y113" s="51">
        <f>+B!V47/(D!Y$94)</f>
        <v>2.6307463410639009E-8</v>
      </c>
      <c r="Z113" s="51">
        <f>+B!W47/(D!Z$94)</f>
        <v>3.3106873297830584E-8</v>
      </c>
      <c r="AA113" s="51">
        <f>+B!X47/(D!AA$94)</f>
        <v>4.6749209772706105E-8</v>
      </c>
      <c r="AB113" s="51">
        <f>+B!Y47/(D!AB$94)</f>
        <v>6.755510280283785E-8</v>
      </c>
      <c r="AC113" s="51">
        <f>+B!Z47/(D!AC$94)</f>
        <v>7.0494684444811281E-8</v>
      </c>
      <c r="AD113" s="51">
        <f>+B!AA47/(D!AD$94)</f>
        <v>7.2934487373739077E-8</v>
      </c>
      <c r="AE113" s="51">
        <f>+B!AB47/(D!AE$94)</f>
        <v>7.8085604849440964E-8</v>
      </c>
      <c r="AF113" s="51">
        <f>+B!AC47/(D!AF$94)</f>
        <v>9.8192829513079831E-8</v>
      </c>
      <c r="AG113" s="51">
        <f>+B!AD47/(D!AG$94)</f>
        <v>1.181622337394121E-7</v>
      </c>
      <c r="AH113" s="51">
        <f>+B!AE47/(D!AH$94)</f>
        <v>1.3648729669628915E-7</v>
      </c>
    </row>
    <row r="114" spans="6:34" x14ac:dyDescent="0.25">
      <c r="F114" s="229" t="s">
        <v>17</v>
      </c>
      <c r="G114" s="230"/>
      <c r="H114" s="52">
        <f>+B!E48/(D!H$94)</f>
        <v>6.2393576359551601E-9</v>
      </c>
      <c r="I114" s="52">
        <f>+B!F48/(D!I$94)</f>
        <v>4.0840011703303987E-9</v>
      </c>
      <c r="J114" s="52">
        <f>+B!G48/(D!J$94)</f>
        <v>1.7119805159387832E-9</v>
      </c>
      <c r="K114" s="52">
        <f>+B!H48/(D!K$94)</f>
        <v>8.252419102377861E-9</v>
      </c>
      <c r="L114" s="52">
        <f>+B!I48/(D!L$94)</f>
        <v>1.5160787067667764E-9</v>
      </c>
      <c r="M114" s="52">
        <f>+B!J48/(D!M$94)</f>
        <v>2.4141582026739429E-9</v>
      </c>
      <c r="N114" s="52">
        <f>+B!K48/(D!N$94)</f>
        <v>2.6894236289217228E-9</v>
      </c>
      <c r="O114" s="52">
        <f>+B!L48/(D!O$94)</f>
        <v>3.5887935888591782E-9</v>
      </c>
      <c r="P114" s="52">
        <f>+B!M48/(D!P$94)</f>
        <v>4.3584107257889805E-9</v>
      </c>
      <c r="Q114" s="52">
        <f>+B!N48/(D!Q$94)</f>
        <v>4.6043644563311914E-9</v>
      </c>
      <c r="R114" s="52">
        <f>+B!O48/(D!R$94)</f>
        <v>6.8616229708381895E-9</v>
      </c>
      <c r="S114" s="52">
        <f>+B!P48/(D!S$94)</f>
        <v>6.9021209987309503E-9</v>
      </c>
      <c r="T114" s="52">
        <f>+B!Q48/(D!T$94)</f>
        <v>3.3512605006458478E-9</v>
      </c>
      <c r="U114" s="52">
        <f>+B!R48/(D!U$94)</f>
        <v>5.1573133943555504E-9</v>
      </c>
      <c r="V114" s="52">
        <f>+B!S48/(D!V$94)</f>
        <v>4.3790640237224758E-9</v>
      </c>
      <c r="W114" s="52">
        <f>+B!T48/(D!W$94)</f>
        <v>3.2132190110285107E-9</v>
      </c>
      <c r="X114" s="52">
        <f>+B!U48/(D!X$94)</f>
        <v>2.3520029867934733E-9</v>
      </c>
      <c r="Y114" s="52">
        <f>+B!V48/(D!Y$94)</f>
        <v>8.7201485693546762E-9</v>
      </c>
      <c r="Z114" s="52">
        <f>+B!W48/(D!Z$94)</f>
        <v>8.6815154307193544E-9</v>
      </c>
      <c r="AA114" s="52">
        <f>+B!X48/(D!AA$94)</f>
        <v>1.1002059196334034E-8</v>
      </c>
      <c r="AB114" s="52">
        <f>+B!Y48/(D!AB$94)</f>
        <v>1.052229642082766E-8</v>
      </c>
      <c r="AC114" s="52">
        <f>+B!Z48/(D!AC$94)</f>
        <v>2.0678457506385785E-8</v>
      </c>
      <c r="AD114" s="52">
        <f>+B!AA48/(D!AD$94)</f>
        <v>5.8586127510089326E-8</v>
      </c>
      <c r="AE114" s="52">
        <f>+B!AB48/(D!AE$94)</f>
        <v>3.3943927243146508E-8</v>
      </c>
      <c r="AF114" s="52">
        <f>+B!AC48/(D!AF$94)</f>
        <v>3.4520429174904146E-8</v>
      </c>
      <c r="AG114" s="52">
        <f>+B!AD48/(D!AG$94)</f>
        <v>4.1017538356668099E-8</v>
      </c>
      <c r="AH114" s="52">
        <f>+B!AE48/(D!AH$94)</f>
        <v>3.8771098373749915E-8</v>
      </c>
    </row>
    <row r="115" spans="6:34" x14ac:dyDescent="0.25">
      <c r="F115" s="227" t="s">
        <v>18</v>
      </c>
      <c r="G115" s="228"/>
      <c r="H115" s="52">
        <f>+B!E49/(D!H$94)</f>
        <v>5.4209939298241536E-8</v>
      </c>
      <c r="I115" s="52">
        <f>+B!F49/(D!I$94)</f>
        <v>6.267951986948765E-8</v>
      </c>
      <c r="J115" s="52">
        <f>+B!G49/(D!J$94)</f>
        <v>6.1845147300175029E-8</v>
      </c>
      <c r="K115" s="52">
        <f>+B!H49/(D!K$94)</f>
        <v>8.5881468999986349E-8</v>
      </c>
      <c r="L115" s="52">
        <f>+B!I49/(D!L$94)</f>
        <v>7.6943294621761144E-8</v>
      </c>
      <c r="M115" s="52">
        <f>+B!J49/(D!M$94)</f>
        <v>7.1259274170869089E-8</v>
      </c>
      <c r="N115" s="52">
        <f>+B!K49/(D!N$94)</f>
        <v>6.1267017691669288E-8</v>
      </c>
      <c r="O115" s="52">
        <f>+B!L49/(D!O$94)</f>
        <v>5.6528044107703319E-8</v>
      </c>
      <c r="P115" s="52">
        <f>+B!M49/(D!P$94)</f>
        <v>7.7525751434614179E-8</v>
      </c>
      <c r="Q115" s="52">
        <f>+B!N49/(D!Q$94)</f>
        <v>7.5203010887603733E-8</v>
      </c>
      <c r="R115" s="52">
        <f>+B!O49/(D!R$94)</f>
        <v>8.5768776345619261E-8</v>
      </c>
      <c r="S115" s="52">
        <f>+B!P49/(D!S$94)</f>
        <v>7.6891220935767961E-8</v>
      </c>
      <c r="T115" s="52">
        <f>+B!Q49/(D!T$94)</f>
        <v>9.3230332833476974E-8</v>
      </c>
      <c r="U115" s="52">
        <f>+B!R49/(D!U$94)</f>
        <v>9.2111940882662811E-8</v>
      </c>
      <c r="V115" s="52">
        <f>+B!S49/(D!V$94)</f>
        <v>7.5907634737431268E-8</v>
      </c>
      <c r="W115" s="52">
        <f>+B!T49/(D!W$94)</f>
        <v>6.673011987999596E-8</v>
      </c>
      <c r="X115" s="52">
        <f>+B!U49/(D!X$94)</f>
        <v>8.2293070157949804E-8</v>
      </c>
      <c r="Y115" s="52">
        <f>+B!V49/(D!Y$94)</f>
        <v>8.9923194991895374E-8</v>
      </c>
      <c r="Z115" s="52">
        <f>+B!W49/(D!Z$94)</f>
        <v>7.4572828626536428E-8</v>
      </c>
      <c r="AA115" s="52">
        <f>+B!X49/(D!AA$94)</f>
        <v>7.5810317240254649E-8</v>
      </c>
      <c r="AB115" s="52">
        <f>+B!Y49/(D!AB$94)</f>
        <v>8.0760693812642472E-8</v>
      </c>
      <c r="AC115" s="52">
        <f>+B!Z49/(D!AC$94)</f>
        <v>7.8063923042466105E-8</v>
      </c>
      <c r="AD115" s="52">
        <f>+B!AA49/(D!AD$94)</f>
        <v>7.8108979796645E-8</v>
      </c>
      <c r="AE115" s="52">
        <f>+B!AB49/(D!AE$94)</f>
        <v>7.1628598548618446E-8</v>
      </c>
      <c r="AF115" s="52">
        <f>+B!AC49/(D!AF$94)</f>
        <v>7.6952973844780351E-8</v>
      </c>
      <c r="AG115" s="52">
        <f>+B!AD49/(D!AG$94)</f>
        <v>8.0506552765786523E-8</v>
      </c>
      <c r="AH115" s="52">
        <f>+B!AE49/(D!AH$94)</f>
        <v>8.0936510672654514E-8</v>
      </c>
    </row>
    <row r="116" spans="6:34" x14ac:dyDescent="0.25">
      <c r="F116" s="229" t="s">
        <v>19</v>
      </c>
      <c r="G116" s="230"/>
      <c r="H116" s="52">
        <f>+B!E50/(D!H$94)</f>
        <v>9.5748248776452634E-8</v>
      </c>
      <c r="I116" s="52">
        <f>+B!F50/(D!I$94)</f>
        <v>1.0162051147728685E-8</v>
      </c>
      <c r="J116" s="52">
        <f>+B!G50/(D!J$94)</f>
        <v>8.099615439843761E-9</v>
      </c>
      <c r="K116" s="52">
        <f>+B!H50/(D!K$94)</f>
        <v>1.0936612126311336E-8</v>
      </c>
      <c r="L116" s="52">
        <f>+B!I50/(D!L$94)</f>
        <v>8.0463500239808002E-9</v>
      </c>
      <c r="M116" s="52">
        <f>+B!J50/(D!M$94)</f>
        <v>6.7363105031832197E-9</v>
      </c>
      <c r="N116" s="52">
        <f>+B!K50/(D!N$94)</f>
        <v>6.850117249418422E-9</v>
      </c>
      <c r="O116" s="52">
        <f>+B!L50/(D!O$94)</f>
        <v>6.2704181797454795E-9</v>
      </c>
      <c r="P116" s="52">
        <f>+B!M50/(D!P$94)</f>
        <v>6.0766232269731408E-9</v>
      </c>
      <c r="Q116" s="52">
        <f>+B!N50/(D!Q$94)</f>
        <v>9.7778195655922432E-9</v>
      </c>
      <c r="R116" s="52">
        <f>+B!O50/(D!R$94)</f>
        <v>6.7998110639616638E-9</v>
      </c>
      <c r="S116" s="52">
        <f>+B!P50/(D!S$94)</f>
        <v>8.1301481171189626E-9</v>
      </c>
      <c r="T116" s="52">
        <f>+B!Q50/(D!T$94)</f>
        <v>1.2243319808566441E-8</v>
      </c>
      <c r="U116" s="52">
        <f>+B!R50/(D!U$94)</f>
        <v>1.1166307691392805E-8</v>
      </c>
      <c r="V116" s="52">
        <f>+B!S50/(D!V$94)</f>
        <v>1.0806623891952305E-8</v>
      </c>
      <c r="W116" s="52">
        <f>+B!T50/(D!W$94)</f>
        <v>1.1278074541820419E-8</v>
      </c>
      <c r="X116" s="52">
        <f>+B!U50/(D!X$94)</f>
        <v>1.2084242386190993E-8</v>
      </c>
      <c r="Y116" s="52">
        <f>+B!V50/(D!Y$94)</f>
        <v>1.1826667241269959E-8</v>
      </c>
      <c r="Z116" s="52">
        <f>+B!W50/(D!Z$94)</f>
        <v>1.3895467135398496E-8</v>
      </c>
      <c r="AA116" s="52">
        <f>+B!X50/(D!AA$94)</f>
        <v>1.2186416732034306E-8</v>
      </c>
      <c r="AB116" s="52">
        <f>+B!Y50/(D!AB$94)</f>
        <v>1.0800736218677853E-8</v>
      </c>
      <c r="AC116" s="52">
        <f>+B!Z50/(D!AC$94)</f>
        <v>1.2026775749137338E-8</v>
      </c>
      <c r="AD116" s="52">
        <f>+B!AA50/(D!AD$94)</f>
        <v>1.0812102943685326E-8</v>
      </c>
      <c r="AE116" s="52">
        <f>+B!AB50/(D!AE$94)</f>
        <v>1.3335358355073222E-8</v>
      </c>
      <c r="AF116" s="52">
        <f>+B!AC50/(D!AF$94)</f>
        <v>1.3996965228803812E-8</v>
      </c>
      <c r="AG116" s="52">
        <f>+B!AD50/(D!AG$94)</f>
        <v>1.3061173498807936E-8</v>
      </c>
      <c r="AH116" s="52">
        <f>+B!AE50/(D!AH$94)</f>
        <v>1.7627682598813838E-8</v>
      </c>
    </row>
    <row r="117" spans="6:34" x14ac:dyDescent="0.25">
      <c r="F117" s="227" t="s">
        <v>20</v>
      </c>
      <c r="G117" s="228"/>
      <c r="H117" s="52">
        <f>+B!E51/(D!H$94)</f>
        <v>6.1754491517858159E-9</v>
      </c>
      <c r="I117" s="52">
        <f>+B!F51/(D!I$94)</f>
        <v>4.2725559191483299E-9</v>
      </c>
      <c r="J117" s="52">
        <f>+B!G51/(D!J$94)</f>
        <v>6.0286983356859823E-9</v>
      </c>
      <c r="K117" s="52">
        <f>+B!H51/(D!K$94)</f>
        <v>3.4642832566480739E-9</v>
      </c>
      <c r="L117" s="52">
        <f>+B!I51/(D!L$94)</f>
        <v>3.9741300137620816E-9</v>
      </c>
      <c r="M117" s="52">
        <f>+B!J51/(D!M$94)</f>
        <v>2.0041131185943578E-9</v>
      </c>
      <c r="N117" s="52">
        <f>+B!K51/(D!N$94)</f>
        <v>3.360606051304621E-9</v>
      </c>
      <c r="O117" s="52">
        <f>+B!L51/(D!O$94)</f>
        <v>4.8045076377803959E-9</v>
      </c>
      <c r="P117" s="52">
        <f>+B!M51/(D!P$94)</f>
        <v>1.9355064616479096E-9</v>
      </c>
      <c r="Q117" s="52">
        <f>+B!N51/(D!Q$94)</f>
        <v>1.6863463682195982E-9</v>
      </c>
      <c r="R117" s="52">
        <f>+B!O51/(D!R$94)</f>
        <v>1.5110370782672181E-9</v>
      </c>
      <c r="S117" s="52">
        <f>+B!P51/(D!S$94)</f>
        <v>1.9034630706865249E-9</v>
      </c>
      <c r="T117" s="52">
        <f>+B!Q51/(D!T$94)</f>
        <v>1.5661225369322621E-9</v>
      </c>
      <c r="U117" s="52">
        <f>+B!R51/(D!U$94)</f>
        <v>1.1712191770300321E-9</v>
      </c>
      <c r="V117" s="52">
        <f>+B!S51/(D!V$94)</f>
        <v>2.758760635687065E-9</v>
      </c>
      <c r="W117" s="52">
        <f>+B!T51/(D!W$94)</f>
        <v>3.662662781384842E-9</v>
      </c>
      <c r="X117" s="52">
        <f>+B!U51/(D!X$94)</f>
        <v>6.0824727293164981E-9</v>
      </c>
      <c r="Y117" s="52">
        <f>+B!V51/(D!Y$94)</f>
        <v>2.9188184869105997E-9</v>
      </c>
      <c r="Z117" s="52">
        <f>+B!W51/(D!Z$94)</f>
        <v>4.2997217602089509E-9</v>
      </c>
      <c r="AA117" s="52">
        <f>+B!X51/(D!AA$94)</f>
        <v>3.4899074666140947E-9</v>
      </c>
      <c r="AB117" s="52">
        <f>+B!Y51/(D!AB$94)</f>
        <v>2.73865407838152E-9</v>
      </c>
      <c r="AC117" s="52">
        <f>+B!Z51/(D!AC$94)</f>
        <v>2.7304409660716315E-9</v>
      </c>
      <c r="AD117" s="52">
        <f>+B!AA51/(D!AD$94)</f>
        <v>4.9255342618311322E-9</v>
      </c>
      <c r="AE117" s="52">
        <f>+B!AB51/(D!AE$94)</f>
        <v>3.292806305952096E-9</v>
      </c>
      <c r="AF117" s="52">
        <f>+B!AC51/(D!AF$94)</f>
        <v>2.3595867810208462E-9</v>
      </c>
      <c r="AG117" s="52">
        <f>+B!AD51/(D!AG$94)</f>
        <v>4.5165485313665888E-9</v>
      </c>
      <c r="AH117" s="52">
        <f>+B!AE51/(D!AH$94)</f>
        <v>1.0912621165975619E-8</v>
      </c>
    </row>
    <row r="118" spans="6:34" x14ac:dyDescent="0.25">
      <c r="F118" s="229" t="s">
        <v>21</v>
      </c>
      <c r="G118" s="230"/>
      <c r="H118" s="52">
        <f>+B!E52/(D!H$94)</f>
        <v>2.3735278073722926E-6</v>
      </c>
      <c r="I118" s="52">
        <f>+B!F52/(D!I$94)</f>
        <v>2.2611440192171313E-6</v>
      </c>
      <c r="J118" s="52">
        <f>+B!G52/(D!J$94)</f>
        <v>2.2201864966202865E-6</v>
      </c>
      <c r="K118" s="52">
        <f>+B!H52/(D!K$94)</f>
        <v>2.3707998105261207E-6</v>
      </c>
      <c r="L118" s="52">
        <f>+B!I52/(D!L$94)</f>
        <v>2.275501112856296E-6</v>
      </c>
      <c r="M118" s="52">
        <f>+B!J52/(D!M$94)</f>
        <v>1.9916289587269998E-6</v>
      </c>
      <c r="N118" s="52">
        <f>+B!K52/(D!N$94)</f>
        <v>2.0402996670480983E-6</v>
      </c>
      <c r="O118" s="52">
        <f>+B!L52/(D!O$94)</f>
        <v>2.1009860049835119E-6</v>
      </c>
      <c r="P118" s="52">
        <f>+B!M52/(D!P$94)</f>
        <v>2.2469368360461915E-6</v>
      </c>
      <c r="Q118" s="52">
        <f>+B!N52/(D!Q$94)</f>
        <v>1.8942562032770777E-6</v>
      </c>
      <c r="R118" s="52">
        <f>+B!O52/(D!R$94)</f>
        <v>1.8073997973377695E-6</v>
      </c>
      <c r="S118" s="52">
        <f>+B!P52/(D!S$94)</f>
        <v>1.9402317390680635E-6</v>
      </c>
      <c r="T118" s="52">
        <f>+B!Q52/(D!T$94)</f>
        <v>1.6927471811242759E-6</v>
      </c>
      <c r="U118" s="52">
        <f>+B!R52/(D!U$94)</f>
        <v>1.8114650703188106E-6</v>
      </c>
      <c r="V118" s="52">
        <f>+B!S52/(D!V$94)</f>
        <v>1.8062732785626973E-6</v>
      </c>
      <c r="W118" s="52">
        <f>+B!T52/(D!W$94)</f>
        <v>1.6413027371564791E-6</v>
      </c>
      <c r="X118" s="52">
        <f>+B!U52/(D!X$94)</f>
        <v>1.6758986741154726E-6</v>
      </c>
      <c r="Y118" s="52">
        <f>+B!V52/(D!Y$94)</f>
        <v>1.8634919767729059E-6</v>
      </c>
      <c r="Z118" s="52">
        <f>+B!W52/(D!Z$94)</f>
        <v>1.9097660634249244E-6</v>
      </c>
      <c r="AA118" s="52">
        <f>+B!X52/(D!AA$94)</f>
        <v>2.0799850705095854E-6</v>
      </c>
      <c r="AB118" s="52">
        <f>+B!Y52/(D!AB$94)</f>
        <v>2.7464395709241721E-6</v>
      </c>
      <c r="AC118" s="52">
        <f>+B!Z52/(D!AC$94)</f>
        <v>2.5520497425460882E-6</v>
      </c>
      <c r="AD118" s="52">
        <f>+B!AA52/(D!AD$94)</f>
        <v>2.3691729573476564E-6</v>
      </c>
      <c r="AE118" s="52">
        <f>+B!AB52/(D!AE$94)</f>
        <v>2.5204251679946013E-6</v>
      </c>
      <c r="AF118" s="52">
        <f>+B!AC52/(D!AF$94)</f>
        <v>2.6543908277405815E-6</v>
      </c>
      <c r="AG118" s="52">
        <f>+B!AD52/(D!AG$94)</f>
        <v>3.0121167050262363E-6</v>
      </c>
      <c r="AH118" s="52">
        <f>+B!AE52/(D!AH$94)</f>
        <v>3.0503939444892832E-6</v>
      </c>
    </row>
    <row r="119" spans="6:34" x14ac:dyDescent="0.25">
      <c r="F119" s="227" t="s">
        <v>22</v>
      </c>
      <c r="G119" s="228"/>
      <c r="H119" s="52">
        <f>+B!E53/(D!H$94)</f>
        <v>7.0537757066460757E-7</v>
      </c>
      <c r="I119" s="52">
        <f>+B!F53/(D!I$94)</f>
        <v>7.3323425147970099E-7</v>
      </c>
      <c r="J119" s="52">
        <f>+B!G53/(D!J$94)</f>
        <v>6.0789901482673609E-7</v>
      </c>
      <c r="K119" s="52">
        <f>+B!H53/(D!K$94)</f>
        <v>6.096399835669319E-7</v>
      </c>
      <c r="L119" s="52">
        <f>+B!I53/(D!L$94)</f>
        <v>5.1286274588093074E-7</v>
      </c>
      <c r="M119" s="52">
        <f>+B!J53/(D!M$94)</f>
        <v>5.2698472013623873E-7</v>
      </c>
      <c r="N119" s="52">
        <f>+B!K53/(D!N$94)</f>
        <v>6.3833584329959142E-7</v>
      </c>
      <c r="O119" s="52">
        <f>+B!L53/(D!O$94)</f>
        <v>6.3314953187430055E-7</v>
      </c>
      <c r="P119" s="52">
        <f>+B!M53/(D!P$94)</f>
        <v>6.9600697823220539E-7</v>
      </c>
      <c r="Q119" s="52">
        <f>+B!N53/(D!Q$94)</f>
        <v>7.1691713872074847E-7</v>
      </c>
      <c r="R119" s="52">
        <f>+B!O53/(D!R$94)</f>
        <v>7.0751799845084712E-7</v>
      </c>
      <c r="S119" s="52">
        <f>+B!P53/(D!S$94)</f>
        <v>7.3377763526634945E-7</v>
      </c>
      <c r="T119" s="52">
        <f>+B!Q53/(D!T$94)</f>
        <v>7.0349169367841172E-7</v>
      </c>
      <c r="U119" s="52">
        <f>+B!R53/(D!U$94)</f>
        <v>6.5931422048121138E-7</v>
      </c>
      <c r="V119" s="52">
        <f>+B!S53/(D!V$94)</f>
        <v>8.2628695618247582E-7</v>
      </c>
      <c r="W119" s="52">
        <f>+B!T53/(D!W$94)</f>
        <v>6.2738922126454288E-7</v>
      </c>
      <c r="X119" s="52">
        <f>+B!U53/(D!X$94)</f>
        <v>6.0978394828165166E-7</v>
      </c>
      <c r="Y119" s="52">
        <f>+B!V53/(D!Y$94)</f>
        <v>5.9226334366151816E-7</v>
      </c>
      <c r="Z119" s="52">
        <f>+B!W53/(D!Z$94)</f>
        <v>5.7854141163680723E-7</v>
      </c>
      <c r="AA119" s="52">
        <f>+B!X53/(D!AA$94)</f>
        <v>5.226753349461956E-7</v>
      </c>
      <c r="AB119" s="52">
        <f>+B!Y53/(D!AB$94)</f>
        <v>5.5222376962034577E-7</v>
      </c>
      <c r="AC119" s="52">
        <f>+B!Z53/(D!AC$94)</f>
        <v>4.8945388118557214E-7</v>
      </c>
      <c r="AD119" s="52">
        <f>+B!AA53/(D!AD$94)</f>
        <v>4.7768827116707917E-7</v>
      </c>
      <c r="AE119" s="52">
        <f>+B!AB53/(D!AE$94)</f>
        <v>4.7355488877054465E-7</v>
      </c>
      <c r="AF119" s="52">
        <f>+B!AC53/(D!AF$94)</f>
        <v>4.8811000714205793E-7</v>
      </c>
      <c r="AG119" s="52">
        <f>+B!AD53/(D!AG$94)</f>
        <v>4.260640267014025E-7</v>
      </c>
      <c r="AH119" s="52">
        <f>+B!AE53/(D!AH$94)</f>
        <v>4.8180947223156614E-7</v>
      </c>
    </row>
    <row r="120" spans="6:34" x14ac:dyDescent="0.25">
      <c r="F120" s="229" t="s">
        <v>23</v>
      </c>
      <c r="G120" s="230"/>
      <c r="H120" s="52">
        <f>+B!E54/(D!H$94)</f>
        <v>4.244250859159824E-6</v>
      </c>
      <c r="I120" s="52">
        <f>+B!F54/(D!I$94)</f>
        <v>4.2199880490835052E-6</v>
      </c>
      <c r="J120" s="52">
        <f>+B!G54/(D!J$94)</f>
        <v>3.5796733567249896E-6</v>
      </c>
      <c r="K120" s="52">
        <f>+B!H54/(D!K$94)</f>
        <v>4.1491607312370506E-6</v>
      </c>
      <c r="L120" s="52">
        <f>+B!I54/(D!L$94)</f>
        <v>2.3710129691174426E-6</v>
      </c>
      <c r="M120" s="52">
        <f>+B!J54/(D!M$94)</f>
        <v>1.764004781309062E-6</v>
      </c>
      <c r="N120" s="52">
        <f>+B!K54/(D!N$94)</f>
        <v>2.4112715736686578E-6</v>
      </c>
      <c r="O120" s="52">
        <f>+B!L54/(D!O$94)</f>
        <v>1.8243560636027605E-6</v>
      </c>
      <c r="P120" s="52">
        <f>+B!M54/(D!P$94)</f>
        <v>2.8309319211046648E-6</v>
      </c>
      <c r="Q120" s="52">
        <f>+B!N54/(D!Q$94)</f>
        <v>2.679045281485141E-6</v>
      </c>
      <c r="R120" s="52">
        <f>+B!O54/(D!R$94)</f>
        <v>2.2454560635870145E-6</v>
      </c>
      <c r="S120" s="52">
        <f>+B!P54/(D!S$94)</f>
        <v>2.3872743975507774E-6</v>
      </c>
      <c r="T120" s="52">
        <f>+B!Q54/(D!T$94)</f>
        <v>2.7913639093012188E-6</v>
      </c>
      <c r="U120" s="52">
        <f>+B!R54/(D!U$94)</f>
        <v>3.3678305159137178E-6</v>
      </c>
      <c r="V120" s="52">
        <f>+B!S54/(D!V$94)</f>
        <v>2.5515031114242322E-6</v>
      </c>
      <c r="W120" s="52">
        <f>+B!T54/(D!W$94)</f>
        <v>2.9736867751680983E-6</v>
      </c>
      <c r="X120" s="52">
        <f>+B!U54/(D!X$94)</f>
        <v>3.6680055465394646E-6</v>
      </c>
      <c r="Y120" s="52">
        <f>+B!V54/(D!Y$94)</f>
        <v>2.9948238245287664E-6</v>
      </c>
      <c r="Z120" s="52">
        <f>+B!W54/(D!Z$94)</f>
        <v>2.5958507001479164E-6</v>
      </c>
      <c r="AA120" s="52">
        <f>+B!X54/(D!AA$94)</f>
        <v>3.3136837304686758E-6</v>
      </c>
      <c r="AB120" s="52">
        <f>+B!Y54/(D!AB$94)</f>
        <v>3.6899466104421875E-6</v>
      </c>
      <c r="AC120" s="52">
        <f>+B!Z54/(D!AC$94)</f>
        <v>2.3108886110433652E-6</v>
      </c>
      <c r="AD120" s="52">
        <f>+B!AA54/(D!AD$94)</f>
        <v>2.5002644379518279E-6</v>
      </c>
      <c r="AE120" s="52">
        <f>+B!AB54/(D!AE$94)</f>
        <v>2.8376680324315616E-6</v>
      </c>
      <c r="AF120" s="52">
        <f>+B!AC54/(D!AF$94)</f>
        <v>2.876835822537009E-6</v>
      </c>
      <c r="AG120" s="52">
        <f>+B!AD54/(D!AG$94)</f>
        <v>1.8908513817242321E-6</v>
      </c>
      <c r="AH120" s="52">
        <f>+B!AE54/(D!AH$94)</f>
        <v>2.2457056826738999E-6</v>
      </c>
    </row>
    <row r="121" spans="6:34" x14ac:dyDescent="0.25">
      <c r="F121" s="227" t="s">
        <v>24</v>
      </c>
      <c r="G121" s="228"/>
      <c r="H121" s="52">
        <f>+B!E55/(D!H$94)</f>
        <v>6.609327439718247E-7</v>
      </c>
      <c r="I121" s="52">
        <f>+B!F55/(D!I$94)</f>
        <v>6.3078984220531407E-7</v>
      </c>
      <c r="J121" s="52">
        <f>+B!G55/(D!J$94)</f>
        <v>5.7454324507246274E-7</v>
      </c>
      <c r="K121" s="52">
        <f>+B!H55/(D!K$94)</f>
        <v>6.4696871571583424E-7</v>
      </c>
      <c r="L121" s="52">
        <f>+B!I55/(D!L$94)</f>
        <v>4.7876910433986395E-7</v>
      </c>
      <c r="M121" s="52">
        <f>+B!J55/(D!M$94)</f>
        <v>4.9642986400281981E-7</v>
      </c>
      <c r="N121" s="52">
        <f>+B!K55/(D!N$94)</f>
        <v>5.0755851723734678E-7</v>
      </c>
      <c r="O121" s="52">
        <f>+B!L55/(D!O$94)</f>
        <v>5.315439296223021E-7</v>
      </c>
      <c r="P121" s="52">
        <f>+B!M55/(D!P$94)</f>
        <v>5.7270847855771167E-7</v>
      </c>
      <c r="Q121" s="52">
        <f>+B!N55/(D!Q$94)</f>
        <v>4.5654488366111802E-7</v>
      </c>
      <c r="R121" s="52">
        <f>+B!O55/(D!R$94)</f>
        <v>4.1927804105241648E-7</v>
      </c>
      <c r="S121" s="52">
        <f>+B!P55/(D!S$94)</f>
        <v>5.9198137710571522E-7</v>
      </c>
      <c r="T121" s="52">
        <f>+B!Q55/(D!T$94)</f>
        <v>4.5003768307713218E-7</v>
      </c>
      <c r="U121" s="52">
        <f>+B!R55/(D!U$94)</f>
        <v>4.5862339033676932E-7</v>
      </c>
      <c r="V121" s="52">
        <f>+B!S55/(D!V$94)</f>
        <v>4.65341253433676E-7</v>
      </c>
      <c r="W121" s="52">
        <f>+B!T55/(D!W$94)</f>
        <v>4.3622259846362616E-7</v>
      </c>
      <c r="X121" s="52">
        <f>+B!U55/(D!X$94)</f>
        <v>5.3462568535980142E-7</v>
      </c>
      <c r="Y121" s="52">
        <f>+B!V55/(D!Y$94)</f>
        <v>4.4703469975720272E-7</v>
      </c>
      <c r="Z121" s="52">
        <f>+B!W55/(D!Z$94)</f>
        <v>5.5608698082246725E-7</v>
      </c>
      <c r="AA121" s="52">
        <f>+B!X55/(D!AA$94)</f>
        <v>5.7472196231455026E-7</v>
      </c>
      <c r="AB121" s="52">
        <f>+B!Y55/(D!AB$94)</f>
        <v>5.642507524326348E-7</v>
      </c>
      <c r="AC121" s="52">
        <f>+B!Z55/(D!AC$94)</f>
        <v>5.0015307633334773E-7</v>
      </c>
      <c r="AD121" s="52">
        <f>+B!AA55/(D!AD$94)</f>
        <v>4.3508040578992275E-7</v>
      </c>
      <c r="AE121" s="52">
        <f>+B!AB55/(D!AE$94)</f>
        <v>4.7057910988802449E-7</v>
      </c>
      <c r="AF121" s="52">
        <f>+B!AC55/(D!AF$94)</f>
        <v>4.7835603950141379E-7</v>
      </c>
      <c r="AG121" s="52">
        <f>+B!AD55/(D!AG$94)</f>
        <v>4.9455274675903904E-7</v>
      </c>
      <c r="AH121" s="52">
        <f>+B!AE55/(D!AH$94)</f>
        <v>5.0379194711929862E-7</v>
      </c>
    </row>
    <row r="122" spans="6:34" ht="15.75" thickBot="1" x14ac:dyDescent="0.3">
      <c r="F122" s="231" t="s">
        <v>25</v>
      </c>
      <c r="G122" s="232"/>
      <c r="H122" s="53" t="e">
        <f>+B!E56/(D!H$94)</f>
        <v>#VALUE!</v>
      </c>
      <c r="I122" s="53">
        <f>+B!F56/(D!I$94)</f>
        <v>1.2350747739165827E-13</v>
      </c>
      <c r="J122" s="53">
        <f>+B!G56/(D!J$94)</f>
        <v>6.5282506106176637E-11</v>
      </c>
      <c r="K122" s="53" t="e">
        <f>+B!H56/(D!K$94)</f>
        <v>#VALUE!</v>
      </c>
      <c r="L122" s="53" t="e">
        <f>+B!I56/(D!L$94)</f>
        <v>#VALUE!</v>
      </c>
      <c r="M122" s="53" t="e">
        <f>+B!J56/(D!M$94)</f>
        <v>#VALUE!</v>
      </c>
      <c r="N122" s="53">
        <f>+B!K56/(D!N$94)</f>
        <v>9.1837280540710468E-10</v>
      </c>
      <c r="O122" s="53">
        <f>+B!L56/(D!O$94)</f>
        <v>5.5935402010736872E-10</v>
      </c>
      <c r="P122" s="53">
        <f>+B!M56/(D!P$94)</f>
        <v>3.7208249167783511E-9</v>
      </c>
      <c r="Q122" s="53">
        <f>+B!N56/(D!Q$94)</f>
        <v>1.1637788548141096E-9</v>
      </c>
      <c r="R122" s="53">
        <f>+B!O56/(D!R$94)</f>
        <v>1.6239686201608372E-9</v>
      </c>
      <c r="S122" s="53">
        <f>+B!P56/(D!S$94)</f>
        <v>1.8935508440567857E-9</v>
      </c>
      <c r="T122" s="53">
        <f>+B!Q56/(D!T$94)</f>
        <v>1.875912211950609E-9</v>
      </c>
      <c r="U122" s="53">
        <f>+B!R56/(D!U$94)</f>
        <v>1.129375469061795E-9</v>
      </c>
      <c r="V122" s="53">
        <f>+B!S56/(D!V$94)</f>
        <v>8.6180665019056485E-10</v>
      </c>
      <c r="W122" s="53">
        <f>+B!T56/(D!W$94)</f>
        <v>1.1496560453136241E-9</v>
      </c>
      <c r="X122" s="53">
        <f>+B!U56/(D!X$94)</f>
        <v>1.097186797016275E-9</v>
      </c>
      <c r="Y122" s="53">
        <f>+B!V56/(D!Y$94)</f>
        <v>5.6551346566842746E-10</v>
      </c>
      <c r="Z122" s="53">
        <f>+B!W56/(D!Z$94)</f>
        <v>6.9143117901264718E-10</v>
      </c>
      <c r="AA122" s="53">
        <f>+B!X56/(D!AA$94)</f>
        <v>7.2622200235910341E-10</v>
      </c>
      <c r="AB122" s="53">
        <f>+B!Y56/(D!AB$94)</f>
        <v>8.099481398972053E-10</v>
      </c>
      <c r="AC122" s="53">
        <f>+B!Z56/(D!AC$94)</f>
        <v>1.4072588441427151E-9</v>
      </c>
      <c r="AD122" s="53">
        <f>+B!AA56/(D!AD$94)</f>
        <v>1.068433417567835E-9</v>
      </c>
      <c r="AE122" s="53">
        <f>+B!AB56/(D!AE$94)</f>
        <v>3.7642929610739753E-10</v>
      </c>
      <c r="AF122" s="53">
        <f>+B!AC56/(D!AF$94)</f>
        <v>5.073913938666465E-10</v>
      </c>
      <c r="AG122" s="53">
        <f>+B!AD56/(D!AG$94)</f>
        <v>8.7792087762956144E-10</v>
      </c>
      <c r="AH122" s="53">
        <f>+B!AE56/(D!AH$94)</f>
        <v>6.59044944896062E-10</v>
      </c>
    </row>
    <row r="123" spans="6:34" x14ac:dyDescent="0.25">
      <c r="F123" t="s">
        <v>52</v>
      </c>
    </row>
    <row r="124" spans="6:34" ht="15.75" thickBot="1" x14ac:dyDescent="0.3"/>
    <row r="125" spans="6:34" ht="15.75" thickBot="1" x14ac:dyDescent="0.3">
      <c r="F125" s="5" t="s">
        <v>14</v>
      </c>
      <c r="G125" s="6"/>
      <c r="H125" s="11">
        <v>1995</v>
      </c>
      <c r="I125" s="7">
        <v>1996</v>
      </c>
      <c r="J125" s="11">
        <v>1997</v>
      </c>
      <c r="K125" s="7">
        <v>1998</v>
      </c>
      <c r="L125" s="11">
        <v>1999</v>
      </c>
      <c r="M125" s="7">
        <v>2000</v>
      </c>
      <c r="N125" s="11">
        <v>2001</v>
      </c>
      <c r="O125" s="7">
        <v>2002</v>
      </c>
      <c r="P125" s="11">
        <v>2003</v>
      </c>
      <c r="Q125" s="7">
        <v>2004</v>
      </c>
      <c r="R125" s="11">
        <v>2005</v>
      </c>
      <c r="S125" s="7">
        <v>2006</v>
      </c>
      <c r="T125" s="11">
        <v>2007</v>
      </c>
      <c r="U125" s="7">
        <v>2008</v>
      </c>
      <c r="V125" s="11">
        <v>2009</v>
      </c>
      <c r="W125" s="7">
        <v>2010</v>
      </c>
      <c r="X125" s="11">
        <v>2011</v>
      </c>
      <c r="Y125" s="7">
        <v>2012</v>
      </c>
      <c r="Z125" s="11">
        <v>2013</v>
      </c>
      <c r="AA125" s="7">
        <v>2014</v>
      </c>
      <c r="AB125" s="11">
        <v>2015</v>
      </c>
      <c r="AC125" s="8">
        <v>2016</v>
      </c>
      <c r="AD125" s="8">
        <v>2017</v>
      </c>
      <c r="AE125" s="8">
        <v>2018</v>
      </c>
      <c r="AF125" s="8">
        <v>2019</v>
      </c>
      <c r="AG125" s="8">
        <v>2020</v>
      </c>
      <c r="AH125" s="8">
        <v>2021</v>
      </c>
    </row>
    <row r="126" spans="6:34" ht="15.75" thickBot="1" x14ac:dyDescent="0.3">
      <c r="F126" s="207" t="s">
        <v>26</v>
      </c>
      <c r="G126" s="216"/>
      <c r="H126" s="167">
        <f>+'C'!D46/(D!H$94)</f>
        <v>-2.6709141339778968E-7</v>
      </c>
      <c r="I126" s="167">
        <f>+'C'!E46/(D!I$94)</f>
        <v>-1.7704930683861391E-6</v>
      </c>
      <c r="J126" s="167">
        <f>+'C'!F46/(D!J$94)</f>
        <v>-2.7190918531372974E-7</v>
      </c>
      <c r="K126" s="167">
        <f>+'C'!G46/(D!K$94)</f>
        <v>-9.7982766662102329E-7</v>
      </c>
      <c r="L126" s="167">
        <f>+'C'!H46/(D!L$94)</f>
        <v>-1.239700221363764E-7</v>
      </c>
      <c r="M126" s="167">
        <f>+'C'!I46/(D!M$94)</f>
        <v>-5.474559391392647E-7</v>
      </c>
      <c r="N126" s="167">
        <f>+'C'!J46/(D!N$94)</f>
        <v>-1.4579192468280414E-6</v>
      </c>
      <c r="O126" s="167">
        <f>+'C'!K46/(D!O$94)</f>
        <v>-1.8023242769468414E-6</v>
      </c>
      <c r="P126" s="167">
        <f>+'C'!L46/(D!P$94)</f>
        <v>-3.6693548297270007E-6</v>
      </c>
      <c r="Q126" s="167">
        <f>+'C'!M46/(D!Q$94)</f>
        <v>-3.6018407647666055E-6</v>
      </c>
      <c r="R126" s="167">
        <f>+'C'!N46/(D!R$94)</f>
        <v>-2.983531847086097E-6</v>
      </c>
      <c r="S126" s="167">
        <f>+'C'!O46/(D!S$94)</f>
        <v>-3.5440318639820783E-6</v>
      </c>
      <c r="T126" s="167">
        <f>+'C'!P46/(D!T$94)</f>
        <v>-3.1633011577666026E-6</v>
      </c>
      <c r="U126" s="167">
        <f>+'C'!Q46/(D!U$94)</f>
        <v>-3.7979812738213802E-6</v>
      </c>
      <c r="V126" s="167">
        <f>+'C'!R46/(D!V$94)</f>
        <v>-4.1869107709543296E-6</v>
      </c>
      <c r="W126" s="167">
        <f>+'C'!S46/(D!W$94)</f>
        <v>-4.9123697405260453E-6</v>
      </c>
      <c r="X126" s="167">
        <f>+'C'!T46/(D!X$94)</f>
        <v>-5.3613937178383661E-6</v>
      </c>
      <c r="Y126" s="167">
        <f>+'C'!U46/(D!Y$94)</f>
        <v>-4.972388511478314E-6</v>
      </c>
      <c r="Z126" s="167">
        <f>+'C'!V46/(D!Z$94)</f>
        <v>-3.7332863544349503E-6</v>
      </c>
      <c r="AA126" s="167">
        <f>+'C'!W46/(D!AA$94)</f>
        <v>-4.9787402388850757E-6</v>
      </c>
      <c r="AB126" s="167">
        <f>+'C'!X46/(D!AB$94)</f>
        <v>-6.0368683279736455E-6</v>
      </c>
      <c r="AC126" s="167">
        <f>+'C'!Y46/(D!AC$94)</f>
        <v>-4.3553891845891804E-6</v>
      </c>
      <c r="AD126" s="167">
        <f>+'C'!Z46/(D!AD$94)</f>
        <v>-4.4913288616069475E-6</v>
      </c>
      <c r="AE126" s="167">
        <f>+'C'!AA46/(D!AE$94)</f>
        <v>-5.1580188242670154E-6</v>
      </c>
      <c r="AF126" s="167">
        <f>+'C'!AB46/(D!AF$94)</f>
        <v>-5.2304190668053101E-6</v>
      </c>
      <c r="AG126" s="167">
        <f>+'C'!AC46/(D!AG$94)</f>
        <v>-4.2446620937226316E-6</v>
      </c>
      <c r="AH126" s="167">
        <f>+'C'!AD46/(D!AH$94)</f>
        <v>-4.2668455352995694E-6</v>
      </c>
    </row>
    <row r="127" spans="6:34" x14ac:dyDescent="0.25">
      <c r="F127" s="227" t="s">
        <v>16</v>
      </c>
      <c r="G127" s="228"/>
      <c r="H127" s="163">
        <f>+'C'!D47/(D!H$94)</f>
        <v>6.7160237890847791E-6</v>
      </c>
      <c r="I127" s="163">
        <f>+'C'!E47/(D!I$94)</f>
        <v>4.7305309804234318E-6</v>
      </c>
      <c r="J127" s="163">
        <f>+'C'!F47/(D!J$94)</f>
        <v>5.1945032466394397E-6</v>
      </c>
      <c r="K127" s="163">
        <f>+'C'!G47/(D!K$94)</f>
        <v>4.9743117773934305E-6</v>
      </c>
      <c r="L127" s="163">
        <f>+'C'!H47/(D!L$94)</f>
        <v>3.5834459234877268E-6</v>
      </c>
      <c r="M127" s="163">
        <f>+'C'!I47/(D!M$94)</f>
        <v>2.5392216429662072E-6</v>
      </c>
      <c r="N127" s="163">
        <f>+'C'!J47/(D!N$94)</f>
        <v>2.1032697803539771E-6</v>
      </c>
      <c r="O127" s="163">
        <f>+'C'!K47/(D!O$94)</f>
        <v>1.9154574350734064E-6</v>
      </c>
      <c r="P127" s="163">
        <f>+'C'!L47/(D!P$94)</f>
        <v>2.1198054991390974E-6</v>
      </c>
      <c r="Q127" s="163">
        <f>+'C'!M47/(D!Q$94)</f>
        <v>1.5956811138996517E-6</v>
      </c>
      <c r="R127" s="163">
        <f>+'C'!N47/(D!R$94)</f>
        <v>1.8219899688361616E-6</v>
      </c>
      <c r="S127" s="163">
        <f>+'C'!O47/(D!S$94)</f>
        <v>1.7665835924920174E-6</v>
      </c>
      <c r="T127" s="163">
        <f>+'C'!P47/(D!T$94)</f>
        <v>1.7816311560385859E-6</v>
      </c>
      <c r="U127" s="163">
        <f>+'C'!Q47/(D!U$94)</f>
        <v>1.3949430525356684E-6</v>
      </c>
      <c r="V127" s="163">
        <f>+'C'!R47/(D!V$94)</f>
        <v>9.8414997131660793E-7</v>
      </c>
      <c r="W127" s="163">
        <f>+'C'!S47/(D!W$94)</f>
        <v>6.5213673762656492E-7</v>
      </c>
      <c r="X127" s="163">
        <f>+'C'!T47/(D!X$94)</f>
        <v>9.6082723625162754E-7</v>
      </c>
      <c r="Y127" s="163">
        <f>+'C'!U47/(D!Y$94)</f>
        <v>6.6853828293147111E-7</v>
      </c>
      <c r="Z127" s="163">
        <f>+'C'!V47/(D!Z$94)</f>
        <v>6.2856764438122851E-7</v>
      </c>
      <c r="AA127" s="163">
        <f>+'C'!W47/(D!AA$94)</f>
        <v>8.0219783520031779E-7</v>
      </c>
      <c r="AB127" s="163">
        <f>+'C'!X47/(D!AB$94)</f>
        <v>1.0392932671287166E-6</v>
      </c>
      <c r="AC127" s="163">
        <f>+'C'!Y47/(D!AC$94)</f>
        <v>1.0969844477405334E-6</v>
      </c>
      <c r="AD127" s="163">
        <f>+'C'!Z47/(D!AD$94)</f>
        <v>8.5197717631306831E-7</v>
      </c>
      <c r="AE127" s="163">
        <f>+'C'!AA47/(D!AE$94)</f>
        <v>8.3657307207946133E-7</v>
      </c>
      <c r="AF127" s="163">
        <f>+'C'!AB47/(D!AF$94)</f>
        <v>9.5175976469247737E-7</v>
      </c>
      <c r="AG127" s="163">
        <f>+'C'!AC47/(D!AG$94)</f>
        <v>1.1067849303382451E-6</v>
      </c>
      <c r="AH127" s="163">
        <f>+'C'!AD47/(D!AH$94)</f>
        <v>1.127917616016734E-6</v>
      </c>
    </row>
    <row r="128" spans="6:34" x14ac:dyDescent="0.25">
      <c r="F128" s="229" t="s">
        <v>17</v>
      </c>
      <c r="G128" s="230"/>
      <c r="H128" s="164">
        <f>+'C'!D48/(D!H$94)</f>
        <v>1.6259098851801007E-8</v>
      </c>
      <c r="I128" s="164">
        <f>+'C'!E48/(D!I$94)</f>
        <v>3.1587119681234856E-8</v>
      </c>
      <c r="J128" s="164">
        <f>+'C'!F48/(D!J$94)</f>
        <v>1.8697676675277392E-8</v>
      </c>
      <c r="K128" s="164">
        <f>+'C'!G48/(D!K$94)</f>
        <v>1.3071628533912377E-8</v>
      </c>
      <c r="L128" s="164">
        <f>+'C'!H48/(D!L$94)</f>
        <v>2.3303219805234724E-8</v>
      </c>
      <c r="M128" s="164">
        <f>+'C'!I48/(D!M$94)</f>
        <v>1.443061759166503E-8</v>
      </c>
      <c r="N128" s="164">
        <f>+'C'!J48/(D!N$94)</f>
        <v>2.1309117072230119E-6</v>
      </c>
      <c r="O128" s="164">
        <f>+'C'!K48/(D!O$94)</f>
        <v>2.2444779300372983E-8</v>
      </c>
      <c r="P128" s="164">
        <f>+'C'!L48/(D!P$94)</f>
        <v>3.6983083386238042E-8</v>
      </c>
      <c r="Q128" s="164">
        <f>+'C'!M48/(D!Q$94)</f>
        <v>1.7564855313872412E-8</v>
      </c>
      <c r="R128" s="164">
        <f>+'C'!N48/(D!R$94)</f>
        <v>8.9124996015407557E-9</v>
      </c>
      <c r="S128" s="164">
        <f>+'C'!O48/(D!S$94)</f>
        <v>3.7112440735813602E-9</v>
      </c>
      <c r="T128" s="164">
        <f>+'C'!P48/(D!T$94)</f>
        <v>6.1429420907153672E-9</v>
      </c>
      <c r="U128" s="164">
        <f>+'C'!Q48/(D!U$94)</f>
        <v>2.3633370854110049E-8</v>
      </c>
      <c r="V128" s="164">
        <f>+'C'!R48/(D!V$94)</f>
        <v>2.8076810569232051E-9</v>
      </c>
      <c r="W128" s="164">
        <f>+'C'!S48/(D!W$94)</f>
        <v>1.111475972550385E-9</v>
      </c>
      <c r="X128" s="164">
        <f>+'C'!T48/(D!X$94)</f>
        <v>1.0410997888073484E-8</v>
      </c>
      <c r="Y128" s="164">
        <f>+'C'!U48/(D!Y$94)</f>
        <v>2.9641569433069066E-9</v>
      </c>
      <c r="Z128" s="164">
        <f>+'C'!V48/(D!Z$94)</f>
        <v>4.7232239134678724E-9</v>
      </c>
      <c r="AA128" s="164">
        <f>+'C'!W48/(D!AA$94)</f>
        <v>1.1298158419883445E-8</v>
      </c>
      <c r="AB128" s="164">
        <f>+'C'!X48/(D!AB$94)</f>
        <v>8.8669396741019262E-9</v>
      </c>
      <c r="AC128" s="164">
        <f>+'C'!Y48/(D!AC$94)</f>
        <v>-6.9465249326742927E-9</v>
      </c>
      <c r="AD128" s="164">
        <f>+'C'!Z48/(D!AD$94)</f>
        <v>-4.9207930719078751E-8</v>
      </c>
      <c r="AE128" s="164">
        <f>+'C'!AA48/(D!AE$94)</f>
        <v>-3.1564138971024987E-8</v>
      </c>
      <c r="AF128" s="164">
        <f>+'C'!AB48/(D!AF$94)</f>
        <v>-3.0982452552149694E-8</v>
      </c>
      <c r="AG128" s="164">
        <f>+'C'!AC48/(D!AG$94)</f>
        <v>-3.7881300668032859E-8</v>
      </c>
      <c r="AH128" s="164">
        <f>+'C'!AD48/(D!AH$94)</f>
        <v>-3.572525661766774E-8</v>
      </c>
    </row>
    <row r="129" spans="6:34" x14ac:dyDescent="0.25">
      <c r="F129" s="227" t="s">
        <v>18</v>
      </c>
      <c r="G129" s="228"/>
      <c r="H129" s="164">
        <f>+'C'!D49/(D!H$94)</f>
        <v>9.7475204763759408E-8</v>
      </c>
      <c r="I129" s="164">
        <f>+'C'!E49/(D!I$94)</f>
        <v>5.0221032440877175E-8</v>
      </c>
      <c r="J129" s="164">
        <f>+'C'!F49/(D!J$94)</f>
        <v>3.0976863230958958E-8</v>
      </c>
      <c r="K129" s="164">
        <f>+'C'!G49/(D!K$94)</f>
        <v>-1.280092569373253E-8</v>
      </c>
      <c r="L129" s="164">
        <f>+'C'!H49/(D!L$94)</f>
        <v>3.2710936918670614E-9</v>
      </c>
      <c r="M129" s="164">
        <f>+'C'!I49/(D!M$94)</f>
        <v>-1.0409847126478079E-8</v>
      </c>
      <c r="N129" s="164">
        <f>+'C'!J49/(D!N$94)</f>
        <v>-4.3458181099276952E-8</v>
      </c>
      <c r="O129" s="164">
        <f>+'C'!K49/(D!O$94)</f>
        <v>2.0987525087502196E-8</v>
      </c>
      <c r="P129" s="164">
        <f>+'C'!L49/(D!P$94)</f>
        <v>9.5699260989829006E-9</v>
      </c>
      <c r="Q129" s="164">
        <f>+'C'!M49/(D!Q$94)</f>
        <v>1.7009319318997478E-8</v>
      </c>
      <c r="R129" s="164">
        <f>+'C'!N49/(D!R$94)</f>
        <v>1.0136232519382114E-8</v>
      </c>
      <c r="S129" s="164">
        <f>+'C'!O49/(D!S$94)</f>
        <v>-1.2960762248011608E-9</v>
      </c>
      <c r="T129" s="164">
        <f>+'C'!P49/(D!T$94)</f>
        <v>-4.6104456993511824E-8</v>
      </c>
      <c r="U129" s="164">
        <f>+'C'!Q49/(D!U$94)</f>
        <v>-5.4469214845762509E-8</v>
      </c>
      <c r="V129" s="164">
        <f>+'C'!R49/(D!V$94)</f>
        <v>-4.8135409621378932E-8</v>
      </c>
      <c r="W129" s="164">
        <f>+'C'!S49/(D!W$94)</f>
        <v>-3.9009206033367323E-8</v>
      </c>
      <c r="X129" s="164">
        <f>+'C'!T49/(D!X$94)</f>
        <v>-6.1286646469629395E-8</v>
      </c>
      <c r="Y129" s="164">
        <f>+'C'!U49/(D!Y$94)</f>
        <v>-7.5638000952925399E-8</v>
      </c>
      <c r="Z129" s="164">
        <f>+'C'!V49/(D!Z$94)</f>
        <v>-6.0298929407048085E-8</v>
      </c>
      <c r="AA129" s="164">
        <f>+'C'!W49/(D!AA$94)</f>
        <v>-6.2121030396665682E-8</v>
      </c>
      <c r="AB129" s="164">
        <f>+'C'!X49/(D!AB$94)</f>
        <v>-6.4549096498374607E-8</v>
      </c>
      <c r="AC129" s="164">
        <f>+'C'!Y49/(D!AC$94)</f>
        <v>-4.7240252508514098E-8</v>
      </c>
      <c r="AD129" s="164">
        <f>+'C'!Z49/(D!AD$94)</f>
        <v>-2.6354693104221949E-9</v>
      </c>
      <c r="AE129" s="164">
        <f>+'C'!AA49/(D!AE$94)</f>
        <v>-5.9014039967311233E-8</v>
      </c>
      <c r="AF129" s="164">
        <f>+'C'!AB49/(D!AF$94)</f>
        <v>-6.00025984527973E-8</v>
      </c>
      <c r="AG129" s="164">
        <f>+'C'!AC49/(D!AG$94)</f>
        <v>-4.9926539962985692E-8</v>
      </c>
      <c r="AH129" s="164">
        <f>+'C'!AD49/(D!AH$94)</f>
        <v>-2.29184162722794E-8</v>
      </c>
    </row>
    <row r="130" spans="6:34" x14ac:dyDescent="0.25">
      <c r="F130" s="229" t="s">
        <v>19</v>
      </c>
      <c r="G130" s="230"/>
      <c r="H130" s="164">
        <f>+'C'!D50/(D!H$94)</f>
        <v>3.698501375046722E-7</v>
      </c>
      <c r="I130" s="164">
        <f>+'C'!E50/(D!I$94)</f>
        <v>7.6246923300775045E-7</v>
      </c>
      <c r="J130" s="164">
        <f>+'C'!F50/(D!J$94)</f>
        <v>1.081156296977584E-6</v>
      </c>
      <c r="K130" s="164">
        <f>+'C'!G50/(D!K$94)</f>
        <v>1.4224993796831648E-6</v>
      </c>
      <c r="L130" s="164">
        <f>+'C'!H50/(D!L$94)</f>
        <v>1.5578628639325657E-6</v>
      </c>
      <c r="M130" s="164">
        <f>+'C'!I50/(D!M$94)</f>
        <v>1.3904894602617871E-6</v>
      </c>
      <c r="N130" s="164">
        <f>+'C'!J50/(D!N$94)</f>
        <v>5.4166940533165675E-8</v>
      </c>
      <c r="O130" s="164">
        <f>+'C'!K50/(D!O$94)</f>
        <v>1.1226363701459722E-6</v>
      </c>
      <c r="P130" s="164">
        <f>+'C'!L50/(D!P$94)</f>
        <v>1.8886612015596029E-7</v>
      </c>
      <c r="Q130" s="164">
        <f>+'C'!M50/(D!Q$94)</f>
        <v>1.8754093352511423E-7</v>
      </c>
      <c r="R130" s="164">
        <f>+'C'!N50/(D!R$94)</f>
        <v>1.2207626363080454E-7</v>
      </c>
      <c r="S130" s="164">
        <f>+'C'!O50/(D!S$94)</f>
        <v>1.6222470756675137E-7</v>
      </c>
      <c r="T130" s="164">
        <f>+'C'!P50/(D!T$94)</f>
        <v>2.2243992846184932E-7</v>
      </c>
      <c r="U130" s="164">
        <f>+'C'!Q50/(D!U$94)</f>
        <v>1.8264000616690763E-7</v>
      </c>
      <c r="V130" s="164">
        <f>+'C'!R50/(D!V$94)</f>
        <v>2.1962719197334355E-7</v>
      </c>
      <c r="W130" s="164">
        <f>+'C'!S50/(D!W$94)</f>
        <v>2.9014621935052264E-8</v>
      </c>
      <c r="X130" s="164">
        <f>+'C'!T50/(D!X$94)</f>
        <v>5.7012855853696555E-8</v>
      </c>
      <c r="Y130" s="164">
        <f>+'C'!U50/(D!Y$94)</f>
        <v>2.4239536163279302E-7</v>
      </c>
      <c r="Z130" s="164">
        <f>+'C'!V50/(D!Z$94)</f>
        <v>1.2114247284269259E-6</v>
      </c>
      <c r="AA130" s="164">
        <f>+'C'!W50/(D!AA$94)</f>
        <v>6.2836105810178294E-7</v>
      </c>
      <c r="AB130" s="164">
        <f>+'C'!X50/(D!AB$94)</f>
        <v>3.3654385652200145E-7</v>
      </c>
      <c r="AC130" s="164">
        <f>+'C'!Y50/(D!AC$94)</f>
        <v>2.4270875629140334E-7</v>
      </c>
      <c r="AD130" s="164">
        <f>+'C'!Z50/(D!AD$94)</f>
        <v>2.7105627113084999E-7</v>
      </c>
      <c r="AE130" s="164">
        <f>+'C'!AA50/(D!AE$94)</f>
        <v>7.1811355357877056E-8</v>
      </c>
      <c r="AF130" s="164">
        <f>+'C'!AB50/(D!AF$94)</f>
        <v>8.1023967845683873E-8</v>
      </c>
      <c r="AG130" s="164">
        <f>+'C'!AC50/(D!AG$94)</f>
        <v>2.3035815194103354E-7</v>
      </c>
      <c r="AH130" s="164">
        <f>+'C'!AD50/(D!AH$94)</f>
        <v>6.3154332237125542E-7</v>
      </c>
    </row>
    <row r="131" spans="6:34" x14ac:dyDescent="0.25">
      <c r="F131" s="227" t="s">
        <v>20</v>
      </c>
      <c r="G131" s="228"/>
      <c r="H131" s="164" t="e">
        <f>+'C'!D51/(D!H$94)</f>
        <v>#VALUE!</v>
      </c>
      <c r="I131" s="164">
        <f>+'C'!E51/(D!I$94)</f>
        <v>-3.9523113225615427E-9</v>
      </c>
      <c r="J131" s="164" t="e">
        <f>+'C'!F51/(D!J$94)</f>
        <v>#VALUE!</v>
      </c>
      <c r="K131" s="164">
        <f>+'C'!G51/(D!K$94)</f>
        <v>2.6962984153043448E-8</v>
      </c>
      <c r="L131" s="164" t="e">
        <f>+'C'!H51/(D!L$94)</f>
        <v>#VALUE!</v>
      </c>
      <c r="M131" s="164" t="e">
        <f>+'C'!I51/(D!M$94)</f>
        <v>#VALUE!</v>
      </c>
      <c r="N131" s="164">
        <f>+'C'!J51/(D!N$94)</f>
        <v>1.7275045979600126E-6</v>
      </c>
      <c r="O131" s="164">
        <f>+'C'!K51/(D!O$94)</f>
        <v>-4.4207607278253567E-9</v>
      </c>
      <c r="P131" s="164">
        <f>+'C'!L51/(D!P$94)</f>
        <v>1.1040826057564852E-8</v>
      </c>
      <c r="Q131" s="164">
        <f>+'C'!M51/(D!Q$94)</f>
        <v>9.8961900797593584E-8</v>
      </c>
      <c r="R131" s="164">
        <f>+'C'!N51/(D!R$94)</f>
        <v>7.4496869355443648E-8</v>
      </c>
      <c r="S131" s="164">
        <f>+'C'!O51/(D!S$94)</f>
        <v>2.0370937454479499E-8</v>
      </c>
      <c r="T131" s="164">
        <f>+'C'!P51/(D!T$94)</f>
        <v>2.8513276820958083E-7</v>
      </c>
      <c r="U131" s="164">
        <f>+'C'!Q51/(D!U$94)</f>
        <v>5.5036758225490831E-7</v>
      </c>
      <c r="V131" s="164">
        <f>+'C'!R51/(D!V$94)</f>
        <v>1.6161333836181408E-7</v>
      </c>
      <c r="W131" s="164">
        <f>+'C'!S51/(D!W$94)</f>
        <v>5.8356711014616202E-9</v>
      </c>
      <c r="X131" s="164">
        <f>+'C'!T51/(D!X$94)</f>
        <v>6.2472982530199301E-8</v>
      </c>
      <c r="Y131" s="164">
        <f>+'C'!U51/(D!Y$94)</f>
        <v>5.5560974802724073E-9</v>
      </c>
      <c r="Z131" s="164">
        <f>+'C'!V51/(D!Z$94)</f>
        <v>8.996532236902727E-10</v>
      </c>
      <c r="AA131" s="164">
        <f>+'C'!W51/(D!AA$94)</f>
        <v>1.6503044188204024E-8</v>
      </c>
      <c r="AB131" s="164">
        <f>+'C'!X51/(D!AB$94)</f>
        <v>4.9010798283376126E-8</v>
      </c>
      <c r="AC131" s="164">
        <f>+'C'!Y51/(D!AC$94)</f>
        <v>5.5718137756081862E-8</v>
      </c>
      <c r="AD131" s="164">
        <f>+'C'!Z51/(D!AD$94)</f>
        <v>6.7361852989968417E-8</v>
      </c>
      <c r="AE131" s="164">
        <f>+'C'!AA51/(D!AE$94)</f>
        <v>1.1994378733617136E-7</v>
      </c>
      <c r="AF131" s="164">
        <f>+'C'!AB51/(D!AF$94)</f>
        <v>1.056190571575179E-7</v>
      </c>
      <c r="AG131" s="164">
        <f>+'C'!AC51/(D!AG$94)</f>
        <v>4.2940131878525888E-8</v>
      </c>
      <c r="AH131" s="164">
        <f>+'C'!AD51/(D!AH$94)</f>
        <v>8.2441547158378756E-9</v>
      </c>
    </row>
    <row r="132" spans="6:34" x14ac:dyDescent="0.25">
      <c r="F132" s="229" t="s">
        <v>21</v>
      </c>
      <c r="G132" s="230"/>
      <c r="H132" s="164">
        <f>+'C'!D52/(D!H$94)</f>
        <v>-2.3247984097501364E-6</v>
      </c>
      <c r="I132" s="164">
        <f>+'C'!E52/(D!I$94)</f>
        <v>-2.2062969318722317E-6</v>
      </c>
      <c r="J132" s="164">
        <f>+'C'!F52/(D!J$94)</f>
        <v>-2.1687778497132038E-6</v>
      </c>
      <c r="K132" s="164">
        <f>+'C'!G52/(D!K$94)</f>
        <v>-2.3146701165171128E-6</v>
      </c>
      <c r="L132" s="164">
        <f>+'C'!H52/(D!L$94)</f>
        <v>-2.2385421272301857E-6</v>
      </c>
      <c r="M132" s="164">
        <f>+'C'!I52/(D!M$94)</f>
        <v>-1.9647883453869007E-6</v>
      </c>
      <c r="N132" s="164" t="e">
        <f>+'C'!J52/(D!N$94)</f>
        <v>#VALUE!</v>
      </c>
      <c r="O132" s="164">
        <f>+'C'!K52/(D!O$94)</f>
        <v>-2.0823104547355248E-6</v>
      </c>
      <c r="P132" s="164">
        <f>+'C'!L52/(D!P$94)</f>
        <v>-2.1975700467568615E-6</v>
      </c>
      <c r="Q132" s="164">
        <f>+'C'!M52/(D!Q$94)</f>
        <v>-1.8560278995261883E-6</v>
      </c>
      <c r="R132" s="164">
        <f>+'C'!N52/(D!R$94)</f>
        <v>-1.7822290562882722E-6</v>
      </c>
      <c r="S132" s="164">
        <f>+'C'!O52/(D!S$94)</f>
        <v>-1.9276397524875672E-6</v>
      </c>
      <c r="T132" s="164">
        <f>+'C'!P52/(D!T$94)</f>
        <v>-1.6796568904368021E-6</v>
      </c>
      <c r="U132" s="164">
        <f>+'C'!Q52/(D!U$94)</f>
        <v>-1.7872338761710179E-6</v>
      </c>
      <c r="V132" s="164">
        <f>+'C'!R52/(D!V$94)</f>
        <v>-1.7839117062527344E-6</v>
      </c>
      <c r="W132" s="164">
        <f>+'C'!S52/(D!W$94)</f>
        <v>-1.6232232112008184E-6</v>
      </c>
      <c r="X132" s="164">
        <f>+'C'!T52/(D!X$94)</f>
        <v>-1.6562638503608397E-6</v>
      </c>
      <c r="Y132" s="164">
        <f>+'C'!U52/(D!Y$94)</f>
        <v>-1.8465332966008105E-6</v>
      </c>
      <c r="Z132" s="164">
        <f>+'C'!V52/(D!Z$94)</f>
        <v>-1.8793119701186523E-6</v>
      </c>
      <c r="AA132" s="164">
        <f>+'C'!W52/(D!AA$94)</f>
        <v>-2.0468557113193998E-6</v>
      </c>
      <c r="AB132" s="164">
        <f>+'C'!X52/(D!AB$94)</f>
        <v>-2.6937238574677297E-6</v>
      </c>
      <c r="AC132" s="164">
        <f>+'C'!Y52/(D!AC$94)</f>
        <v>-2.5085461998538327E-6</v>
      </c>
      <c r="AD132" s="164">
        <f>+'C'!Z52/(D!AD$94)</f>
        <v>-2.3318485673145473E-6</v>
      </c>
      <c r="AE132" s="164">
        <f>+'C'!AA52/(D!AE$94)</f>
        <v>-2.4844386505668646E-6</v>
      </c>
      <c r="AF132" s="164">
        <f>+'C'!AB52/(D!AF$94)</f>
        <v>-2.6267840167716229E-6</v>
      </c>
      <c r="AG132" s="164">
        <f>+'C'!AC52/(D!AG$94)</f>
        <v>-2.9698471133256601E-6</v>
      </c>
      <c r="AH132" s="164">
        <f>+'C'!AD52/(D!AH$94)</f>
        <v>-3.0075655313094866E-6</v>
      </c>
    </row>
    <row r="133" spans="6:34" x14ac:dyDescent="0.25">
      <c r="F133" s="227" t="s">
        <v>22</v>
      </c>
      <c r="G133" s="228"/>
      <c r="H133" s="164">
        <f>+'C'!D53/(D!H$94)</f>
        <v>-5.4802919660066527E-7</v>
      </c>
      <c r="I133" s="164">
        <f>+'C'!E53/(D!I$94)</f>
        <v>-5.9122401597710071E-7</v>
      </c>
      <c r="J133" s="164">
        <f>+'C'!F53/(D!J$94)</f>
        <v>-5.1162574143149975E-7</v>
      </c>
      <c r="K133" s="164">
        <f>+'C'!G53/(D!K$94)</f>
        <v>-5.161256676185356E-7</v>
      </c>
      <c r="L133" s="164">
        <f>+'C'!H53/(D!L$94)</f>
        <v>-4.1296135647695394E-7</v>
      </c>
      <c r="M133" s="164">
        <f>+'C'!I53/(D!M$94)</f>
        <v>-4.3236270732358693E-7</v>
      </c>
      <c r="N133" s="164">
        <f>+'C'!J53/(D!N$94)</f>
        <v>-6.2526603235246787E-7</v>
      </c>
      <c r="O133" s="164">
        <f>+'C'!K53/(D!O$94)</f>
        <v>-5.5523893600068577E-7</v>
      </c>
      <c r="P133" s="164">
        <f>+'C'!L53/(D!P$94)</f>
        <v>-5.7002656496447518E-7</v>
      </c>
      <c r="Q133" s="164">
        <f>+'C'!M53/(D!Q$94)</f>
        <v>-6.4557574485798731E-7</v>
      </c>
      <c r="R133" s="164">
        <f>+'C'!N53/(D!R$94)</f>
        <v>-6.5835583891509196E-7</v>
      </c>
      <c r="S133" s="164">
        <f>+'C'!O53/(D!S$94)</f>
        <v>-6.8865867700036369E-7</v>
      </c>
      <c r="T133" s="164">
        <f>+'C'!P53/(D!T$94)</f>
        <v>-5.6870663081327124E-7</v>
      </c>
      <c r="U133" s="164">
        <f>+'C'!Q53/(D!U$94)</f>
        <v>-3.4928517031760292E-7</v>
      </c>
      <c r="V133" s="164">
        <f>+'C'!R53/(D!V$94)</f>
        <v>-7.7648490022850055E-7</v>
      </c>
      <c r="W133" s="164">
        <f>+'C'!S53/(D!W$94)</f>
        <v>-5.8537111073255132E-7</v>
      </c>
      <c r="X133" s="164">
        <f>+'C'!T53/(D!X$94)</f>
        <v>-5.6668219012134254E-7</v>
      </c>
      <c r="Y133" s="164">
        <f>+'C'!U53/(D!Y$94)</f>
        <v>-5.657421017588803E-7</v>
      </c>
      <c r="Z133" s="164">
        <f>+'C'!V53/(D!Z$94)</f>
        <v>-5.4007582697362573E-7</v>
      </c>
      <c r="AA133" s="164">
        <f>+'C'!W53/(D!AA$94)</f>
        <v>-4.9899749907656886E-7</v>
      </c>
      <c r="AB133" s="164">
        <f>+'C'!X53/(D!AB$94)</f>
        <v>-5.2385759723427989E-7</v>
      </c>
      <c r="AC133" s="164">
        <f>+'C'!Y53/(D!AC$94)</f>
        <v>-4.6567778393132959E-7</v>
      </c>
      <c r="AD133" s="164">
        <f>+'C'!Z53/(D!AD$94)</f>
        <v>-4.342941512467555E-7</v>
      </c>
      <c r="AE133" s="164">
        <f>+'C'!AA53/(D!AE$94)</f>
        <v>-3.726345421819957E-7</v>
      </c>
      <c r="AF133" s="164">
        <f>+'C'!AB53/(D!AF$94)</f>
        <v>-3.8134590487163002E-7</v>
      </c>
      <c r="AG133" s="164">
        <f>+'C'!AC53/(D!AG$94)</f>
        <v>-2.7656209458226613E-7</v>
      </c>
      <c r="AH133" s="164">
        <f>+'C'!AD53/(D!AH$94)</f>
        <v>-3.2259996605637399E-7</v>
      </c>
    </row>
    <row r="134" spans="6:34" x14ac:dyDescent="0.25">
      <c r="F134" s="229" t="s">
        <v>23</v>
      </c>
      <c r="G134" s="230"/>
      <c r="H134" s="164">
        <f>+'C'!D54/(D!H$94)</f>
        <v>-4.240521239152609E-6</v>
      </c>
      <c r="I134" s="164">
        <f>+'C'!E54/(D!I$94)</f>
        <v>-4.2180682385626396E-6</v>
      </c>
      <c r="J134" s="164">
        <f>+'C'!F54/(D!J$94)</f>
        <v>-3.5705643985481984E-6</v>
      </c>
      <c r="K134" s="164">
        <f>+'C'!G54/(D!K$94)</f>
        <v>-4.1411857599441156E-6</v>
      </c>
      <c r="L134" s="164">
        <f>+'C'!H54/(D!L$94)</f>
        <v>-2.3685837855548502E-6</v>
      </c>
      <c r="M134" s="164">
        <f>+'C'!I54/(D!M$94)</f>
        <v>-1.7562236657601072E-6</v>
      </c>
      <c r="N134" s="164">
        <f>+'C'!J54/(D!N$94)</f>
        <v>-2.2664434847834015E-6</v>
      </c>
      <c r="O134" s="164">
        <f>+'C'!K54/(D!O$94)</f>
        <v>-1.8200457629423048E-6</v>
      </c>
      <c r="P134" s="164">
        <f>+'C'!L54/(D!P$94)</f>
        <v>-2.8081492436989477E-6</v>
      </c>
      <c r="Q134" s="164">
        <f>+'C'!M54/(D!Q$94)</f>
        <v>-2.6408840762809937E-6</v>
      </c>
      <c r="R134" s="164">
        <f>+'C'!N54/(D!R$94)</f>
        <v>-2.2376999774806832E-6</v>
      </c>
      <c r="S134" s="164">
        <f>+'C'!O54/(D!S$94)</f>
        <v>-2.3690694115504511E-6</v>
      </c>
      <c r="T134" s="164">
        <f>+'C'!P54/(D!T$94)</f>
        <v>-2.7792593456621227E-6</v>
      </c>
      <c r="U134" s="164">
        <f>+'C'!Q54/(D!U$94)</f>
        <v>-3.3535449278452874E-6</v>
      </c>
      <c r="V134" s="164">
        <f>+'C'!R54/(D!V$94)</f>
        <v>-2.535832991285566E-6</v>
      </c>
      <c r="W134" s="164">
        <f>+'C'!S54/(D!W$94)</f>
        <v>-2.956579122423733E-6</v>
      </c>
      <c r="X134" s="164">
        <f>+'C'!T54/(D!X$94)</f>
        <v>-3.6553723703992381E-6</v>
      </c>
      <c r="Y134" s="164">
        <f>+'C'!U54/(D!Y$94)</f>
        <v>-2.9838810051122009E-6</v>
      </c>
      <c r="Z134" s="164">
        <f>+'C'!V54/(D!Z$94)</f>
        <v>-2.5745084914481233E-6</v>
      </c>
      <c r="AA134" s="164">
        <f>+'C'!W54/(D!AA$94)</f>
        <v>-3.2940628504329402E-6</v>
      </c>
      <c r="AB134" s="164">
        <f>+'C'!X54/(D!AB$94)</f>
        <v>-3.6701540954423232E-6</v>
      </c>
      <c r="AC134" s="164">
        <f>+'C'!Y54/(D!AC$94)</f>
        <v>-2.2980780962672451E-6</v>
      </c>
      <c r="AD134" s="164">
        <f>+'C'!Z54/(D!AD$94)</f>
        <v>-2.4835875372599322E-6</v>
      </c>
      <c r="AE134" s="164">
        <f>+'C'!AA54/(D!AE$94)</f>
        <v>-2.8227940243406451E-6</v>
      </c>
      <c r="AF134" s="164">
        <f>+'C'!AB54/(D!AF$94)</f>
        <v>-2.8604784844160718E-6</v>
      </c>
      <c r="AG134" s="164">
        <f>+'C'!AC54/(D!AG$94)</f>
        <v>-1.8743696087007435E-6</v>
      </c>
      <c r="AH134" s="164">
        <f>+'C'!AD54/(D!AH$94)</f>
        <v>-2.2298015384243386E-6</v>
      </c>
    </row>
    <row r="135" spans="6:34" x14ac:dyDescent="0.25">
      <c r="F135" s="227" t="s">
        <v>24</v>
      </c>
      <c r="G135" s="228"/>
      <c r="H135" s="164">
        <f>+'C'!D55/(D!H$94)</f>
        <v>-3.5248642287904766E-7</v>
      </c>
      <c r="I135" s="164">
        <f>+'C'!E55/(D!I$94)</f>
        <v>-3.257594112981204E-7</v>
      </c>
      <c r="J135" s="164">
        <f>+'C'!F55/(D!J$94)</f>
        <v>-3.4018026698308431E-7</v>
      </c>
      <c r="K135" s="164">
        <f>+'C'!G55/(D!K$94)</f>
        <v>-4.3216247194007125E-7</v>
      </c>
      <c r="L135" s="164">
        <f>+'C'!H55/(D!L$94)</f>
        <v>-2.6779149172219538E-7</v>
      </c>
      <c r="M135" s="164">
        <f>+'C'!I55/(D!M$94)</f>
        <v>-3.2580904131138778E-7</v>
      </c>
      <c r="N135" s="164">
        <f>+'C'!J55/(D!N$94)</f>
        <v>-4.9682427205444835E-7</v>
      </c>
      <c r="O135" s="164">
        <f>+'C'!K55/(D!O$94)</f>
        <v>-4.212745464832731E-7</v>
      </c>
      <c r="P135" s="164">
        <f>+'C'!L55/(D!P$94)</f>
        <v>-4.5625920285850664E-7</v>
      </c>
      <c r="Q135" s="164">
        <f>+'C'!M55/(D!Q$94)</f>
        <v>-3.7502506901868131E-7</v>
      </c>
      <c r="R135" s="164">
        <f>+'C'!N55/(D!R$94)</f>
        <v>-3.4242216947470903E-7</v>
      </c>
      <c r="S135" s="164">
        <f>+'C'!O55/(D!S$94)</f>
        <v>-5.0909393967376734E-7</v>
      </c>
      <c r="T135" s="164">
        <f>+'C'!P55/(D!T$94)</f>
        <v>-3.837843160789854E-7</v>
      </c>
      <c r="U135" s="164">
        <f>+'C'!Q55/(D!U$94)</f>
        <v>-4.0434969799973187E-7</v>
      </c>
      <c r="V135" s="164">
        <f>+'C'!R55/(D!V$94)</f>
        <v>-4.1140753249010369E-7</v>
      </c>
      <c r="W135" s="164">
        <f>+'C'!S55/(D!W$94)</f>
        <v>-3.9539504596331668E-7</v>
      </c>
      <c r="X135" s="164">
        <f>+'C'!T55/(D!X$94)</f>
        <v>-5.1183961725861043E-7</v>
      </c>
      <c r="Y135" s="164">
        <f>+'C'!U55/(D!Y$94)</f>
        <v>-4.2005717240583734E-7</v>
      </c>
      <c r="Z135" s="164">
        <f>+'C'!V55/(D!Z$94)</f>
        <v>-5.2438876308912641E-7</v>
      </c>
      <c r="AA135" s="164">
        <f>+'C'!W55/(D!AA$94)</f>
        <v>-5.3467033556209785E-7</v>
      </c>
      <c r="AB135" s="164">
        <f>+'C'!X55/(D!AB$94)</f>
        <v>-5.1842790362204435E-7</v>
      </c>
      <c r="AC135" s="164">
        <f>+'C'!Y55/(D!AC$94)</f>
        <v>-4.241218235812004E-7</v>
      </c>
      <c r="AD135" s="164">
        <f>+'C'!Z55/(D!AD$94)</f>
        <v>-3.7961823090993398E-7</v>
      </c>
      <c r="AE135" s="164">
        <f>+'C'!AA55/(D!AE$94)</f>
        <v>-4.1603043484240845E-7</v>
      </c>
      <c r="AF135" s="164">
        <f>+'C'!AB55/(D!AF$94)</f>
        <v>-4.1024384453853647E-7</v>
      </c>
      <c r="AG135" s="164">
        <f>+'C'!AC55/(D!AG$94)</f>
        <v>-4.1926853982624958E-7</v>
      </c>
      <c r="AH135" s="164">
        <f>+'C'!AD55/(D!AH$94)</f>
        <v>-4.1691552222816994E-7</v>
      </c>
    </row>
    <row r="136" spans="6:34" ht="15.75" thickBot="1" x14ac:dyDescent="0.3">
      <c r="F136" s="231" t="s">
        <v>25</v>
      </c>
      <c r="G136" s="232"/>
      <c r="H136" s="165" t="e">
        <f>+'C'!D56/(D!H$94)</f>
        <v>#VALUE!</v>
      </c>
      <c r="I136" s="165" t="e">
        <f>+'C'!E56/(D!I$94)</f>
        <v>#VALUE!</v>
      </c>
      <c r="J136" s="165">
        <f>+'C'!F56/(D!J$94)</f>
        <v>-6.5273130476978574E-11</v>
      </c>
      <c r="K136" s="165" t="e">
        <f>+'C'!G56/(D!K$94)</f>
        <v>#VALUE!</v>
      </c>
      <c r="L136" s="165" t="e">
        <f>+'C'!H56/(D!L$94)</f>
        <v>#VALUE!</v>
      </c>
      <c r="M136" s="165" t="e">
        <f>+'C'!I56/(D!M$94)</f>
        <v>#VALUE!</v>
      </c>
      <c r="N136" s="165">
        <f>+'C'!J56/(D!N$94)</f>
        <v>1.3211367329707639E-7</v>
      </c>
      <c r="O136" s="165" t="e">
        <f>+'C'!K56/(D!O$94)</f>
        <v>#VALUE!</v>
      </c>
      <c r="P136" s="165">
        <f>+'C'!L56/(D!P$94)</f>
        <v>-3.6151628888358517E-9</v>
      </c>
      <c r="Q136" s="165">
        <f>+'C'!M56/(D!Q$94)</f>
        <v>-1.0860466916396437E-9</v>
      </c>
      <c r="R136" s="165">
        <f>+'C'!N56/(D!R$94)</f>
        <v>-4.3671441016617943E-10</v>
      </c>
      <c r="S136" s="165">
        <f>+'C'!O56/(D!S$94)</f>
        <v>-1.1642906349217551E-9</v>
      </c>
      <c r="T136" s="165">
        <f>+'C'!P56/(D!T$94)</f>
        <v>-1.1384272210375506E-9</v>
      </c>
      <c r="U136" s="165">
        <f>+'C'!Q56/(D!U$94)</f>
        <v>-6.8312103585840355E-10</v>
      </c>
      <c r="V136" s="165">
        <f>+'C'!R56/(D!V$94)</f>
        <v>6.6595714956932279E-10</v>
      </c>
      <c r="W136" s="165">
        <f>+'C'!S56/(D!W$94)</f>
        <v>-8.9176520011218951E-10</v>
      </c>
      <c r="X136" s="165">
        <f>+'C'!T56/(D!X$94)</f>
        <v>-6.7282913712145907E-10</v>
      </c>
      <c r="Y136" s="165">
        <f>+'C'!U56/(D!Y$94)</f>
        <v>9.6085067845894673E-12</v>
      </c>
      <c r="Z136" s="165">
        <f>+'C'!V56/(D!Z$94)</f>
        <v>-3.1757885459334071E-10</v>
      </c>
      <c r="AA136" s="165">
        <f>+'C'!W56/(D!AA$94)</f>
        <v>-3.9055436944900764E-10</v>
      </c>
      <c r="AB136" s="165">
        <f>+'C'!X56/(D!AB$94)</f>
        <v>1.2874394950832323E-10</v>
      </c>
      <c r="AC136" s="165">
        <f>+'C'!Y56/(D!AC$94)</f>
        <v>-1.9120656814322755E-10</v>
      </c>
      <c r="AD136" s="165">
        <f>+'C'!Z56/(D!AD$94)</f>
        <v>-5.3131017692117748E-10</v>
      </c>
      <c r="AE136" s="165">
        <f>+'C'!AA56/(D!AE$94)</f>
        <v>1.2768769457394134E-10</v>
      </c>
      <c r="AF136" s="165">
        <f>+'C'!AB56/(D!AF$94)</f>
        <v>1.0166056989340607E-9</v>
      </c>
      <c r="AG136" s="165">
        <f>+'C'!AC56/(D!AG$94)</f>
        <v>3.1109028740529487E-9</v>
      </c>
      <c r="AH136" s="165">
        <f>+'C'!AD56/(D!AH$94)</f>
        <v>9.7550074450805305E-10</v>
      </c>
    </row>
    <row r="137" spans="6:34" x14ac:dyDescent="0.25">
      <c r="F137" t="s">
        <v>52</v>
      </c>
    </row>
    <row r="138" spans="6:34" ht="15.75" thickBot="1" x14ac:dyDescent="0.3"/>
    <row r="139" spans="6:34" ht="15.75" thickBot="1" x14ac:dyDescent="0.3">
      <c r="F139" s="5" t="s">
        <v>14</v>
      </c>
      <c r="G139" s="6"/>
      <c r="H139" s="11">
        <v>1995</v>
      </c>
      <c r="I139" s="7">
        <v>1996</v>
      </c>
      <c r="J139" s="11">
        <v>1997</v>
      </c>
      <c r="K139" s="7">
        <v>1998</v>
      </c>
      <c r="L139" s="11">
        <v>1999</v>
      </c>
      <c r="M139" s="7">
        <v>2000</v>
      </c>
      <c r="N139" s="11">
        <v>2001</v>
      </c>
      <c r="O139" s="7">
        <v>2002</v>
      </c>
      <c r="P139" s="11">
        <v>2003</v>
      </c>
      <c r="Q139" s="7">
        <v>2004</v>
      </c>
      <c r="R139" s="11">
        <v>2005</v>
      </c>
      <c r="S139" s="7">
        <v>2006</v>
      </c>
      <c r="T139" s="11">
        <v>2007</v>
      </c>
      <c r="U139" s="7">
        <v>2008</v>
      </c>
      <c r="V139" s="11">
        <v>2009</v>
      </c>
      <c r="W139" s="7">
        <v>2010</v>
      </c>
      <c r="X139" s="11">
        <v>2011</v>
      </c>
      <c r="Y139" s="7">
        <v>2012</v>
      </c>
      <c r="Z139" s="11">
        <v>2013</v>
      </c>
      <c r="AA139" s="7">
        <v>2014</v>
      </c>
      <c r="AB139" s="11">
        <v>2015</v>
      </c>
      <c r="AC139" s="8">
        <v>2016</v>
      </c>
      <c r="AD139" s="8">
        <v>2017</v>
      </c>
      <c r="AE139" s="8">
        <v>2018</v>
      </c>
      <c r="AF139" s="8">
        <v>2019</v>
      </c>
      <c r="AG139" s="8">
        <v>2020</v>
      </c>
      <c r="AH139" s="8">
        <v>2021</v>
      </c>
    </row>
    <row r="140" spans="6:34" ht="15.75" thickBot="1" x14ac:dyDescent="0.3">
      <c r="F140" s="207" t="s">
        <v>26</v>
      </c>
      <c r="G140" s="216"/>
      <c r="H140" s="167">
        <f>('C'!D46/2)/(D!H$94)</f>
        <v>-1.3354570669889484E-7</v>
      </c>
      <c r="I140" s="167">
        <f>('C'!E46/2)/(D!I$94)</f>
        <v>-8.8524653419306956E-7</v>
      </c>
      <c r="J140" s="167">
        <f>('C'!F46/2)/(D!J$94)</f>
        <v>-1.3595459265686487E-7</v>
      </c>
      <c r="K140" s="167">
        <f>('C'!G46/2)/(D!K$94)</f>
        <v>-4.8991383331051164E-7</v>
      </c>
      <c r="L140" s="167">
        <f>('C'!H46/2)/(D!L$94)</f>
        <v>-6.1985011068188199E-8</v>
      </c>
      <c r="M140" s="167">
        <f>('C'!I46/2)/(D!M$94)</f>
        <v>-2.7372796956963235E-7</v>
      </c>
      <c r="N140" s="167">
        <f>('C'!J46/2)/(D!N$94)</f>
        <v>-7.289596234140207E-7</v>
      </c>
      <c r="O140" s="167">
        <f>('C'!K46/2)/(D!O$94)</f>
        <v>-9.0116213847342072E-7</v>
      </c>
      <c r="P140" s="167">
        <f>('C'!L46/2)/(D!P$94)</f>
        <v>-1.8346774148635003E-6</v>
      </c>
      <c r="Q140" s="167">
        <f>('C'!M46/2)/(D!Q$94)</f>
        <v>-1.8009203823833028E-6</v>
      </c>
      <c r="R140" s="167">
        <f>('C'!N46/2)/(D!R$94)</f>
        <v>-1.4917659235430485E-6</v>
      </c>
      <c r="S140" s="167">
        <f>('C'!O46/2)/(D!S$94)</f>
        <v>-1.7720159319910392E-6</v>
      </c>
      <c r="T140" s="167">
        <f>('C'!P46/2)/(D!T$94)</f>
        <v>-1.5816505788833013E-6</v>
      </c>
      <c r="U140" s="167">
        <f>('C'!Q46/2)/(D!U$94)</f>
        <v>-1.8989906369106901E-6</v>
      </c>
      <c r="V140" s="167">
        <f>('C'!R46/2)/(D!V$94)</f>
        <v>-2.0934553854771648E-6</v>
      </c>
      <c r="W140" s="167">
        <f>('C'!S46/2)/(D!W$94)</f>
        <v>-2.4561848702630226E-6</v>
      </c>
      <c r="X140" s="167">
        <f>('C'!T46/2)/(D!X$94)</f>
        <v>-2.6806968589191831E-6</v>
      </c>
      <c r="Y140" s="167">
        <f>('C'!U46/2)/(D!Y$94)</f>
        <v>-2.486194255739157E-6</v>
      </c>
      <c r="Z140" s="167">
        <f>('C'!V46/2)/(D!Z$94)</f>
        <v>-1.8666431772174752E-6</v>
      </c>
      <c r="AA140" s="167">
        <f>('C'!W46/2)/(D!AA$94)</f>
        <v>-2.4893701194425378E-6</v>
      </c>
      <c r="AB140" s="167">
        <f>('C'!X46/2)/(D!AB$94)</f>
        <v>-3.0184341639868227E-6</v>
      </c>
      <c r="AC140" s="167">
        <f>('C'!Y46/2)/(D!AC$94)</f>
        <v>-2.1776945922945902E-6</v>
      </c>
      <c r="AD140" s="167">
        <f>('C'!Z46/2)/(D!AD$94)</f>
        <v>-2.2456644308034737E-6</v>
      </c>
      <c r="AE140" s="167">
        <f>('C'!AA46/2)/(D!AE$94)</f>
        <v>-2.5790094121335077E-6</v>
      </c>
      <c r="AF140" s="167">
        <f>('C'!AB46/2)/(D!AF$94)</f>
        <v>-2.615209533402655E-6</v>
      </c>
      <c r="AG140" s="167">
        <f>('C'!AC46/2)/(D!AG$94)</f>
        <v>-2.1223310468613158E-6</v>
      </c>
      <c r="AH140" s="167">
        <f>('C'!AD46/2)/(D!AH$94)</f>
        <v>-2.1334227676497847E-6</v>
      </c>
    </row>
    <row r="141" spans="6:34" x14ac:dyDescent="0.25">
      <c r="F141" s="227" t="s">
        <v>16</v>
      </c>
      <c r="G141" s="228"/>
      <c r="H141" s="163">
        <f>('C'!D47/2)/(D!H$94)</f>
        <v>3.3580118945423895E-6</v>
      </c>
      <c r="I141" s="163">
        <f>('C'!E47/2)/(D!I$94)</f>
        <v>2.3652654902117159E-6</v>
      </c>
      <c r="J141" s="163">
        <f>('C'!F47/2)/(D!J$94)</f>
        <v>2.5972516233197198E-6</v>
      </c>
      <c r="K141" s="163">
        <f>('C'!G47/2)/(D!K$94)</f>
        <v>2.4871558886967153E-6</v>
      </c>
      <c r="L141" s="163">
        <f>('C'!H47/2)/(D!L$94)</f>
        <v>1.7917229617438634E-6</v>
      </c>
      <c r="M141" s="163">
        <f>('C'!I47/2)/(D!M$94)</f>
        <v>1.2696108214831036E-6</v>
      </c>
      <c r="N141" s="163">
        <f>('C'!J47/2)/(D!N$94)</f>
        <v>1.0516348901769885E-6</v>
      </c>
      <c r="O141" s="163">
        <f>('C'!K47/2)/(D!O$94)</f>
        <v>9.577287175367032E-7</v>
      </c>
      <c r="P141" s="163">
        <f>('C'!L47/2)/(D!P$94)</f>
        <v>1.0599027495695487E-6</v>
      </c>
      <c r="Q141" s="163">
        <f>('C'!M47/2)/(D!Q$94)</f>
        <v>7.9784055694982586E-7</v>
      </c>
      <c r="R141" s="163">
        <f>('C'!N47/2)/(D!R$94)</f>
        <v>9.1099498441808081E-7</v>
      </c>
      <c r="S141" s="163">
        <f>('C'!O47/2)/(D!S$94)</f>
        <v>8.8329179624600872E-7</v>
      </c>
      <c r="T141" s="163">
        <f>('C'!P47/2)/(D!T$94)</f>
        <v>8.9081557801929295E-7</v>
      </c>
      <c r="U141" s="163">
        <f>('C'!Q47/2)/(D!U$94)</f>
        <v>6.9747152626783419E-7</v>
      </c>
      <c r="V141" s="163">
        <f>('C'!R47/2)/(D!V$94)</f>
        <v>4.9207498565830396E-7</v>
      </c>
      <c r="W141" s="163">
        <f>('C'!S47/2)/(D!W$94)</f>
        <v>3.2606836881328246E-7</v>
      </c>
      <c r="X141" s="163">
        <f>('C'!T47/2)/(D!X$94)</f>
        <v>4.8041361812581377E-7</v>
      </c>
      <c r="Y141" s="163">
        <f>('C'!U47/2)/(D!Y$94)</f>
        <v>3.3426914146573556E-7</v>
      </c>
      <c r="Z141" s="163">
        <f>('C'!V47/2)/(D!Z$94)</f>
        <v>3.1428382219061426E-7</v>
      </c>
      <c r="AA141" s="163">
        <f>('C'!W47/2)/(D!AA$94)</f>
        <v>4.010989176001589E-7</v>
      </c>
      <c r="AB141" s="163">
        <f>('C'!X47/2)/(D!AB$94)</f>
        <v>5.1964663356435829E-7</v>
      </c>
      <c r="AC141" s="163">
        <f>('C'!Y47/2)/(D!AC$94)</f>
        <v>5.4849222387026672E-7</v>
      </c>
      <c r="AD141" s="163">
        <f>('C'!Z47/2)/(D!AD$94)</f>
        <v>4.2598858815653416E-7</v>
      </c>
      <c r="AE141" s="163">
        <f>('C'!AA47/2)/(D!AE$94)</f>
        <v>4.1828653603973067E-7</v>
      </c>
      <c r="AF141" s="163">
        <f>('C'!AB47/2)/(D!AF$94)</f>
        <v>4.7587988234623869E-7</v>
      </c>
      <c r="AG141" s="163">
        <f>('C'!AC47/2)/(D!AG$94)</f>
        <v>5.5339246516912257E-7</v>
      </c>
      <c r="AH141" s="163">
        <f>('C'!AD47/2)/(D!AH$94)</f>
        <v>5.6395880800836698E-7</v>
      </c>
    </row>
    <row r="142" spans="6:34" x14ac:dyDescent="0.25">
      <c r="F142" s="229" t="s">
        <v>17</v>
      </c>
      <c r="G142" s="230"/>
      <c r="H142" s="164">
        <f>('C'!D48/2)/(D!H$94)</f>
        <v>8.1295494259005033E-9</v>
      </c>
      <c r="I142" s="164">
        <f>('C'!E48/2)/(D!I$94)</f>
        <v>1.5793559840617428E-8</v>
      </c>
      <c r="J142" s="164">
        <f>('C'!F48/2)/(D!J$94)</f>
        <v>9.3488383376386961E-9</v>
      </c>
      <c r="K142" s="164">
        <f>('C'!G48/2)/(D!K$94)</f>
        <v>6.5358142669561885E-9</v>
      </c>
      <c r="L142" s="164">
        <f>('C'!H48/2)/(D!L$94)</f>
        <v>1.1651609902617362E-8</v>
      </c>
      <c r="M142" s="164">
        <f>('C'!I48/2)/(D!M$94)</f>
        <v>7.2153087958325148E-9</v>
      </c>
      <c r="N142" s="164">
        <f>('C'!J48/2)/(D!N$94)</f>
        <v>1.065455853611506E-6</v>
      </c>
      <c r="O142" s="164">
        <f>('C'!K48/2)/(D!O$94)</f>
        <v>1.1222389650186492E-8</v>
      </c>
      <c r="P142" s="164">
        <f>('C'!L48/2)/(D!P$94)</f>
        <v>1.8491541693119021E-8</v>
      </c>
      <c r="Q142" s="164">
        <f>('C'!M48/2)/(D!Q$94)</f>
        <v>8.7824276569362059E-9</v>
      </c>
      <c r="R142" s="164">
        <f>('C'!N48/2)/(D!R$94)</f>
        <v>4.4562498007703778E-9</v>
      </c>
      <c r="S142" s="164">
        <f>('C'!O48/2)/(D!S$94)</f>
        <v>1.8556220367906801E-9</v>
      </c>
      <c r="T142" s="164">
        <f>('C'!P48/2)/(D!T$94)</f>
        <v>3.0714710453576836E-9</v>
      </c>
      <c r="U142" s="164">
        <f>('C'!Q48/2)/(D!U$94)</f>
        <v>1.1816685427055025E-8</v>
      </c>
      <c r="V142" s="164">
        <f>('C'!R48/2)/(D!V$94)</f>
        <v>1.4038405284616025E-9</v>
      </c>
      <c r="W142" s="164">
        <f>('C'!S48/2)/(D!W$94)</f>
        <v>5.5573798627519249E-10</v>
      </c>
      <c r="X142" s="164">
        <f>('C'!T48/2)/(D!X$94)</f>
        <v>5.205498944036742E-9</v>
      </c>
      <c r="Y142" s="164">
        <f>('C'!U48/2)/(D!Y$94)</f>
        <v>1.4820784716534533E-9</v>
      </c>
      <c r="Z142" s="164">
        <f>('C'!V48/2)/(D!Z$94)</f>
        <v>2.3616119567339362E-9</v>
      </c>
      <c r="AA142" s="164">
        <f>('C'!W48/2)/(D!AA$94)</f>
        <v>5.6490792099417227E-9</v>
      </c>
      <c r="AB142" s="164">
        <f>('C'!X48/2)/(D!AB$94)</f>
        <v>4.4334698370509631E-9</v>
      </c>
      <c r="AC142" s="164">
        <f>('C'!Y48/2)/(D!AC$94)</f>
        <v>-3.4732624663371463E-9</v>
      </c>
      <c r="AD142" s="164">
        <f>('C'!Z48/2)/(D!AD$94)</f>
        <v>-2.4603965359539376E-8</v>
      </c>
      <c r="AE142" s="164">
        <f>('C'!AA48/2)/(D!AE$94)</f>
        <v>-1.5782069485512493E-8</v>
      </c>
      <c r="AF142" s="164">
        <f>('C'!AB48/2)/(D!AF$94)</f>
        <v>-1.5491226276074847E-8</v>
      </c>
      <c r="AG142" s="164">
        <f>('C'!AC48/2)/(D!AG$94)</f>
        <v>-1.894065033401643E-8</v>
      </c>
      <c r="AH142" s="164">
        <f>('C'!AD48/2)/(D!AH$94)</f>
        <v>-1.786262830883387E-8</v>
      </c>
    </row>
    <row r="143" spans="6:34" x14ac:dyDescent="0.25">
      <c r="F143" s="227" t="s">
        <v>18</v>
      </c>
      <c r="G143" s="228"/>
      <c r="H143" s="164">
        <f>('C'!D49/2)/(D!H$94)</f>
        <v>4.8737602381879704E-8</v>
      </c>
      <c r="I143" s="164">
        <f>('C'!E49/2)/(D!I$94)</f>
        <v>2.5110516220438588E-8</v>
      </c>
      <c r="J143" s="164">
        <f>('C'!F49/2)/(D!J$94)</f>
        <v>1.5488431615479479E-8</v>
      </c>
      <c r="K143" s="164">
        <f>('C'!G49/2)/(D!K$94)</f>
        <v>-6.4004628468662648E-9</v>
      </c>
      <c r="L143" s="164">
        <f>('C'!H49/2)/(D!L$94)</f>
        <v>1.6355468459335307E-9</v>
      </c>
      <c r="M143" s="164">
        <f>('C'!I49/2)/(D!M$94)</f>
        <v>-5.2049235632390395E-9</v>
      </c>
      <c r="N143" s="164">
        <f>('C'!J49/2)/(D!N$94)</f>
        <v>-2.1729090549638476E-8</v>
      </c>
      <c r="O143" s="164">
        <f>('C'!K49/2)/(D!O$94)</f>
        <v>1.0493762543751098E-8</v>
      </c>
      <c r="P143" s="164">
        <f>('C'!L49/2)/(D!P$94)</f>
        <v>4.7849630494914503E-9</v>
      </c>
      <c r="Q143" s="164">
        <f>('C'!M49/2)/(D!Q$94)</f>
        <v>8.5046596594987389E-9</v>
      </c>
      <c r="R143" s="164">
        <f>('C'!N49/2)/(D!R$94)</f>
        <v>5.0681162596910571E-9</v>
      </c>
      <c r="S143" s="164">
        <f>('C'!O49/2)/(D!S$94)</f>
        <v>-6.4803811240058042E-10</v>
      </c>
      <c r="T143" s="164">
        <f>('C'!P49/2)/(D!T$94)</f>
        <v>-2.3052228496755912E-8</v>
      </c>
      <c r="U143" s="164">
        <f>('C'!Q49/2)/(D!U$94)</f>
        <v>-2.7234607422881254E-8</v>
      </c>
      <c r="V143" s="164">
        <f>('C'!R49/2)/(D!V$94)</f>
        <v>-2.4067704810689466E-8</v>
      </c>
      <c r="W143" s="164">
        <f>('C'!S49/2)/(D!W$94)</f>
        <v>-1.9504603016683661E-8</v>
      </c>
      <c r="X143" s="164">
        <f>('C'!T49/2)/(D!X$94)</f>
        <v>-3.0643323234814698E-8</v>
      </c>
      <c r="Y143" s="164">
        <f>('C'!U49/2)/(D!Y$94)</f>
        <v>-3.7819000476462699E-8</v>
      </c>
      <c r="Z143" s="164">
        <f>('C'!V49/2)/(D!Z$94)</f>
        <v>-3.0149464703524043E-8</v>
      </c>
      <c r="AA143" s="164">
        <f>('C'!W49/2)/(D!AA$94)</f>
        <v>-3.1060515198332841E-8</v>
      </c>
      <c r="AB143" s="164">
        <f>('C'!X49/2)/(D!AB$94)</f>
        <v>-3.2274548249187304E-8</v>
      </c>
      <c r="AC143" s="164">
        <f>('C'!Y49/2)/(D!AC$94)</f>
        <v>-2.3620126254257049E-8</v>
      </c>
      <c r="AD143" s="164">
        <f>('C'!Z49/2)/(D!AD$94)</f>
        <v>-1.3177346552110974E-9</v>
      </c>
      <c r="AE143" s="164">
        <f>('C'!AA49/2)/(D!AE$94)</f>
        <v>-2.9507019983655616E-8</v>
      </c>
      <c r="AF143" s="164">
        <f>('C'!AB49/2)/(D!AF$94)</f>
        <v>-3.000129922639865E-8</v>
      </c>
      <c r="AG143" s="164">
        <f>('C'!AC49/2)/(D!AG$94)</f>
        <v>-2.4963269981492846E-8</v>
      </c>
      <c r="AH143" s="164">
        <f>('C'!AD49/2)/(D!AH$94)</f>
        <v>-1.14592081361397E-8</v>
      </c>
    </row>
    <row r="144" spans="6:34" x14ac:dyDescent="0.25">
      <c r="F144" s="229" t="s">
        <v>19</v>
      </c>
      <c r="G144" s="230"/>
      <c r="H144" s="164">
        <f>('C'!D50/2)/(D!H$94)</f>
        <v>1.849250687523361E-7</v>
      </c>
      <c r="I144" s="164">
        <f>('C'!E50/2)/(D!I$94)</f>
        <v>3.8123461650387523E-7</v>
      </c>
      <c r="J144" s="164">
        <f>('C'!F50/2)/(D!J$94)</f>
        <v>5.40578148488792E-7</v>
      </c>
      <c r="K144" s="164">
        <f>('C'!G50/2)/(D!K$94)</f>
        <v>7.112496898415824E-7</v>
      </c>
      <c r="L144" s="164">
        <f>('C'!H50/2)/(D!L$94)</f>
        <v>7.7893143196628285E-7</v>
      </c>
      <c r="M144" s="164">
        <f>('C'!I50/2)/(D!M$94)</f>
        <v>6.9524473013089357E-7</v>
      </c>
      <c r="N144" s="164">
        <f>('C'!J50/2)/(D!N$94)</f>
        <v>2.7083470266582837E-8</v>
      </c>
      <c r="O144" s="164">
        <f>('C'!K50/2)/(D!O$94)</f>
        <v>5.6131818507298611E-7</v>
      </c>
      <c r="P144" s="164">
        <f>('C'!L50/2)/(D!P$94)</f>
        <v>9.4433060077980145E-8</v>
      </c>
      <c r="Q144" s="164">
        <f>('C'!M50/2)/(D!Q$94)</f>
        <v>9.3770466762557116E-8</v>
      </c>
      <c r="R144" s="164">
        <f>('C'!N50/2)/(D!R$94)</f>
        <v>6.1038131815402268E-8</v>
      </c>
      <c r="S144" s="164">
        <f>('C'!O50/2)/(D!S$94)</f>
        <v>8.1112353783375684E-8</v>
      </c>
      <c r="T144" s="164">
        <f>('C'!P50/2)/(D!T$94)</f>
        <v>1.1121996423092466E-7</v>
      </c>
      <c r="U144" s="164">
        <f>('C'!Q50/2)/(D!U$94)</f>
        <v>9.1320003083453813E-8</v>
      </c>
      <c r="V144" s="164">
        <f>('C'!R50/2)/(D!V$94)</f>
        <v>1.0981359598667177E-7</v>
      </c>
      <c r="W144" s="164">
        <f>('C'!S50/2)/(D!W$94)</f>
        <v>1.4507310967526132E-8</v>
      </c>
      <c r="X144" s="164">
        <f>('C'!T50/2)/(D!X$94)</f>
        <v>2.8506427926848277E-8</v>
      </c>
      <c r="Y144" s="164">
        <f>('C'!U50/2)/(D!Y$94)</f>
        <v>1.2119768081639651E-7</v>
      </c>
      <c r="Z144" s="164">
        <f>('C'!V50/2)/(D!Z$94)</f>
        <v>6.0571236421346293E-7</v>
      </c>
      <c r="AA144" s="164">
        <f>('C'!W50/2)/(D!AA$94)</f>
        <v>3.1418052905089147E-7</v>
      </c>
      <c r="AB144" s="164">
        <f>('C'!X50/2)/(D!AB$94)</f>
        <v>1.6827192826100073E-7</v>
      </c>
      <c r="AC144" s="164">
        <f>('C'!Y50/2)/(D!AC$94)</f>
        <v>1.2135437814570167E-7</v>
      </c>
      <c r="AD144" s="164">
        <f>('C'!Z50/2)/(D!AD$94)</f>
        <v>1.3552813556542499E-7</v>
      </c>
      <c r="AE144" s="164">
        <f>('C'!AA50/2)/(D!AE$94)</f>
        <v>3.5905677678938528E-8</v>
      </c>
      <c r="AF144" s="164">
        <f>('C'!AB50/2)/(D!AF$94)</f>
        <v>4.0511983922841936E-8</v>
      </c>
      <c r="AG144" s="164">
        <f>('C'!AC50/2)/(D!AG$94)</f>
        <v>1.1517907597051677E-7</v>
      </c>
      <c r="AH144" s="164">
        <f>('C'!AD50/2)/(D!AH$94)</f>
        <v>3.1577166118562771E-7</v>
      </c>
    </row>
    <row r="145" spans="6:34" x14ac:dyDescent="0.25">
      <c r="F145" s="227" t="s">
        <v>20</v>
      </c>
      <c r="G145" s="228"/>
      <c r="H145" s="164" t="e">
        <f>('C'!D51/2)/(D!H$94)</f>
        <v>#VALUE!</v>
      </c>
      <c r="I145" s="164">
        <f>('C'!E51/2)/(D!I$94)</f>
        <v>-1.9761556612807713E-9</v>
      </c>
      <c r="J145" s="164" t="e">
        <f>('C'!F51/2)/(D!J$94)</f>
        <v>#VALUE!</v>
      </c>
      <c r="K145" s="164">
        <f>('C'!G51/2)/(D!K$94)</f>
        <v>1.3481492076521724E-8</v>
      </c>
      <c r="L145" s="164" t="e">
        <f>('C'!H51/2)/(D!L$94)</f>
        <v>#VALUE!</v>
      </c>
      <c r="M145" s="164" t="e">
        <f>('C'!I51/2)/(D!M$94)</f>
        <v>#VALUE!</v>
      </c>
      <c r="N145" s="164">
        <f>('C'!J51/2)/(D!N$94)</f>
        <v>8.6375229898000628E-7</v>
      </c>
      <c r="O145" s="164">
        <f>('C'!K51/2)/(D!O$94)</f>
        <v>-2.2103803639126784E-9</v>
      </c>
      <c r="P145" s="164">
        <f>('C'!L51/2)/(D!P$94)</f>
        <v>5.5204130287824261E-9</v>
      </c>
      <c r="Q145" s="164">
        <f>('C'!M51/2)/(D!Q$94)</f>
        <v>4.9480950398796792E-8</v>
      </c>
      <c r="R145" s="164">
        <f>('C'!N51/2)/(D!R$94)</f>
        <v>3.7248434677721824E-8</v>
      </c>
      <c r="S145" s="164">
        <f>('C'!O51/2)/(D!S$94)</f>
        <v>1.0185468727239749E-8</v>
      </c>
      <c r="T145" s="164">
        <f>('C'!P51/2)/(D!T$94)</f>
        <v>1.4256638410479041E-7</v>
      </c>
      <c r="U145" s="164">
        <f>('C'!Q51/2)/(D!U$94)</f>
        <v>2.7518379112745415E-7</v>
      </c>
      <c r="V145" s="164">
        <f>('C'!R51/2)/(D!V$94)</f>
        <v>8.0806669180907041E-8</v>
      </c>
      <c r="W145" s="164">
        <f>('C'!S51/2)/(D!W$94)</f>
        <v>2.9178355507308101E-9</v>
      </c>
      <c r="X145" s="164">
        <f>('C'!T51/2)/(D!X$94)</f>
        <v>3.1236491265099651E-8</v>
      </c>
      <c r="Y145" s="164">
        <f>('C'!U51/2)/(D!Y$94)</f>
        <v>2.7780487401362037E-9</v>
      </c>
      <c r="Z145" s="164">
        <f>('C'!V51/2)/(D!Z$94)</f>
        <v>4.4982661184513635E-10</v>
      </c>
      <c r="AA145" s="164">
        <f>('C'!W51/2)/(D!AA$94)</f>
        <v>8.2515220941020119E-9</v>
      </c>
      <c r="AB145" s="164">
        <f>('C'!X51/2)/(D!AB$94)</f>
        <v>2.4505399141688063E-8</v>
      </c>
      <c r="AC145" s="164">
        <f>('C'!Y51/2)/(D!AC$94)</f>
        <v>2.7859068878040931E-8</v>
      </c>
      <c r="AD145" s="164">
        <f>('C'!Z51/2)/(D!AD$94)</f>
        <v>3.3680926494984209E-8</v>
      </c>
      <c r="AE145" s="164">
        <f>('C'!AA51/2)/(D!AE$94)</f>
        <v>5.9971893668085681E-8</v>
      </c>
      <c r="AF145" s="164">
        <f>('C'!AB51/2)/(D!AF$94)</f>
        <v>5.2809528578758948E-8</v>
      </c>
      <c r="AG145" s="164">
        <f>('C'!AC51/2)/(D!AG$94)</f>
        <v>2.1470065939262944E-8</v>
      </c>
      <c r="AH145" s="164">
        <f>('C'!AD51/2)/(D!AH$94)</f>
        <v>4.1220773579189378E-9</v>
      </c>
    </row>
    <row r="146" spans="6:34" x14ac:dyDescent="0.25">
      <c r="F146" s="229" t="s">
        <v>21</v>
      </c>
      <c r="G146" s="230"/>
      <c r="H146" s="164">
        <f>('C'!D52/2)/(D!H$94)</f>
        <v>-1.1623992048750682E-6</v>
      </c>
      <c r="I146" s="164">
        <f>('C'!E52/2)/(D!I$94)</f>
        <v>-1.1031484659361158E-6</v>
      </c>
      <c r="J146" s="164">
        <f>('C'!F52/2)/(D!J$94)</f>
        <v>-1.0843889248566019E-6</v>
      </c>
      <c r="K146" s="164">
        <f>('C'!G52/2)/(D!K$94)</f>
        <v>-1.1573350582585564E-6</v>
      </c>
      <c r="L146" s="164">
        <f>('C'!H52/2)/(D!L$94)</f>
        <v>-1.1192710636150929E-6</v>
      </c>
      <c r="M146" s="164">
        <f>('C'!I52/2)/(D!M$94)</f>
        <v>-9.8239417269345035E-7</v>
      </c>
      <c r="N146" s="164" t="e">
        <f>('C'!J52/2)/(D!N$94)</f>
        <v>#VALUE!</v>
      </c>
      <c r="O146" s="164">
        <f>('C'!K52/2)/(D!O$94)</f>
        <v>-1.0411552273677624E-6</v>
      </c>
      <c r="P146" s="164">
        <f>('C'!L52/2)/(D!P$94)</f>
        <v>-1.0987850233784308E-6</v>
      </c>
      <c r="Q146" s="164">
        <f>('C'!M52/2)/(D!Q$94)</f>
        <v>-9.2801394976309414E-7</v>
      </c>
      <c r="R146" s="164">
        <f>('C'!N52/2)/(D!R$94)</f>
        <v>-8.9111452814413611E-7</v>
      </c>
      <c r="S146" s="164">
        <f>('C'!O52/2)/(D!S$94)</f>
        <v>-9.6381987624378358E-7</v>
      </c>
      <c r="T146" s="164">
        <f>('C'!P52/2)/(D!T$94)</f>
        <v>-8.3982844521840103E-7</v>
      </c>
      <c r="U146" s="164">
        <f>('C'!Q52/2)/(D!U$94)</f>
        <v>-8.9361693808550897E-7</v>
      </c>
      <c r="V146" s="164">
        <f>('C'!R52/2)/(D!V$94)</f>
        <v>-8.919558531263672E-7</v>
      </c>
      <c r="W146" s="164">
        <f>('C'!S52/2)/(D!W$94)</f>
        <v>-8.1161160560040919E-7</v>
      </c>
      <c r="X146" s="164">
        <f>('C'!T52/2)/(D!X$94)</f>
        <v>-8.2813192518041986E-7</v>
      </c>
      <c r="Y146" s="164">
        <f>('C'!U52/2)/(D!Y$94)</f>
        <v>-9.2326664830040526E-7</v>
      </c>
      <c r="Z146" s="164">
        <f>('C'!V52/2)/(D!Z$94)</f>
        <v>-9.3965598505932617E-7</v>
      </c>
      <c r="AA146" s="164">
        <f>('C'!W52/2)/(D!AA$94)</f>
        <v>-1.0234278556596999E-6</v>
      </c>
      <c r="AB146" s="164">
        <f>('C'!X52/2)/(D!AB$94)</f>
        <v>-1.3468619287338648E-6</v>
      </c>
      <c r="AC146" s="164">
        <f>('C'!Y52/2)/(D!AC$94)</f>
        <v>-1.2542730999269163E-6</v>
      </c>
      <c r="AD146" s="164">
        <f>('C'!Z52/2)/(D!AD$94)</f>
        <v>-1.1659242836572737E-6</v>
      </c>
      <c r="AE146" s="164">
        <f>('C'!AA52/2)/(D!AE$94)</f>
        <v>-1.2422193252834323E-6</v>
      </c>
      <c r="AF146" s="164">
        <f>('C'!AB52/2)/(D!AF$94)</f>
        <v>-1.3133920083858115E-6</v>
      </c>
      <c r="AG146" s="164">
        <f>('C'!AC52/2)/(D!AG$94)</f>
        <v>-1.48492355666283E-6</v>
      </c>
      <c r="AH146" s="164">
        <f>('C'!AD52/2)/(D!AH$94)</f>
        <v>-1.5037827656547433E-6</v>
      </c>
    </row>
    <row r="147" spans="6:34" x14ac:dyDescent="0.25">
      <c r="F147" s="227" t="s">
        <v>22</v>
      </c>
      <c r="G147" s="228"/>
      <c r="H147" s="164">
        <f>('C'!D53/2)/(D!H$94)</f>
        <v>-2.7401459830033264E-7</v>
      </c>
      <c r="I147" s="164">
        <f>('C'!E53/2)/(D!I$94)</f>
        <v>-2.9561200798855035E-7</v>
      </c>
      <c r="J147" s="164">
        <f>('C'!F53/2)/(D!J$94)</f>
        <v>-2.5581287071574988E-7</v>
      </c>
      <c r="K147" s="164">
        <f>('C'!G53/2)/(D!K$94)</f>
        <v>-2.580628338092678E-7</v>
      </c>
      <c r="L147" s="164">
        <f>('C'!H53/2)/(D!L$94)</f>
        <v>-2.0648067823847697E-7</v>
      </c>
      <c r="M147" s="164">
        <f>('C'!I53/2)/(D!M$94)</f>
        <v>-2.1618135366179346E-7</v>
      </c>
      <c r="N147" s="164">
        <f>('C'!J53/2)/(D!N$94)</f>
        <v>-3.1263301617623394E-7</v>
      </c>
      <c r="O147" s="164">
        <f>('C'!K53/2)/(D!O$94)</f>
        <v>-2.7761946800034289E-7</v>
      </c>
      <c r="P147" s="164">
        <f>('C'!L53/2)/(D!P$94)</f>
        <v>-2.8501328248223759E-7</v>
      </c>
      <c r="Q147" s="164">
        <f>('C'!M53/2)/(D!Q$94)</f>
        <v>-3.2278787242899366E-7</v>
      </c>
      <c r="R147" s="164">
        <f>('C'!N53/2)/(D!R$94)</f>
        <v>-3.2917791945754598E-7</v>
      </c>
      <c r="S147" s="164">
        <f>('C'!O53/2)/(D!S$94)</f>
        <v>-3.4432933850018184E-7</v>
      </c>
      <c r="T147" s="164">
        <f>('C'!P53/2)/(D!T$94)</f>
        <v>-2.8435331540663562E-7</v>
      </c>
      <c r="U147" s="164">
        <f>('C'!Q53/2)/(D!U$94)</f>
        <v>-1.7464258515880146E-7</v>
      </c>
      <c r="V147" s="164">
        <f>('C'!R53/2)/(D!V$94)</f>
        <v>-3.8824245011425027E-7</v>
      </c>
      <c r="W147" s="164">
        <f>('C'!S53/2)/(D!W$94)</f>
        <v>-2.9268555536627566E-7</v>
      </c>
      <c r="X147" s="164">
        <f>('C'!T53/2)/(D!X$94)</f>
        <v>-2.8334109506067127E-7</v>
      </c>
      <c r="Y147" s="164">
        <f>('C'!U53/2)/(D!Y$94)</f>
        <v>-2.8287105087944015E-7</v>
      </c>
      <c r="Z147" s="164">
        <f>('C'!V53/2)/(D!Z$94)</f>
        <v>-2.7003791348681286E-7</v>
      </c>
      <c r="AA147" s="164">
        <f>('C'!W53/2)/(D!AA$94)</f>
        <v>-2.4949874953828443E-7</v>
      </c>
      <c r="AB147" s="164">
        <f>('C'!X53/2)/(D!AB$94)</f>
        <v>-2.6192879861713994E-7</v>
      </c>
      <c r="AC147" s="164">
        <f>('C'!Y53/2)/(D!AC$94)</f>
        <v>-2.3283889196566479E-7</v>
      </c>
      <c r="AD147" s="164">
        <f>('C'!Z53/2)/(D!AD$94)</f>
        <v>-2.1714707562337775E-7</v>
      </c>
      <c r="AE147" s="164">
        <f>('C'!AA53/2)/(D!AE$94)</f>
        <v>-1.8631727109099785E-7</v>
      </c>
      <c r="AF147" s="164">
        <f>('C'!AB53/2)/(D!AF$94)</f>
        <v>-1.9067295243581501E-7</v>
      </c>
      <c r="AG147" s="164">
        <f>('C'!AC53/2)/(D!AG$94)</f>
        <v>-1.3828104729113306E-7</v>
      </c>
      <c r="AH147" s="164">
        <f>('C'!AD53/2)/(D!AH$94)</f>
        <v>-1.6129998302818699E-7</v>
      </c>
    </row>
    <row r="148" spans="6:34" x14ac:dyDescent="0.25">
      <c r="F148" s="229" t="s">
        <v>23</v>
      </c>
      <c r="G148" s="230"/>
      <c r="H148" s="164">
        <f>('C'!D54/2)/(D!H$94)</f>
        <v>-2.1202606195763045E-6</v>
      </c>
      <c r="I148" s="164">
        <f>('C'!E54/2)/(D!I$94)</f>
        <v>-2.1090341192813198E-6</v>
      </c>
      <c r="J148" s="164">
        <f>('C'!F54/2)/(D!J$94)</f>
        <v>-1.7852821992740992E-6</v>
      </c>
      <c r="K148" s="164">
        <f>('C'!G54/2)/(D!K$94)</f>
        <v>-2.0705928799720578E-6</v>
      </c>
      <c r="L148" s="164">
        <f>('C'!H54/2)/(D!L$94)</f>
        <v>-1.1842918927774251E-6</v>
      </c>
      <c r="M148" s="164">
        <f>('C'!I54/2)/(D!M$94)</f>
        <v>-8.7811183288005362E-7</v>
      </c>
      <c r="N148" s="164">
        <f>('C'!J54/2)/(D!N$94)</f>
        <v>-1.1332217423917007E-6</v>
      </c>
      <c r="O148" s="164">
        <f>('C'!K54/2)/(D!O$94)</f>
        <v>-9.100228814711524E-7</v>
      </c>
      <c r="P148" s="164">
        <f>('C'!L54/2)/(D!P$94)</f>
        <v>-1.4040746218494739E-6</v>
      </c>
      <c r="Q148" s="164">
        <f>('C'!M54/2)/(D!Q$94)</f>
        <v>-1.3204420381404968E-6</v>
      </c>
      <c r="R148" s="164">
        <f>('C'!N54/2)/(D!R$94)</f>
        <v>-1.1188499887403416E-6</v>
      </c>
      <c r="S148" s="164">
        <f>('C'!O54/2)/(D!S$94)</f>
        <v>-1.1845347057752256E-6</v>
      </c>
      <c r="T148" s="164">
        <f>('C'!P54/2)/(D!T$94)</f>
        <v>-1.3896296728310614E-6</v>
      </c>
      <c r="U148" s="164">
        <f>('C'!Q54/2)/(D!U$94)</f>
        <v>-1.6767724639226437E-6</v>
      </c>
      <c r="V148" s="164">
        <f>('C'!R54/2)/(D!V$94)</f>
        <v>-1.267916495642783E-6</v>
      </c>
      <c r="W148" s="164">
        <f>('C'!S54/2)/(D!W$94)</f>
        <v>-1.4782895612118665E-6</v>
      </c>
      <c r="X148" s="164">
        <f>('C'!T54/2)/(D!X$94)</f>
        <v>-1.827686185199619E-6</v>
      </c>
      <c r="Y148" s="164">
        <f>('C'!U54/2)/(D!Y$94)</f>
        <v>-1.4919405025561004E-6</v>
      </c>
      <c r="Z148" s="164">
        <f>('C'!V54/2)/(D!Z$94)</f>
        <v>-1.2872542457240616E-6</v>
      </c>
      <c r="AA148" s="164">
        <f>('C'!W54/2)/(D!AA$94)</f>
        <v>-1.6470314252164701E-6</v>
      </c>
      <c r="AB148" s="164">
        <f>('C'!X54/2)/(D!AB$94)</f>
        <v>-1.8350770477211616E-6</v>
      </c>
      <c r="AC148" s="164">
        <f>('C'!Y54/2)/(D!AC$94)</f>
        <v>-1.1490390481336225E-6</v>
      </c>
      <c r="AD148" s="164">
        <f>('C'!Z54/2)/(D!AD$94)</f>
        <v>-1.2417937686299661E-6</v>
      </c>
      <c r="AE148" s="164">
        <f>('C'!AA54/2)/(D!AE$94)</f>
        <v>-1.4113970121703226E-6</v>
      </c>
      <c r="AF148" s="164">
        <f>('C'!AB54/2)/(D!AF$94)</f>
        <v>-1.4302392422080359E-6</v>
      </c>
      <c r="AG148" s="164">
        <f>('C'!AC54/2)/(D!AG$94)</f>
        <v>-9.3718480435037173E-7</v>
      </c>
      <c r="AH148" s="164">
        <f>('C'!AD54/2)/(D!AH$94)</f>
        <v>-1.1149007692121693E-6</v>
      </c>
    </row>
    <row r="149" spans="6:34" x14ac:dyDescent="0.25">
      <c r="F149" s="227" t="s">
        <v>24</v>
      </c>
      <c r="G149" s="228"/>
      <c r="H149" s="164">
        <f>('C'!D55/2)/(D!H$94)</f>
        <v>-1.7624321143952383E-7</v>
      </c>
      <c r="I149" s="164">
        <f>('C'!E55/2)/(D!I$94)</f>
        <v>-1.628797056490602E-7</v>
      </c>
      <c r="J149" s="164">
        <f>('C'!F55/2)/(D!J$94)</f>
        <v>-1.7009013349154216E-7</v>
      </c>
      <c r="K149" s="164">
        <f>('C'!G55/2)/(D!K$94)</f>
        <v>-2.1608123597003562E-7</v>
      </c>
      <c r="L149" s="164">
        <f>('C'!H55/2)/(D!L$94)</f>
        <v>-1.3389574586109769E-7</v>
      </c>
      <c r="M149" s="164">
        <f>('C'!I55/2)/(D!M$94)</f>
        <v>-1.6290452065569389E-7</v>
      </c>
      <c r="N149" s="164">
        <f>('C'!J55/2)/(D!N$94)</f>
        <v>-2.4841213602722417E-7</v>
      </c>
      <c r="O149" s="164">
        <f>('C'!K55/2)/(D!O$94)</f>
        <v>-2.1063727324163655E-7</v>
      </c>
      <c r="P149" s="164">
        <f>('C'!L55/2)/(D!P$94)</f>
        <v>-2.2812960142925332E-7</v>
      </c>
      <c r="Q149" s="164">
        <f>('C'!M55/2)/(D!Q$94)</f>
        <v>-1.8751253450934065E-7</v>
      </c>
      <c r="R149" s="164">
        <f>('C'!N55/2)/(D!R$94)</f>
        <v>-1.7121108473735451E-7</v>
      </c>
      <c r="S149" s="164">
        <f>('C'!O55/2)/(D!S$94)</f>
        <v>-2.5454696983688367E-7</v>
      </c>
      <c r="T149" s="164">
        <f>('C'!P55/2)/(D!T$94)</f>
        <v>-1.918921580394927E-7</v>
      </c>
      <c r="U149" s="164">
        <f>('C'!Q55/2)/(D!U$94)</f>
        <v>-2.0217484899986593E-7</v>
      </c>
      <c r="V149" s="164">
        <f>('C'!R55/2)/(D!V$94)</f>
        <v>-2.0570376624505184E-7</v>
      </c>
      <c r="W149" s="164">
        <f>('C'!S55/2)/(D!W$94)</f>
        <v>-1.9769752298165834E-7</v>
      </c>
      <c r="X149" s="164">
        <f>('C'!T55/2)/(D!X$94)</f>
        <v>-2.5591980862930522E-7</v>
      </c>
      <c r="Y149" s="164">
        <f>('C'!U55/2)/(D!Y$94)</f>
        <v>-2.1002858620291867E-7</v>
      </c>
      <c r="Z149" s="164">
        <f>('C'!V55/2)/(D!Z$94)</f>
        <v>-2.621943815445632E-7</v>
      </c>
      <c r="AA149" s="164">
        <f>('C'!W55/2)/(D!AA$94)</f>
        <v>-2.6733516778104892E-7</v>
      </c>
      <c r="AB149" s="164">
        <f>('C'!X55/2)/(D!AB$94)</f>
        <v>-2.5921395181102218E-7</v>
      </c>
      <c r="AC149" s="164">
        <f>('C'!Y55/2)/(D!AC$94)</f>
        <v>-2.120609117906002E-7</v>
      </c>
      <c r="AD149" s="164">
        <f>('C'!Z55/2)/(D!AD$94)</f>
        <v>-1.8980911545496699E-7</v>
      </c>
      <c r="AE149" s="164">
        <f>('C'!AA55/2)/(D!AE$94)</f>
        <v>-2.0801521742120423E-7</v>
      </c>
      <c r="AF149" s="164">
        <f>('C'!AB55/2)/(D!AF$94)</f>
        <v>-2.0512192226926824E-7</v>
      </c>
      <c r="AG149" s="164">
        <f>('C'!AC55/2)/(D!AG$94)</f>
        <v>-2.0963426991312479E-7</v>
      </c>
      <c r="AH149" s="164">
        <f>('C'!AD55/2)/(D!AH$94)</f>
        <v>-2.0845776111408497E-7</v>
      </c>
    </row>
    <row r="150" spans="6:34" ht="15.75" thickBot="1" x14ac:dyDescent="0.3">
      <c r="F150" s="231" t="s">
        <v>25</v>
      </c>
      <c r="G150" s="232"/>
      <c r="H150" s="165" t="e">
        <f>('C'!D56/2)/(D!H$94)</f>
        <v>#VALUE!</v>
      </c>
      <c r="I150" s="165" t="e">
        <f>('C'!E56/2)/(D!I$94)</f>
        <v>#VALUE!</v>
      </c>
      <c r="J150" s="165">
        <f>('C'!F56/2)/(D!J$94)</f>
        <v>-3.2636565238489287E-11</v>
      </c>
      <c r="K150" s="165" t="e">
        <f>('C'!G56/2)/(D!K$94)</f>
        <v>#VALUE!</v>
      </c>
      <c r="L150" s="165" t="e">
        <f>('C'!H56/2)/(D!L$94)</f>
        <v>#VALUE!</v>
      </c>
      <c r="M150" s="165" t="e">
        <f>('C'!I56/2)/(D!M$94)</f>
        <v>#VALUE!</v>
      </c>
      <c r="N150" s="165">
        <f>('C'!J56/2)/(D!N$94)</f>
        <v>6.6056836648538195E-8</v>
      </c>
      <c r="O150" s="165" t="e">
        <f>('C'!K56/2)/(D!O$94)</f>
        <v>#VALUE!</v>
      </c>
      <c r="P150" s="165">
        <f>('C'!L56/2)/(D!P$94)</f>
        <v>-1.8075814444179258E-9</v>
      </c>
      <c r="Q150" s="165">
        <f>('C'!M56/2)/(D!Q$94)</f>
        <v>-5.4302334581982187E-10</v>
      </c>
      <c r="R150" s="165">
        <f>('C'!N56/2)/(D!R$94)</f>
        <v>-2.1835720508308972E-10</v>
      </c>
      <c r="S150" s="165">
        <f>('C'!O56/2)/(D!S$94)</f>
        <v>-5.8214531746087754E-10</v>
      </c>
      <c r="T150" s="165">
        <f>('C'!P56/2)/(D!T$94)</f>
        <v>-5.6921361051877531E-10</v>
      </c>
      <c r="U150" s="165">
        <f>('C'!Q56/2)/(D!U$94)</f>
        <v>-3.4156051792920178E-10</v>
      </c>
      <c r="V150" s="165">
        <f>('C'!R56/2)/(D!V$94)</f>
        <v>3.329785747846614E-10</v>
      </c>
      <c r="W150" s="165">
        <f>('C'!S56/2)/(D!W$94)</f>
        <v>-4.4588260005609475E-10</v>
      </c>
      <c r="X150" s="165">
        <f>('C'!T56/2)/(D!X$94)</f>
        <v>-3.3641456856072953E-10</v>
      </c>
      <c r="Y150" s="165">
        <f>('C'!U56/2)/(D!Y$94)</f>
        <v>4.8042533922947336E-12</v>
      </c>
      <c r="Z150" s="165">
        <f>('C'!V56/2)/(D!Z$94)</f>
        <v>-1.5878942729667036E-10</v>
      </c>
      <c r="AA150" s="165">
        <f>('C'!W56/2)/(D!AA$94)</f>
        <v>-1.9527718472450382E-10</v>
      </c>
      <c r="AB150" s="165">
        <f>('C'!X56/2)/(D!AB$94)</f>
        <v>6.4371974754161614E-11</v>
      </c>
      <c r="AC150" s="165">
        <f>('C'!Y56/2)/(D!AC$94)</f>
        <v>-9.5603284071613776E-11</v>
      </c>
      <c r="AD150" s="165">
        <f>('C'!Z56/2)/(D!AD$94)</f>
        <v>-2.6565508846058874E-10</v>
      </c>
      <c r="AE150" s="165">
        <f>('C'!AA56/2)/(D!AE$94)</f>
        <v>6.3843847286970668E-11</v>
      </c>
      <c r="AF150" s="165">
        <f>('C'!AB56/2)/(D!AF$94)</f>
        <v>5.0830284946703034E-10</v>
      </c>
      <c r="AG150" s="165">
        <f>('C'!AC56/2)/(D!AG$94)</f>
        <v>1.5554514370264743E-9</v>
      </c>
      <c r="AH150" s="165">
        <f>('C'!AD56/2)/(D!AH$94)</f>
        <v>4.8775037225402652E-10</v>
      </c>
    </row>
    <row r="151" spans="6:34" x14ac:dyDescent="0.25">
      <c r="F151" t="s">
        <v>52</v>
      </c>
    </row>
  </sheetData>
  <mergeCells count="84">
    <mergeCell ref="F149:G149"/>
    <mergeCell ref="F150:G150"/>
    <mergeCell ref="F144:G144"/>
    <mergeCell ref="F145:G145"/>
    <mergeCell ref="F146:G146"/>
    <mergeCell ref="F147:G147"/>
    <mergeCell ref="F148:G148"/>
    <mergeCell ref="F136:G136"/>
    <mergeCell ref="F140:G140"/>
    <mergeCell ref="F141:G141"/>
    <mergeCell ref="F142:G142"/>
    <mergeCell ref="F143:G143"/>
    <mergeCell ref="F131:G131"/>
    <mergeCell ref="F132:G132"/>
    <mergeCell ref="F133:G133"/>
    <mergeCell ref="F134:G134"/>
    <mergeCell ref="F135:G135"/>
    <mergeCell ref="F126:G126"/>
    <mergeCell ref="F127:G127"/>
    <mergeCell ref="F128:G128"/>
    <mergeCell ref="F129:G129"/>
    <mergeCell ref="F130:G130"/>
    <mergeCell ref="F118:G118"/>
    <mergeCell ref="F119:G119"/>
    <mergeCell ref="F120:G120"/>
    <mergeCell ref="F121:G121"/>
    <mergeCell ref="F122:G122"/>
    <mergeCell ref="F113:G113"/>
    <mergeCell ref="F114:G114"/>
    <mergeCell ref="F115:G115"/>
    <mergeCell ref="F116:G116"/>
    <mergeCell ref="F117:G117"/>
    <mergeCell ref="F106:G106"/>
    <mergeCell ref="F107:G107"/>
    <mergeCell ref="F108:G108"/>
    <mergeCell ref="X62:Y62"/>
    <mergeCell ref="F112:G112"/>
    <mergeCell ref="F101:G101"/>
    <mergeCell ref="F102:G102"/>
    <mergeCell ref="F103:G103"/>
    <mergeCell ref="F104:G104"/>
    <mergeCell ref="F105:G105"/>
    <mergeCell ref="F90:G90"/>
    <mergeCell ref="G92:AC92"/>
    <mergeCell ref="F98:G98"/>
    <mergeCell ref="F99:G99"/>
    <mergeCell ref="F100:G100"/>
    <mergeCell ref="F85:G85"/>
    <mergeCell ref="F76:G76"/>
    <mergeCell ref="F86:G86"/>
    <mergeCell ref="F87:G87"/>
    <mergeCell ref="F88:G88"/>
    <mergeCell ref="F89:G89"/>
    <mergeCell ref="F80:G80"/>
    <mergeCell ref="F81:G81"/>
    <mergeCell ref="F82:G82"/>
    <mergeCell ref="F83:G83"/>
    <mergeCell ref="F84:G84"/>
    <mergeCell ref="F71:G71"/>
    <mergeCell ref="F72:G72"/>
    <mergeCell ref="F73:G73"/>
    <mergeCell ref="F74:G74"/>
    <mergeCell ref="F75:G75"/>
    <mergeCell ref="F56:G56"/>
    <mergeCell ref="F67:G67"/>
    <mergeCell ref="F68:G68"/>
    <mergeCell ref="F69:G69"/>
    <mergeCell ref="F70:G70"/>
    <mergeCell ref="B8:E16"/>
    <mergeCell ref="L7:P16"/>
    <mergeCell ref="G15:K17"/>
    <mergeCell ref="C17:E17"/>
    <mergeCell ref="F66:G66"/>
    <mergeCell ref="G58:AC58"/>
    <mergeCell ref="F46:G46"/>
    <mergeCell ref="F47:G47"/>
    <mergeCell ref="F48:G48"/>
    <mergeCell ref="F49:G49"/>
    <mergeCell ref="F50:G50"/>
    <mergeCell ref="F51:G51"/>
    <mergeCell ref="F52:G52"/>
    <mergeCell ref="F53:G53"/>
    <mergeCell ref="F54:G54"/>
    <mergeCell ref="F55:G55"/>
  </mergeCells>
  <hyperlinks>
    <hyperlink ref="H95" r:id="rId1" xr:uid="{00000000-0004-0000-0600-000000000000}"/>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7:AF113"/>
  <sheetViews>
    <sheetView showGridLines="0" topLeftCell="A106" workbookViewId="0">
      <selection activeCell="AF62" sqref="AF62"/>
    </sheetView>
  </sheetViews>
  <sheetFormatPr baseColWidth="10" defaultRowHeight="15" x14ac:dyDescent="0.25"/>
  <cols>
    <col min="3" max="3" width="14.42578125" customWidth="1"/>
    <col min="4" max="4" width="43.5703125" customWidth="1"/>
    <col min="5" max="5" width="14.42578125" customWidth="1"/>
    <col min="6" max="14" width="20.140625" bestFit="1" customWidth="1"/>
    <col min="15" max="25" width="21.28515625" bestFit="1" customWidth="1"/>
    <col min="26" max="26" width="18.7109375" customWidth="1"/>
    <col min="27" max="27" width="16.85546875" customWidth="1"/>
    <col min="28" max="28" width="18.28515625" customWidth="1"/>
    <col min="29" max="29" width="19.28515625" customWidth="1"/>
    <col min="30" max="30" width="18" customWidth="1"/>
    <col min="31" max="31" width="17.140625" customWidth="1"/>
  </cols>
  <sheetData>
    <row r="7" spans="2:11" ht="15" customHeight="1" x14ac:dyDescent="0.25">
      <c r="B7" s="218" t="s">
        <v>10</v>
      </c>
      <c r="C7" s="218"/>
      <c r="D7" s="218"/>
      <c r="E7" s="61"/>
      <c r="J7" s="204" t="s">
        <v>42</v>
      </c>
      <c r="K7" s="204"/>
    </row>
    <row r="8" spans="2:11" x14ac:dyDescent="0.25">
      <c r="B8" s="218"/>
      <c r="C8" s="218"/>
      <c r="D8" s="218"/>
      <c r="E8" s="61"/>
      <c r="J8" s="204"/>
      <c r="K8" s="204"/>
    </row>
    <row r="9" spans="2:11" x14ac:dyDescent="0.25">
      <c r="B9" s="218"/>
      <c r="C9" s="218"/>
      <c r="D9" s="218"/>
      <c r="E9" s="61"/>
      <c r="J9" s="204"/>
      <c r="K9" s="204"/>
    </row>
    <row r="10" spans="2:11" x14ac:dyDescent="0.25">
      <c r="B10" s="218"/>
      <c r="C10" s="218"/>
      <c r="D10" s="218"/>
      <c r="E10" s="61"/>
      <c r="J10" s="204"/>
      <c r="K10" s="204"/>
    </row>
    <row r="11" spans="2:11" x14ac:dyDescent="0.25">
      <c r="B11" s="218"/>
      <c r="C11" s="218"/>
      <c r="D11" s="218"/>
      <c r="E11" s="61"/>
      <c r="J11" s="204"/>
      <c r="K11" s="204"/>
    </row>
    <row r="12" spans="2:11" x14ac:dyDescent="0.25">
      <c r="B12" s="218"/>
      <c r="C12" s="218"/>
      <c r="D12" s="218"/>
      <c r="E12" s="61"/>
      <c r="J12" s="204"/>
      <c r="K12" s="204"/>
    </row>
    <row r="13" spans="2:11" x14ac:dyDescent="0.25">
      <c r="B13" s="218"/>
      <c r="C13" s="218"/>
      <c r="D13" s="218"/>
      <c r="E13" s="61"/>
      <c r="J13" s="204"/>
      <c r="K13" s="204"/>
    </row>
    <row r="14" spans="2:11" x14ac:dyDescent="0.25">
      <c r="B14" s="218"/>
      <c r="C14" s="218"/>
      <c r="D14" s="218"/>
      <c r="E14" s="61"/>
      <c r="J14" s="204"/>
      <c r="K14" s="204"/>
    </row>
    <row r="15" spans="2:11" x14ac:dyDescent="0.25">
      <c r="B15" s="218"/>
      <c r="C15" s="218"/>
      <c r="D15" s="218"/>
      <c r="E15" s="61"/>
      <c r="J15" s="204"/>
      <c r="K15" s="204"/>
    </row>
    <row r="16" spans="2:11" x14ac:dyDescent="0.25">
      <c r="B16" s="218"/>
      <c r="C16" s="218"/>
      <c r="D16" s="218"/>
      <c r="E16" s="61"/>
      <c r="J16" s="204"/>
      <c r="K16" s="204"/>
    </row>
    <row r="17" spans="2:12" x14ac:dyDescent="0.25">
      <c r="B17" s="205" t="s">
        <v>3</v>
      </c>
      <c r="C17" s="205"/>
      <c r="D17" s="205"/>
      <c r="G17" s="54" t="s">
        <v>3</v>
      </c>
      <c r="H17" s="54"/>
      <c r="I17" s="54"/>
      <c r="J17" s="54" t="s">
        <v>3</v>
      </c>
      <c r="K17" s="54"/>
      <c r="L17" s="54"/>
    </row>
    <row r="44" spans="4:32" ht="15.75" thickBot="1" x14ac:dyDescent="0.3"/>
    <row r="45" spans="4:32" ht="15.75" thickBot="1" x14ac:dyDescent="0.3">
      <c r="D45" s="5" t="s">
        <v>14</v>
      </c>
      <c r="E45" s="6"/>
      <c r="F45" s="11">
        <v>1995</v>
      </c>
      <c r="G45" s="7">
        <v>1996</v>
      </c>
      <c r="H45" s="11">
        <v>1997</v>
      </c>
      <c r="I45" s="7">
        <v>1998</v>
      </c>
      <c r="J45" s="11">
        <v>1999</v>
      </c>
      <c r="K45" s="7">
        <v>2000</v>
      </c>
      <c r="L45" s="11">
        <v>2001</v>
      </c>
      <c r="M45" s="7">
        <v>2002</v>
      </c>
      <c r="N45" s="11">
        <v>2003</v>
      </c>
      <c r="O45" s="7">
        <v>2004</v>
      </c>
      <c r="P45" s="11">
        <v>2005</v>
      </c>
      <c r="Q45" s="7">
        <v>2006</v>
      </c>
      <c r="R45" s="11">
        <v>2007</v>
      </c>
      <c r="S45" s="7">
        <v>2008</v>
      </c>
      <c r="T45" s="11">
        <v>2009</v>
      </c>
      <c r="U45" s="7">
        <v>2010</v>
      </c>
      <c r="V45" s="11">
        <v>2011</v>
      </c>
      <c r="W45" s="7">
        <v>2012</v>
      </c>
      <c r="X45" s="11">
        <v>2013</v>
      </c>
      <c r="Y45" s="7">
        <v>2014</v>
      </c>
      <c r="Z45" s="11">
        <v>2015</v>
      </c>
      <c r="AA45" s="8">
        <v>2016</v>
      </c>
      <c r="AB45" s="8">
        <v>2017</v>
      </c>
      <c r="AC45" s="8">
        <v>2018</v>
      </c>
      <c r="AD45" s="8">
        <v>2019</v>
      </c>
      <c r="AE45" s="8">
        <v>2020</v>
      </c>
      <c r="AF45" s="8">
        <v>2021</v>
      </c>
    </row>
    <row r="46" spans="4:32" ht="15.75" thickBot="1" x14ac:dyDescent="0.3">
      <c r="D46" s="207" t="s">
        <v>26</v>
      </c>
      <c r="E46" s="216"/>
      <c r="F46" s="50">
        <f>+A!D46/E!E60</f>
        <v>1.4336933256970942E-4</v>
      </c>
      <c r="G46" s="50">
        <f>+A!E46/E!F60</f>
        <v>1.1275658035487795E-4</v>
      </c>
      <c r="H46" s="50">
        <f>+A!F46/E!G60</f>
        <v>1.310471937835845E-4</v>
      </c>
      <c r="I46" s="50">
        <f>+A!G46/E!H60</f>
        <v>1.2499493772010555E-4</v>
      </c>
      <c r="J46" s="50">
        <f>+A!H46/E!I60</f>
        <v>8.5902081792170793E-5</v>
      </c>
      <c r="K46" s="50">
        <f>+A!I46/E!J60</f>
        <v>6.7912958557490513E-5</v>
      </c>
      <c r="L46" s="50">
        <f>+A!J46/E!K60</f>
        <v>6.7849754119710031E-5</v>
      </c>
      <c r="M46" s="50">
        <f>+A!K46/E!L60</f>
        <v>5.1488927868790298E-5</v>
      </c>
      <c r="N46" s="50">
        <f>+A!L46/E!M60</f>
        <v>3.5178415143908644E-5</v>
      </c>
      <c r="O46" s="50">
        <f>+A!M46/E!N60</f>
        <v>2.8837682649737968E-5</v>
      </c>
      <c r="P46" s="50">
        <f>+A!N46/E!O60</f>
        <v>3.2389850585753007E-5</v>
      </c>
      <c r="Q46" s="50">
        <f>+A!O46/E!P60</f>
        <v>2.9698534734030231E-5</v>
      </c>
      <c r="R46" s="50">
        <f>+A!P46/E!Q60</f>
        <v>3.9385054286651695E-5</v>
      </c>
      <c r="S46" s="50">
        <f>+A!Q46/E!R60</f>
        <v>3.9429136845625385E-5</v>
      </c>
      <c r="T46" s="50">
        <f>+A!R46/E!S60</f>
        <v>2.9117922525648465E-5</v>
      </c>
      <c r="U46" s="50">
        <f>+A!S46/E!T60</f>
        <v>1.6535951008753968E-5</v>
      </c>
      <c r="V46" s="50">
        <f>+A!T46/E!U60</f>
        <v>2.3045416126514906E-5</v>
      </c>
      <c r="W46" s="50">
        <f>+A!U46/E!V60</f>
        <v>2.1558668224082054E-5</v>
      </c>
      <c r="X46" s="50">
        <f>+A!V46/E!W60</f>
        <v>4.1507566745630814E-5</v>
      </c>
      <c r="Y46" s="50">
        <f>+A!W46/E!X60</f>
        <v>3.3703077192370808E-5</v>
      </c>
      <c r="Z46" s="50">
        <f>+A!X46/E!Y60</f>
        <v>3.0257112414507653E-5</v>
      </c>
      <c r="AA46" s="50">
        <f>+A!Y46/E!Z60</f>
        <v>2.9949030871235887E-5</v>
      </c>
      <c r="AB46" s="50">
        <f>+A!Z46/E!AA60</f>
        <v>2.6913891797342449E-5</v>
      </c>
      <c r="AC46" s="50">
        <f>+A!AA46/E!AB60</f>
        <v>2.3187915126890482E-5</v>
      </c>
      <c r="AD46" s="50">
        <f>+A!AB46/E!AC60</f>
        <v>2.5638759010217664E-5</v>
      </c>
      <c r="AE46" s="50">
        <f>+A!AC46/E!AD60</f>
        <v>2.8358738798706984E-5</v>
      </c>
      <c r="AF46" s="50">
        <f>+A!AD46/E!AE60</f>
        <v>3.2671632530098909E-5</v>
      </c>
    </row>
    <row r="47" spans="4:32" x14ac:dyDescent="0.25">
      <c r="D47" s="227" t="s">
        <v>16</v>
      </c>
      <c r="E47" s="228"/>
      <c r="F47" s="51">
        <f>+A!D47/E!E61</f>
        <v>1.7278240179934865E-3</v>
      </c>
      <c r="G47" s="51">
        <f>+A!E47/E!F61</f>
        <v>1.2081143668095486E-3</v>
      </c>
      <c r="H47" s="51">
        <f>+A!F47/E!G61</f>
        <v>1.4952369919324462E-3</v>
      </c>
      <c r="I47" s="51">
        <f>+A!G47/E!H61</f>
        <v>1.3668818369019105E-3</v>
      </c>
      <c r="J47" s="51">
        <f>+A!H47/E!I61</f>
        <v>8.8736058213036801E-4</v>
      </c>
      <c r="K47" s="51">
        <f>+A!I47/E!J61</f>
        <v>7.6497544191631722E-4</v>
      </c>
      <c r="L47" s="51" t="e">
        <f>+A!#REF!/E!K61</f>
        <v>#REF!</v>
      </c>
      <c r="M47" s="51">
        <f>+A!K47/E!L61</f>
        <v>5.1340653852416666E-4</v>
      </c>
      <c r="N47" s="51">
        <f>+A!L47/E!M61</f>
        <v>4.7514581338033987E-4</v>
      </c>
      <c r="O47" s="51">
        <f>+A!M47/E!N61</f>
        <v>3.8864199305999378E-4</v>
      </c>
      <c r="P47" s="51">
        <f>+A!N47/E!O61</f>
        <v>4.9866609099709824E-4</v>
      </c>
      <c r="Q47" s="51">
        <f>+A!O47/E!P61</f>
        <v>4.8567097819631898E-4</v>
      </c>
      <c r="R47" s="51">
        <f>+A!P47/E!Q61</f>
        <v>5.4217442414473114E-4</v>
      </c>
      <c r="S47" s="51">
        <f>+A!Q47/E!R61</f>
        <v>3.9785498654736773E-4</v>
      </c>
      <c r="T47" s="51">
        <f>+A!R47/E!S61</f>
        <v>2.9639046279316257E-4</v>
      </c>
      <c r="U47" s="51">
        <f>+A!S47/E!T61</f>
        <v>2.2056260051395702E-4</v>
      </c>
      <c r="V47" s="51">
        <f>+A!T47/E!U61</f>
        <v>3.1239218141150164E-4</v>
      </c>
      <c r="W47" s="51">
        <f>+A!U47/E!V61</f>
        <v>2.4487776029857194E-4</v>
      </c>
      <c r="X47" s="51">
        <f>+A!V47/E!W61</f>
        <v>2.2427965392450057E-4</v>
      </c>
      <c r="Y47" s="51">
        <f>+A!W47/E!X61</f>
        <v>2.769901599464844E-4</v>
      </c>
      <c r="Z47" s="51">
        <f>+A!X47/E!Y61</f>
        <v>3.0646704777363817E-4</v>
      </c>
      <c r="AA47" s="51">
        <f>+A!Y47/E!Z61</f>
        <v>3.0647965355322338E-4</v>
      </c>
      <c r="AB47" s="51">
        <f>+A!Z47/E!AA61</f>
        <v>2.4774025103733527E-4</v>
      </c>
      <c r="AC47" s="51">
        <f>+A!AA47/E!AB61</f>
        <v>2.5149001028615538E-4</v>
      </c>
      <c r="AD47" s="51">
        <f>+A!AB47/E!AC61</f>
        <v>2.7732500949513773E-4</v>
      </c>
      <c r="AE47" s="51">
        <f>+A!AC47/E!AD61</f>
        <v>2.6586635022787439E-4</v>
      </c>
      <c r="AF47" s="51">
        <f>+A!AD47/E!AE61</f>
        <v>2.7468487544747073E-4</v>
      </c>
    </row>
    <row r="48" spans="4:32" x14ac:dyDescent="0.25">
      <c r="D48" s="41" t="s">
        <v>17</v>
      </c>
      <c r="E48" s="42"/>
      <c r="F48" s="52">
        <f>+A!D48/E!E62</f>
        <v>3.6143631365158399E-5</v>
      </c>
      <c r="G48" s="52">
        <f>+A!E48/E!F62</f>
        <v>5.5992003013144938E-5</v>
      </c>
      <c r="H48" s="52">
        <f>+A!F48/E!G62</f>
        <v>3.5339797529008134E-5</v>
      </c>
      <c r="I48" s="52">
        <f>+A!G48/E!H62</f>
        <v>3.4733435540638509E-5</v>
      </c>
      <c r="J48" s="52">
        <f>+A!H48/E!I62</f>
        <v>3.5952386405263761E-5</v>
      </c>
      <c r="K48" s="52">
        <f>+A!I48/E!J62</f>
        <v>2.9867904333773794E-5</v>
      </c>
      <c r="L48" s="52">
        <f>+A!J47/E!K62</f>
        <v>3.6615043330113328E-3</v>
      </c>
      <c r="M48" s="52">
        <f>+A!K48/E!L62</f>
        <v>4.1741008140525986E-5</v>
      </c>
      <c r="N48" s="52">
        <f>+A!L48/E!M62</f>
        <v>5.6472360681545554E-5</v>
      </c>
      <c r="O48" s="52">
        <f>+A!M48/E!N62</f>
        <v>3.3240426215320626E-5</v>
      </c>
      <c r="P48" s="52">
        <f>+A!N48/E!O62</f>
        <v>2.7431001535142509E-5</v>
      </c>
      <c r="Q48" s="52">
        <f>+A!O48/E!P62</f>
        <v>1.8543095651163458E-5</v>
      </c>
      <c r="R48" s="52">
        <f>+A!P48/E!Q62</f>
        <v>1.7942837558201822E-5</v>
      </c>
      <c r="S48" s="52">
        <f>+A!Q48/E!R62</f>
        <v>5.7189950711485873E-5</v>
      </c>
      <c r="T48" s="52">
        <f>+A!R48/E!S62</f>
        <v>1.4677443067764664E-5</v>
      </c>
      <c r="U48" s="52">
        <f>+A!S48/E!T62</f>
        <v>1.0317275713065639E-5</v>
      </c>
      <c r="V48" s="52">
        <f>+A!T48/E!U62</f>
        <v>3.0705365597056452E-5</v>
      </c>
      <c r="W48" s="52">
        <f>+A!U48/E!V62</f>
        <v>3.0422821637858808E-5</v>
      </c>
      <c r="X48" s="52">
        <f>+A!V48/E!W62</f>
        <v>3.4711607066803944E-5</v>
      </c>
      <c r="Y48" s="52">
        <f>+A!W48/E!X62</f>
        <v>5.7732298154364108E-5</v>
      </c>
      <c r="Z48" s="52">
        <f>+A!X48/E!Y62</f>
        <v>4.1727493459900385E-5</v>
      </c>
      <c r="AA48" s="52">
        <f>+A!Y48/E!Z62</f>
        <v>2.7851427279562295E-5</v>
      </c>
      <c r="AB48" s="52">
        <f>+A!Z48/E!AA62</f>
        <v>1.9878118645468103E-5</v>
      </c>
      <c r="AC48" s="52">
        <f>+A!AA48/E!AB62</f>
        <v>4.9196944922360219E-6</v>
      </c>
      <c r="AD48" s="52">
        <f>+A!AB48/E!AC62</f>
        <v>7.0915335655452346E-6</v>
      </c>
      <c r="AE48" s="52">
        <f>+A!AC48/E!AD62</f>
        <v>5.6290050868081946E-6</v>
      </c>
      <c r="AF48" s="52">
        <f>+A!AD48/E!AE62</f>
        <v>5.5722315194857737E-6</v>
      </c>
    </row>
    <row r="49" spans="4:32" x14ac:dyDescent="0.25">
      <c r="D49" s="39" t="s">
        <v>18</v>
      </c>
      <c r="E49" s="40"/>
      <c r="F49" s="52">
        <f>+A!D49/E!E63</f>
        <v>6.571748456076099E-5</v>
      </c>
      <c r="G49" s="52">
        <f>+A!E49/E!F63</f>
        <v>5.353047634368212E-5</v>
      </c>
      <c r="H49" s="52">
        <f>+A!F49/E!G63</f>
        <v>4.769423029252952E-5</v>
      </c>
      <c r="I49" s="52">
        <f>+A!G49/E!H63</f>
        <v>3.8726197871119061E-5</v>
      </c>
      <c r="J49" s="52">
        <f>+A!H49/E!I63</f>
        <v>3.8655634596428454E-5</v>
      </c>
      <c r="K49" s="52">
        <f>+A!I49/E!J63</f>
        <v>3.0821215254104961E-5</v>
      </c>
      <c r="L49" s="52">
        <f>+A!J48/E!K63</f>
        <v>9.3703569480639563E-6</v>
      </c>
      <c r="M49" s="52">
        <f>+A!K49/E!L63</f>
        <v>3.8954238147777384E-5</v>
      </c>
      <c r="N49" s="52">
        <f>+A!L49/E!M63</f>
        <v>3.5753403712447954E-5</v>
      </c>
      <c r="O49" s="52">
        <f>+A!M49/E!N63</f>
        <v>3.6726194521665825E-5</v>
      </c>
      <c r="P49" s="52">
        <f>+A!N49/E!O63</f>
        <v>4.1052246600620545E-5</v>
      </c>
      <c r="Q49" s="52">
        <f>+A!O49/E!P63</f>
        <v>2.9443276244002244E-5</v>
      </c>
      <c r="R49" s="52">
        <f>+A!P49/E!Q63</f>
        <v>1.9259748377947303E-5</v>
      </c>
      <c r="S49" s="52">
        <f>+A!Q49/E!R63</f>
        <v>1.5625696194815532E-5</v>
      </c>
      <c r="T49" s="52">
        <f>+A!R49/E!S63</f>
        <v>1.4683371314338819E-5</v>
      </c>
      <c r="U49" s="52">
        <f>+A!S49/E!T63</f>
        <v>1.2616321324384907E-5</v>
      </c>
      <c r="V49" s="52">
        <f>+A!T49/E!U63</f>
        <v>8.8075625286732724E-6</v>
      </c>
      <c r="W49" s="52">
        <f>+A!U49/E!V63</f>
        <v>7.1000361929214454E-6</v>
      </c>
      <c r="X49" s="52">
        <f>+A!V49/E!W63</f>
        <v>7.2689725696882644E-6</v>
      </c>
      <c r="Y49" s="52">
        <f>+A!W49/E!X63</f>
        <v>7.2684441395579989E-6</v>
      </c>
      <c r="Z49" s="52">
        <f>+A!X49/E!Y63</f>
        <v>8.1962879924769552E-6</v>
      </c>
      <c r="AA49" s="52">
        <f>+A!Y49/E!Z63</f>
        <v>1.5361071772129097E-5</v>
      </c>
      <c r="AB49" s="52">
        <f>+A!Z49/E!AA63</f>
        <v>3.526089556085739E-5</v>
      </c>
      <c r="AC49" s="52">
        <f>+A!AA49/E!AB63</f>
        <v>5.8985572059185922E-6</v>
      </c>
      <c r="AD49" s="52">
        <f>+A!AB49/E!AC63</f>
        <v>7.808888674757118E-6</v>
      </c>
      <c r="AE49" s="52">
        <f>+A!AC49/E!AD63</f>
        <v>1.1641610505357987E-5</v>
      </c>
      <c r="AF49" s="52">
        <f>+A!AD49/E!AE63</f>
        <v>1.797918639550437E-5</v>
      </c>
    </row>
    <row r="50" spans="4:32" x14ac:dyDescent="0.25">
      <c r="D50" s="41" t="s">
        <v>19</v>
      </c>
      <c r="E50" s="42"/>
      <c r="F50" s="52">
        <f>+A!D50/E!E64</f>
        <v>1.1486096284593849E-4</v>
      </c>
      <c r="G50" s="52">
        <f>+A!E50/E!F64</f>
        <v>1.6357938507561643E-4</v>
      </c>
      <c r="H50" s="52">
        <f>+A!F50/E!G64</f>
        <v>2.5142051949705142E-4</v>
      </c>
      <c r="I50" s="52">
        <f>+A!G50/E!H64</f>
        <v>4.1746320762682206E-4</v>
      </c>
      <c r="J50" s="52">
        <f>+A!H50/E!I64</f>
        <v>3.1964245537780223E-4</v>
      </c>
      <c r="K50" s="52">
        <f>+A!I50/E!J64</f>
        <v>2.1053242696063862E-4</v>
      </c>
      <c r="L50" s="52">
        <f>+A!J49/E!K64</f>
        <v>9.9964185163059622E-6</v>
      </c>
      <c r="M50" s="52">
        <f>+A!K50/E!L64</f>
        <v>1.8165541651646901E-4</v>
      </c>
      <c r="N50" s="52">
        <f>+A!L50/E!M64</f>
        <v>2.4427836060115143E-5</v>
      </c>
      <c r="O50" s="52">
        <f>+A!M50/E!N64</f>
        <v>2.2577385613960923E-5</v>
      </c>
      <c r="P50" s="52">
        <f>+A!N50/E!O64</f>
        <v>1.2982837093551653E-5</v>
      </c>
      <c r="Q50" s="52">
        <f>+A!O50/E!P64</f>
        <v>1.544606747848299E-5</v>
      </c>
      <c r="R50" s="52">
        <f>+A!P50/E!Q64</f>
        <v>2.3892384892287497E-5</v>
      </c>
      <c r="S50" s="52">
        <f>+A!Q50/E!R64</f>
        <v>1.6389451431341146E-5</v>
      </c>
      <c r="T50" s="52">
        <f>+A!R50/E!S64</f>
        <v>2.9714608317959181E-5</v>
      </c>
      <c r="U50" s="52">
        <f>+A!S50/E!T64</f>
        <v>4.9167694271434351E-6</v>
      </c>
      <c r="V50" s="52">
        <f>+A!T50/E!U64</f>
        <v>7.1053931161034259E-6</v>
      </c>
      <c r="W50" s="52">
        <f>+A!U50/E!V64</f>
        <v>2.7803413851253964E-5</v>
      </c>
      <c r="X50" s="52">
        <f>+A!V50/E!W64</f>
        <v>1.4157852257018437E-4</v>
      </c>
      <c r="Y50" s="52">
        <f>+A!W50/E!X64</f>
        <v>7.9245764795402861E-5</v>
      </c>
      <c r="Z50" s="52">
        <f>+A!X50/E!Y64</f>
        <v>5.4379543791425838E-5</v>
      </c>
      <c r="AA50" s="52">
        <f>+A!Y50/E!Z64</f>
        <v>4.7332137327095666E-5</v>
      </c>
      <c r="AB50" s="52">
        <f>+A!Z50/E!AA64</f>
        <v>4.4850226880615849E-5</v>
      </c>
      <c r="AC50" s="52">
        <f>+A!AA50/E!AB64</f>
        <v>1.1442879959725053E-5</v>
      </c>
      <c r="AD50" s="52">
        <f>+A!AB50/E!AC64</f>
        <v>1.3594924551465989E-5</v>
      </c>
      <c r="AE50" s="52">
        <f>+A!AC50/E!AD64</f>
        <v>4.4306272974033696E-5</v>
      </c>
      <c r="AF50" s="52">
        <f>+A!AD50/E!AE64</f>
        <v>7.9794032415603596E-5</v>
      </c>
    </row>
    <row r="51" spans="4:32" x14ac:dyDescent="0.25">
      <c r="D51" s="39" t="s">
        <v>20</v>
      </c>
      <c r="E51" s="40"/>
      <c r="F51" s="52" t="e">
        <f>+A!D51/E!E65</f>
        <v>#VALUE!</v>
      </c>
      <c r="G51" s="52">
        <f>+A!E51/E!F65</f>
        <v>1.2261736011666438E-6</v>
      </c>
      <c r="H51" s="52" t="e">
        <f>+A!F51/E!G65</f>
        <v>#VALUE!</v>
      </c>
      <c r="I51" s="52">
        <f>+A!G51/E!H65</f>
        <v>1.0483013413711293E-4</v>
      </c>
      <c r="J51" s="52" t="e">
        <f>+A!H51/E!I65</f>
        <v>#VALUE!</v>
      </c>
      <c r="K51" s="52" t="e">
        <f>+A!I51/E!J65</f>
        <v>#VALUE!</v>
      </c>
      <c r="L51" s="52">
        <f>+A!J50/E!K65</f>
        <v>8.823790679563525E-3</v>
      </c>
      <c r="M51" s="52">
        <f>+A!K51/E!L65</f>
        <v>1.5128961289504655E-6</v>
      </c>
      <c r="N51" s="52">
        <f>+A!L51/E!M65</f>
        <v>3.9148617283520304E-5</v>
      </c>
      <c r="O51" s="52">
        <f>+A!M51/E!N65</f>
        <v>3.1379203151002275E-4</v>
      </c>
      <c r="P51" s="52">
        <f>+A!N51/E!O65</f>
        <v>2.83395336140062E-4</v>
      </c>
      <c r="Q51" s="52">
        <f>+A!O51/E!P65</f>
        <v>7.9174490701734506E-5</v>
      </c>
      <c r="R51" s="52">
        <f>+A!P51/E!Q65</f>
        <v>9.5189473886814365E-4</v>
      </c>
      <c r="S51" s="52">
        <f>+A!Q51/E!R65</f>
        <v>1.4679276184855394E-3</v>
      </c>
      <c r="T51" s="52">
        <f>+A!R51/E!S65</f>
        <v>5.7821355905782754E-4</v>
      </c>
      <c r="U51" s="52">
        <f>+A!S51/E!T65</f>
        <v>3.3069000624272706E-5</v>
      </c>
      <c r="V51" s="52">
        <f>+A!T51/E!U65</f>
        <v>2.0432168732024842E-4</v>
      </c>
      <c r="W51" s="52">
        <f>+A!U51/E!V65</f>
        <v>2.886606266189776E-5</v>
      </c>
      <c r="X51" s="52">
        <f>+A!V51/E!W65</f>
        <v>1.9594386915213084E-5</v>
      </c>
      <c r="Y51" s="52">
        <f>+A!W51/E!X65</f>
        <v>7.6979574884761251E-5</v>
      </c>
      <c r="Z51" s="52">
        <f>+A!X51/E!Y65</f>
        <v>1.7285720439755975E-4</v>
      </c>
      <c r="AA51" s="52">
        <f>+A!Y51/E!Z65</f>
        <v>1.8329153551648129E-4</v>
      </c>
      <c r="AB51" s="52">
        <f>+A!Z51/E!AA65</f>
        <v>2.1338018312919401E-4</v>
      </c>
      <c r="AC51" s="52">
        <f>+A!AA51/E!AB65</f>
        <v>4.1767925472192271E-4</v>
      </c>
      <c r="AD51" s="52">
        <f>+A!AB51/E!AC65</f>
        <v>3.7444601167829441E-4</v>
      </c>
      <c r="AE51" s="52">
        <f>+A!AC51/E!AD65</f>
        <v>1.2104594776575199E-4</v>
      </c>
      <c r="AF51" s="52">
        <f>+A!AD51/E!AE65</f>
        <v>3.8746700070112725E-5</v>
      </c>
    </row>
    <row r="52" spans="4:32" x14ac:dyDescent="0.25">
      <c r="D52" s="41" t="s">
        <v>21</v>
      </c>
      <c r="E52" s="42"/>
      <c r="F52" s="52">
        <f>+A!D52/E!E66</f>
        <v>9.482964182945988E-6</v>
      </c>
      <c r="G52" s="52">
        <f>+A!E52/E!F66</f>
        <v>1.0819124175167806E-5</v>
      </c>
      <c r="H52" s="52">
        <f>+A!F52/E!G66</f>
        <v>1.0696946009030027E-5</v>
      </c>
      <c r="I52" s="52">
        <f>+A!G52/E!H66</f>
        <v>1.0660552670991924E-5</v>
      </c>
      <c r="J52" s="52">
        <f>+A!H52/E!I66</f>
        <v>5.9090495948492774E-6</v>
      </c>
      <c r="K52" s="52">
        <f>+A!I52/E!J66</f>
        <v>4.6593118217691898E-6</v>
      </c>
      <c r="L52" s="52" t="e">
        <f>+A!J51/E!K66</f>
        <v>#VALUE!</v>
      </c>
      <c r="M52" s="52">
        <f>+A!K52/E!L66</f>
        <v>2.7353910560633609E-6</v>
      </c>
      <c r="N52" s="52">
        <f>+A!L52/E!M66</f>
        <v>5.8058882070039216E-6</v>
      </c>
      <c r="O52" s="52">
        <f>+A!M52/E!N66</f>
        <v>4.5528650230629192E-6</v>
      </c>
      <c r="P52" s="52">
        <f>+A!N52/E!O66</f>
        <v>3.2901979318760215E-6</v>
      </c>
      <c r="Q52" s="52">
        <f>+A!O52/E!P66</f>
        <v>1.6251401924669703E-6</v>
      </c>
      <c r="R52" s="52">
        <f>+A!P52/E!Q66</f>
        <v>1.8240525744966806E-6</v>
      </c>
      <c r="S52" s="52">
        <f>+A!Q52/E!R66</f>
        <v>3.4910625382840756E-6</v>
      </c>
      <c r="T52" s="52">
        <f>+A!R52/E!S66</f>
        <v>3.5886784873109662E-6</v>
      </c>
      <c r="U52" s="52">
        <f>+A!S52/E!T66</f>
        <v>3.1461584171019754E-6</v>
      </c>
      <c r="V52" s="52">
        <f>+A!T52/E!U66</f>
        <v>3.3948121577551676E-6</v>
      </c>
      <c r="W52" s="52">
        <f>+A!U52/E!V66</f>
        <v>3.292275008949616E-6</v>
      </c>
      <c r="X52" s="52">
        <f>+A!V52/E!W66</f>
        <v>5.9609263444890114E-6</v>
      </c>
      <c r="Y52" s="52">
        <f>+A!W52/E!X66</f>
        <v>6.326033203581646E-6</v>
      </c>
      <c r="Z52" s="52">
        <f>+A!X52/E!Y66</f>
        <v>8.5642896486679177E-6</v>
      </c>
      <c r="AA52" s="52">
        <f>+A!Y52/E!Z66</f>
        <v>6.8748737404142542E-6</v>
      </c>
      <c r="AB52" s="52">
        <f>+A!Z52/E!AA66</f>
        <v>5.8967003347698441E-6</v>
      </c>
      <c r="AC52" s="52">
        <f>+A!AA52/E!AB66</f>
        <v>5.4223957254723213E-6</v>
      </c>
      <c r="AD52" s="52">
        <f>+A!AB52/E!AC66</f>
        <v>4.1159756937125384E-6</v>
      </c>
      <c r="AE52" s="52">
        <f>+A!AC52/E!AD66</f>
        <v>5.2338584058974346E-6</v>
      </c>
      <c r="AF52" s="52">
        <f>+A!AD52/E!AE66</f>
        <v>4.9134771992934025E-6</v>
      </c>
    </row>
    <row r="53" spans="4:32" x14ac:dyDescent="0.25">
      <c r="D53" s="39" t="s">
        <v>22</v>
      </c>
      <c r="E53" s="40"/>
      <c r="F53" s="52">
        <f>+A!D53/E!E67</f>
        <v>1.7721853519665544E-5</v>
      </c>
      <c r="G53" s="52">
        <f>+A!E53/E!F67</f>
        <v>1.6777584767466229E-5</v>
      </c>
      <c r="H53" s="52">
        <f>+A!F53/E!G67</f>
        <v>1.2160063187205248E-5</v>
      </c>
      <c r="I53" s="52">
        <f>+A!G53/E!H67</f>
        <v>1.1147052472844297E-5</v>
      </c>
      <c r="J53" s="52">
        <f>+A!H53/E!I67</f>
        <v>1.0590513704842507E-5</v>
      </c>
      <c r="K53" s="52">
        <f>+A!I53/E!J67</f>
        <v>1.085876177060218E-5</v>
      </c>
      <c r="L53" s="52">
        <f>+A!J52/E!K67</f>
        <v>1.5316137212245685E-6</v>
      </c>
      <c r="M53" s="52">
        <f>+A!K53/E!L67</f>
        <v>8.5937994679710933E-6</v>
      </c>
      <c r="N53" s="52">
        <f>+A!L53/E!M67</f>
        <v>1.1636994067151035E-5</v>
      </c>
      <c r="O53" s="52">
        <f>+A!M53/E!N67</f>
        <v>6.4828836854474962E-6</v>
      </c>
      <c r="P53" s="52">
        <f>+A!N53/E!O67</f>
        <v>4.961307320183423E-6</v>
      </c>
      <c r="Q53" s="52">
        <f>+A!O53/E!P67</f>
        <v>4.2786226028105119E-6</v>
      </c>
      <c r="R53" s="52">
        <f>+A!P53/E!Q67</f>
        <v>1.3865248201614858E-5</v>
      </c>
      <c r="S53" s="52">
        <f>+A!Q53/E!R67</f>
        <v>3.4051302994676654E-5</v>
      </c>
      <c r="T53" s="52">
        <f>+A!R53/E!S67</f>
        <v>7.308718206225826E-6</v>
      </c>
      <c r="U53" s="52">
        <f>+A!S53/E!T67</f>
        <v>6.1354684513250599E-6</v>
      </c>
      <c r="V53" s="52">
        <f>+A!T53/E!U67</f>
        <v>6.1195996919340813E-6</v>
      </c>
      <c r="W53" s="52">
        <f>+A!U53/E!V67</f>
        <v>4.3891520754194077E-6</v>
      </c>
      <c r="X53" s="52">
        <f>+A!V53/E!W67</f>
        <v>6.4202780412145929E-6</v>
      </c>
      <c r="Y53" s="52">
        <f>+A!W53/E!X67</f>
        <v>3.8651703133054783E-6</v>
      </c>
      <c r="Z53" s="52">
        <f>+A!X53/E!Y67</f>
        <v>3.9980492005438632E-6</v>
      </c>
      <c r="AA53" s="52">
        <f>+A!Y53/E!Z67</f>
        <v>3.3878743962431633E-6</v>
      </c>
      <c r="AB53" s="52">
        <f>+A!Z53/E!AA67</f>
        <v>6.2025689323005375E-6</v>
      </c>
      <c r="AC53" s="52">
        <f>+A!AA53/E!AB67</f>
        <v>1.4206376085759148E-5</v>
      </c>
      <c r="AD53" s="52">
        <f>+A!AB53/E!AC67</f>
        <v>1.5416503997042837E-5</v>
      </c>
      <c r="AE53" s="52">
        <f>+A!AC53/E!AD67</f>
        <v>1.9006130930830032E-5</v>
      </c>
      <c r="AF53" s="52">
        <f>+A!AD53/E!AE67</f>
        <v>1.7757409185087441E-5</v>
      </c>
    </row>
    <row r="54" spans="4:32" x14ac:dyDescent="0.25">
      <c r="D54" s="41" t="s">
        <v>23</v>
      </c>
      <c r="E54" s="42"/>
      <c r="F54" s="52">
        <f>+A!D54/E!E68</f>
        <v>1.7799733208559741E-7</v>
      </c>
      <c r="G54" s="52">
        <f>+A!E54/E!F68</f>
        <v>9.0794641734229303E-8</v>
      </c>
      <c r="H54" s="52">
        <f>+A!F54/E!G68</f>
        <v>4.4581924719129416E-7</v>
      </c>
      <c r="I54" s="52">
        <f>+A!G54/E!H68</f>
        <v>3.4983834312861103E-7</v>
      </c>
      <c r="J54" s="52">
        <f>+A!H54/E!I68</f>
        <v>8.8953785178388187E-8</v>
      </c>
      <c r="K54" s="52">
        <f>+A!I54/E!J68</f>
        <v>2.975434811816823E-7</v>
      </c>
      <c r="L54" s="52">
        <f>+A!J53/E!K68</f>
        <v>5.7507925362740644E-6</v>
      </c>
      <c r="M54" s="52">
        <f>+A!K54/E!L68</f>
        <v>1.6379841692967183E-7</v>
      </c>
      <c r="N54" s="52">
        <f>+A!L54/E!M68</f>
        <v>7.3151360696141778E-7</v>
      </c>
      <c r="O54" s="52">
        <f>+A!M54/E!N68</f>
        <v>1.276817811172779E-6</v>
      </c>
      <c r="P54" s="52">
        <f>+A!N54/E!O68</f>
        <v>2.9589433640663584E-7</v>
      </c>
      <c r="Q54" s="52">
        <f>+A!O54/E!P68</f>
        <v>6.63184381259766E-7</v>
      </c>
      <c r="R54" s="52">
        <f>+A!P54/E!Q68</f>
        <v>4.938153608105332E-7</v>
      </c>
      <c r="S54" s="52">
        <f>+A!Q54/E!R68</f>
        <v>6.3555020358838899E-7</v>
      </c>
      <c r="T54" s="52">
        <f>+A!R54/E!S68</f>
        <v>8.6182158404809813E-7</v>
      </c>
      <c r="U54" s="52">
        <f>+A!S54/E!T68</f>
        <v>9.5573349220730132E-7</v>
      </c>
      <c r="V54" s="52">
        <f>+A!T54/E!U68</f>
        <v>7.2922759863528868E-7</v>
      </c>
      <c r="W54" s="52">
        <f>+A!U54/E!V68</f>
        <v>6.9396343320862089E-7</v>
      </c>
      <c r="X54" s="52">
        <f>+A!V54/E!W68</f>
        <v>1.3545272695632039E-6</v>
      </c>
      <c r="Y54" s="52">
        <f>+A!W54/E!X68</f>
        <v>1.2022536519719896E-6</v>
      </c>
      <c r="Z54" s="52">
        <f>+A!X54/E!Y68</f>
        <v>9.8505132198901687E-7</v>
      </c>
      <c r="AA54" s="52">
        <f>+A!Y54/E!Z68</f>
        <v>6.198097786371659E-7</v>
      </c>
      <c r="AB54" s="52">
        <f>+A!Z54/E!AA68</f>
        <v>8.1218885379362375E-7</v>
      </c>
      <c r="AC54" s="52">
        <f>+A!AA54/E!AB68</f>
        <v>7.1922070944372539E-7</v>
      </c>
      <c r="AD54" s="52">
        <f>+A!AB54/E!AC68</f>
        <v>7.8230351650948805E-7</v>
      </c>
      <c r="AE54" s="52">
        <f>+A!AC54/E!AD68</f>
        <v>6.9139567553304518E-7</v>
      </c>
      <c r="AF54" s="52">
        <f>+A!AD54/E!AE68</f>
        <v>6.5353763093053091E-7</v>
      </c>
    </row>
    <row r="55" spans="4:32" x14ac:dyDescent="0.25">
      <c r="D55" s="39" t="s">
        <v>24</v>
      </c>
      <c r="E55" s="40"/>
      <c r="F55" s="52">
        <f>+A!D55/E!E69</f>
        <v>4.4808200844248522E-5</v>
      </c>
      <c r="G55" s="52">
        <f>+A!E55/E!F69</f>
        <v>4.3957303770307756E-5</v>
      </c>
      <c r="H55" s="52">
        <f>+A!F55/E!G69</f>
        <v>3.515698143311601E-5</v>
      </c>
      <c r="I55" s="52">
        <f>+A!G55/E!H69</f>
        <v>2.9607287428986183E-5</v>
      </c>
      <c r="J55" s="52">
        <f>+A!H55/E!I69</f>
        <v>2.4642218723313457E-5</v>
      </c>
      <c r="K55" s="52">
        <f>+A!I55/E!J69</f>
        <v>2.1730710202089196E-5</v>
      </c>
      <c r="L55" s="52">
        <f>+A!J54/E!K69</f>
        <v>1.3621517423605907E-6</v>
      </c>
      <c r="M55" s="52">
        <f>+A!K55/E!L69</f>
        <v>1.3363565244678468E-5</v>
      </c>
      <c r="N55" s="52">
        <f>+A!L55/E!M69</f>
        <v>1.1923890996018696E-5</v>
      </c>
      <c r="O55" s="52">
        <f>+A!M55/E!N69</f>
        <v>8.8419546217838187E-6</v>
      </c>
      <c r="P55" s="52">
        <f>+A!N55/E!O69</f>
        <v>9.4268434633091957E-6</v>
      </c>
      <c r="Q55" s="52">
        <f>+A!O55/E!P69</f>
        <v>1.0108726619128404E-5</v>
      </c>
      <c r="R55" s="52">
        <f>+A!P55/E!Q69</f>
        <v>9.0425535344417775E-6</v>
      </c>
      <c r="S55" s="52">
        <f>+A!Q55/E!R69</f>
        <v>7.9637696327169878E-6</v>
      </c>
      <c r="T55" s="52">
        <f>+A!R55/E!S69</f>
        <v>8.7132642245940792E-6</v>
      </c>
      <c r="U55" s="52">
        <f>+A!S55/E!T69</f>
        <v>7.1665620598821956E-6</v>
      </c>
      <c r="V55" s="52">
        <f>+A!T55/E!U69</f>
        <v>4.0363003990726806E-6</v>
      </c>
      <c r="W55" s="52">
        <f>+A!U55/E!V69</f>
        <v>5.0699097736947908E-6</v>
      </c>
      <c r="X55" s="52">
        <f>+A!V55/E!W69</f>
        <v>5.8716483982789697E-6</v>
      </c>
      <c r="Y55" s="52">
        <f>+A!W55/E!X69</f>
        <v>7.0337520301607187E-6</v>
      </c>
      <c r="Z55" s="52">
        <f>+A!X55/E!Y69</f>
        <v>6.5682453879015222E-6</v>
      </c>
      <c r="AA55" s="52">
        <f>+A!Y55/E!Z69</f>
        <v>1.0731525685263248E-5</v>
      </c>
      <c r="AB55" s="52">
        <f>+A!Z55/E!AA69</f>
        <v>8.2405339440978158E-6</v>
      </c>
      <c r="AC55" s="52">
        <f>+A!AA55/E!AB69</f>
        <v>8.1661379918711538E-6</v>
      </c>
      <c r="AD55" s="52">
        <f>+A!AB55/E!AC69</f>
        <v>9.7430570699671888E-6</v>
      </c>
      <c r="AE55" s="52">
        <f>+A!AC55/E!AD69</f>
        <v>9.7140581645732746E-6</v>
      </c>
      <c r="AF55" s="52">
        <f>+A!AD55/E!AE69</f>
        <v>1.0665203176922735E-5</v>
      </c>
    </row>
    <row r="56" spans="4:32" ht="15.75" thickBot="1" x14ac:dyDescent="0.3">
      <c r="D56" s="43" t="s">
        <v>25</v>
      </c>
      <c r="E56" s="44"/>
      <c r="F56" s="53">
        <f>+A!D56/E!E70</f>
        <v>3.4014828726297064E-6</v>
      </c>
      <c r="G56" s="53" t="e">
        <f>+A!E56/E!F70</f>
        <v>#VALUE!</v>
      </c>
      <c r="H56" s="53">
        <f>+A!F56/E!G70</f>
        <v>6.3297698484542712E-12</v>
      </c>
      <c r="I56" s="53">
        <f>+A!G56/E!H70</f>
        <v>1.6899940550052014E-7</v>
      </c>
      <c r="J56" s="53">
        <f>+A!H56/E!I70</f>
        <v>3.8999152478218176E-11</v>
      </c>
      <c r="K56" s="53" t="e">
        <f>+A!I56/E!J70</f>
        <v>#VALUE!</v>
      </c>
      <c r="L56" s="53">
        <f>+A!J55/E!K70</f>
        <v>5.2768960926827428E-5</v>
      </c>
      <c r="M56" s="53" t="e">
        <f>+A!K56/E!L70</f>
        <v>#VALUE!</v>
      </c>
      <c r="N56" s="53">
        <f>+A!L56/E!M70</f>
        <v>3.3213304580101716E-8</v>
      </c>
      <c r="O56" s="53">
        <f>+A!M56/E!N70</f>
        <v>2.2046850608408024E-8</v>
      </c>
      <c r="P56" s="53">
        <f>+A!N56/E!O70</f>
        <v>3.7561970774621058E-7</v>
      </c>
      <c r="Q56" s="53">
        <f>+A!O56/E!P70</f>
        <v>2.4310846844804645E-7</v>
      </c>
      <c r="R56" s="53">
        <f>+A!P56/E!Q70</f>
        <v>2.6785124852517285E-7</v>
      </c>
      <c r="S56" s="53">
        <f>+A!Q56/E!R70</f>
        <v>1.6289522238364363E-7</v>
      </c>
      <c r="T56" s="53">
        <f>+A!R56/E!S70</f>
        <v>5.5100763424662958E-7</v>
      </c>
      <c r="U56" s="53">
        <f>+A!S56/E!T70</f>
        <v>1.0739776092148285E-7</v>
      </c>
      <c r="V56" s="53">
        <f>+A!T56/E!U70</f>
        <v>1.6807214648007853E-7</v>
      </c>
      <c r="W56" s="53">
        <f>+A!U56/E!V70</f>
        <v>2.3354068473886383E-7</v>
      </c>
      <c r="X56" s="53">
        <f>+A!V56/E!W70</f>
        <v>1.3747077799295305E-7</v>
      </c>
      <c r="Y56" s="53">
        <f>+A!W56/E!X70</f>
        <v>1.4866041591624714E-7</v>
      </c>
      <c r="Z56" s="53">
        <f>+A!X56/E!Y70</f>
        <v>3.4091043812439023E-7</v>
      </c>
      <c r="AA56" s="53">
        <f>+A!Y56/E!Z70</f>
        <v>3.9767081605302536E-7</v>
      </c>
      <c r="AB56" s="53">
        <f>+A!Z56/E!AA70</f>
        <v>1.9223715725366873E-7</v>
      </c>
      <c r="AC56" s="53">
        <f>+A!AA56/E!AB70</f>
        <v>1.7500375428023103E-7</v>
      </c>
      <c r="AD56" s="53">
        <f>+A!AB56/E!AC70</f>
        <v>5.1206948258587795E-7</v>
      </c>
      <c r="AE56" s="53">
        <f>+A!AC56/E!AD70</f>
        <v>1.1242478502120662E-6</v>
      </c>
      <c r="AF56" s="53">
        <f>+A!AD56/E!AE70</f>
        <v>5.1190483299350641E-7</v>
      </c>
    </row>
    <row r="57" spans="4:32" x14ac:dyDescent="0.25">
      <c r="D57" t="s">
        <v>52</v>
      </c>
    </row>
    <row r="58" spans="4:32" ht="16.5" thickBot="1" x14ac:dyDescent="0.3">
      <c r="E58" s="237" t="s">
        <v>55</v>
      </c>
      <c r="F58" s="237"/>
      <c r="G58" s="237"/>
      <c r="H58" s="237"/>
      <c r="I58" s="237"/>
      <c r="J58" s="237"/>
      <c r="K58" s="237"/>
      <c r="L58" s="237"/>
      <c r="M58" s="237"/>
      <c r="N58" s="237"/>
      <c r="O58" s="237"/>
      <c r="P58" s="237"/>
      <c r="Q58" s="237"/>
      <c r="R58" s="237"/>
      <c r="S58" s="237"/>
      <c r="T58" s="237"/>
      <c r="U58" s="237"/>
      <c r="V58" s="237"/>
      <c r="W58" s="237"/>
      <c r="X58" s="237"/>
      <c r="Y58" s="237"/>
      <c r="Z58" s="237"/>
    </row>
    <row r="59" spans="4:32" ht="15.75" thickBot="1" x14ac:dyDescent="0.3">
      <c r="D59" s="56" t="s">
        <v>14</v>
      </c>
      <c r="E59" s="11">
        <v>1995</v>
      </c>
      <c r="F59" s="7">
        <v>1996</v>
      </c>
      <c r="G59" s="11">
        <v>1997</v>
      </c>
      <c r="H59" s="7">
        <v>1998</v>
      </c>
      <c r="I59" s="11">
        <v>1999</v>
      </c>
      <c r="J59" s="7">
        <v>2000</v>
      </c>
      <c r="K59" s="11">
        <v>2001</v>
      </c>
      <c r="L59" s="7">
        <v>2002</v>
      </c>
      <c r="M59" s="11">
        <v>2003</v>
      </c>
      <c r="N59" s="7">
        <v>2004</v>
      </c>
      <c r="O59" s="11">
        <v>2005</v>
      </c>
      <c r="P59" s="7">
        <v>2006</v>
      </c>
      <c r="Q59" s="11">
        <v>2007</v>
      </c>
      <c r="R59" s="7">
        <v>2008</v>
      </c>
      <c r="S59" s="11">
        <v>2009</v>
      </c>
      <c r="T59" s="7">
        <v>2010</v>
      </c>
      <c r="U59" s="11">
        <v>2011</v>
      </c>
      <c r="V59" s="7">
        <v>2012</v>
      </c>
      <c r="W59" s="11">
        <v>2013</v>
      </c>
      <c r="X59" s="7">
        <v>2014</v>
      </c>
      <c r="Y59" s="11">
        <v>2015</v>
      </c>
      <c r="Z59" s="8">
        <v>2016</v>
      </c>
      <c r="AA59" s="8">
        <v>2017</v>
      </c>
      <c r="AB59" s="8">
        <v>2018</v>
      </c>
      <c r="AC59" s="8">
        <v>2019</v>
      </c>
      <c r="AD59" s="8">
        <v>2020</v>
      </c>
      <c r="AE59" s="8">
        <v>2021</v>
      </c>
    </row>
    <row r="60" spans="4:32" ht="15.75" thickBot="1" x14ac:dyDescent="0.3">
      <c r="D60" s="57" t="s">
        <v>15</v>
      </c>
      <c r="E60" s="168">
        <v>5120703897</v>
      </c>
      <c r="F60" s="168">
        <v>5355750397</v>
      </c>
      <c r="G60" s="168">
        <v>5568892999</v>
      </c>
      <c r="H60" s="168">
        <v>5463027643</v>
      </c>
      <c r="I60" s="168">
        <v>5652106327</v>
      </c>
      <c r="J60" s="168">
        <v>6392986099</v>
      </c>
      <c r="K60" s="168">
        <v>6144536637</v>
      </c>
      <c r="L60" s="168">
        <v>6443000733</v>
      </c>
      <c r="M60" s="168">
        <v>7515938365</v>
      </c>
      <c r="N60" s="168">
        <v>9185616723</v>
      </c>
      <c r="O60" s="168">
        <v>10472465722</v>
      </c>
      <c r="P60" s="168">
        <v>12136403470</v>
      </c>
      <c r="Q60" s="168">
        <v>14032195969</v>
      </c>
      <c r="R60" s="168">
        <v>16170262679</v>
      </c>
      <c r="S60" s="168">
        <v>12547770181</v>
      </c>
      <c r="T60" s="168">
        <v>15114346908</v>
      </c>
      <c r="U60" s="168">
        <v>18198152626</v>
      </c>
      <c r="V60" s="168">
        <v>18331934788</v>
      </c>
      <c r="W60" s="168">
        <v>18800429926</v>
      </c>
      <c r="X60" s="168">
        <v>18797090734</v>
      </c>
      <c r="Y60" s="168">
        <v>16384355956</v>
      </c>
      <c r="Z60" s="168">
        <v>15889295451.528</v>
      </c>
      <c r="AA60" s="168">
        <v>17582949488.068001</v>
      </c>
      <c r="AB60" s="168">
        <v>19383083711.514</v>
      </c>
      <c r="AC60" s="168">
        <v>18825509448.708</v>
      </c>
      <c r="AD60" s="168">
        <v>17509907740.418999</v>
      </c>
      <c r="AE60" s="168">
        <v>22139882337.792999</v>
      </c>
    </row>
    <row r="61" spans="4:32" x14ac:dyDescent="0.25">
      <c r="D61" s="58" t="s">
        <v>16</v>
      </c>
      <c r="E61" s="169">
        <v>362614417.60000002</v>
      </c>
      <c r="F61" s="169">
        <v>385237368.89999998</v>
      </c>
      <c r="G61" s="169">
        <v>374396101.10000002</v>
      </c>
      <c r="H61" s="169">
        <v>360498901</v>
      </c>
      <c r="I61" s="169">
        <v>350846551.30000001</v>
      </c>
      <c r="J61" s="169">
        <v>335814048.30000001</v>
      </c>
      <c r="K61" s="169">
        <v>351726053.60000002</v>
      </c>
      <c r="L61" s="169">
        <v>370630457</v>
      </c>
      <c r="M61" s="169">
        <v>426781409.60000002</v>
      </c>
      <c r="N61" s="169">
        <v>488273020.89999998</v>
      </c>
      <c r="O61" s="169">
        <v>541014528.29999995</v>
      </c>
      <c r="P61" s="169">
        <v>596256752</v>
      </c>
      <c r="Q61" s="169">
        <v>713216970</v>
      </c>
      <c r="R61" s="169">
        <v>862906364.39999998</v>
      </c>
      <c r="S61" s="169">
        <v>783382494.20000005</v>
      </c>
      <c r="T61" s="169">
        <v>873135334.60000002</v>
      </c>
      <c r="U61" s="169">
        <v>1052998505</v>
      </c>
      <c r="V61" s="169">
        <v>1052496967</v>
      </c>
      <c r="W61" s="169">
        <v>1127326958</v>
      </c>
      <c r="X61" s="169">
        <v>1168070375</v>
      </c>
      <c r="Y61" s="169">
        <v>1059950172</v>
      </c>
      <c r="Z61" s="169">
        <v>1077371029.9260001</v>
      </c>
      <c r="AA61" s="169">
        <v>1164384466.3599999</v>
      </c>
      <c r="AB61" s="169">
        <v>1215464978.717</v>
      </c>
      <c r="AC61" s="169">
        <v>1223292845.523</v>
      </c>
      <c r="AD61" s="169">
        <v>1245374601.6229999</v>
      </c>
      <c r="AE61" s="169">
        <v>1447513261.7049999</v>
      </c>
    </row>
    <row r="62" spans="4:32" x14ac:dyDescent="0.25">
      <c r="D62" s="59" t="s">
        <v>17</v>
      </c>
      <c r="E62" s="170">
        <v>57583339.619999997</v>
      </c>
      <c r="F62" s="170">
        <v>61898303.57</v>
      </c>
      <c r="G62" s="170">
        <v>61598655.119999997</v>
      </c>
      <c r="H62" s="170">
        <v>60437989.140000001</v>
      </c>
      <c r="I62" s="170">
        <v>59497580.380000003</v>
      </c>
      <c r="J62" s="170">
        <v>56333614.210000001</v>
      </c>
      <c r="K62" s="170">
        <v>57229127.960000001</v>
      </c>
      <c r="L62" s="170">
        <v>61098835.740000002</v>
      </c>
      <c r="M62" s="170">
        <v>69283733.719999999</v>
      </c>
      <c r="N62" s="170">
        <v>78085821.859999999</v>
      </c>
      <c r="O62" s="170">
        <v>83737919.560000002</v>
      </c>
      <c r="P62" s="170">
        <v>92504349.450000003</v>
      </c>
      <c r="Q62" s="170">
        <v>109098240.09999999</v>
      </c>
      <c r="R62" s="170">
        <v>121922259.3</v>
      </c>
      <c r="S62" s="170">
        <v>113792572.2</v>
      </c>
      <c r="T62" s="170">
        <v>120118724.59999999</v>
      </c>
      <c r="U62" s="170">
        <v>139222866</v>
      </c>
      <c r="V62" s="170">
        <v>142457463.40000001</v>
      </c>
      <c r="W62" s="170">
        <v>147563522.19999999</v>
      </c>
      <c r="X62" s="170">
        <v>147211929.40000001</v>
      </c>
      <c r="Y62" s="170">
        <v>136370208.90000001</v>
      </c>
      <c r="Z62" s="170">
        <v>139444702.81600001</v>
      </c>
      <c r="AA62" s="170">
        <v>147142043.579</v>
      </c>
      <c r="AB62" s="170">
        <v>161660648.086</v>
      </c>
      <c r="AC62" s="170">
        <v>161199829.266</v>
      </c>
      <c r="AD62" s="170">
        <v>150599437.54300001</v>
      </c>
      <c r="AE62" s="170">
        <v>171889483.88999999</v>
      </c>
    </row>
    <row r="63" spans="4:32" x14ac:dyDescent="0.25">
      <c r="D63" s="59" t="s">
        <v>18</v>
      </c>
      <c r="E63" s="170">
        <v>213519736.69999999</v>
      </c>
      <c r="F63" s="170">
        <v>204919342.19999999</v>
      </c>
      <c r="G63" s="170">
        <v>207579615.80000001</v>
      </c>
      <c r="H63" s="170">
        <v>185774034</v>
      </c>
      <c r="I63" s="170">
        <v>178845078.40000001</v>
      </c>
      <c r="J63" s="170">
        <v>197203158.59999999</v>
      </c>
      <c r="K63" s="170">
        <v>186656389.90000001</v>
      </c>
      <c r="L63" s="170">
        <v>194937915.90000001</v>
      </c>
      <c r="M63" s="170">
        <v>230547420.5</v>
      </c>
      <c r="N63" s="170">
        <v>293968927.10000002</v>
      </c>
      <c r="O63" s="170">
        <v>340191126.10000002</v>
      </c>
      <c r="P63" s="170">
        <v>414953142.39999998</v>
      </c>
      <c r="Q63" s="170">
        <v>504497712.5</v>
      </c>
      <c r="R63" s="170">
        <v>583434932.20000005</v>
      </c>
      <c r="S63" s="170">
        <v>439558794.89999998</v>
      </c>
      <c r="T63" s="170">
        <v>629643998.10000002</v>
      </c>
      <c r="U63" s="170">
        <v>798855867</v>
      </c>
      <c r="V63" s="170">
        <v>746289576</v>
      </c>
      <c r="W63" s="170">
        <v>750351847.89999998</v>
      </c>
      <c r="X63" s="170">
        <v>717781261</v>
      </c>
      <c r="Y63" s="170">
        <v>580483263.20000005</v>
      </c>
      <c r="Z63" s="170">
        <v>567519319.57099998</v>
      </c>
      <c r="AA63" s="170">
        <v>667565574.42999995</v>
      </c>
      <c r="AB63" s="170">
        <v>714710878.07200003</v>
      </c>
      <c r="AC63" s="170">
        <v>701358186.56299996</v>
      </c>
      <c r="AD63" s="170">
        <v>710020060.90100002</v>
      </c>
      <c r="AE63" s="170">
        <v>1014762826.229</v>
      </c>
    </row>
    <row r="64" spans="4:32" x14ac:dyDescent="0.25">
      <c r="D64" s="59" t="s">
        <v>19</v>
      </c>
      <c r="E64" s="170">
        <v>374985886.69999999</v>
      </c>
      <c r="F64" s="170">
        <v>458914428.39999998</v>
      </c>
      <c r="G64" s="170">
        <v>462092355.19999999</v>
      </c>
      <c r="H64" s="170">
        <v>338024519.10000002</v>
      </c>
      <c r="I64" s="170">
        <v>422220821.19999999</v>
      </c>
      <c r="J64" s="170">
        <v>662910232</v>
      </c>
      <c r="K64" s="170">
        <v>599473900.60000002</v>
      </c>
      <c r="L64" s="170">
        <v>608796049.79999995</v>
      </c>
      <c r="M64" s="170">
        <v>755271566.20000005</v>
      </c>
      <c r="N64" s="170">
        <v>1023253108</v>
      </c>
      <c r="O64" s="170">
        <v>1445510705</v>
      </c>
      <c r="P64" s="170">
        <v>1782493184</v>
      </c>
      <c r="Q64" s="170">
        <v>2025223527</v>
      </c>
      <c r="R64" s="170">
        <v>2863876207</v>
      </c>
      <c r="S64" s="170">
        <v>1802221972</v>
      </c>
      <c r="T64" s="170">
        <v>2348371257</v>
      </c>
      <c r="U64" s="170">
        <v>3257194869</v>
      </c>
      <c r="V64" s="170">
        <v>3391539273</v>
      </c>
      <c r="W64" s="170">
        <v>3307101893</v>
      </c>
      <c r="X64" s="170">
        <v>3080548224</v>
      </c>
      <c r="Y64" s="170">
        <v>1874589099</v>
      </c>
      <c r="Z64" s="170">
        <v>1522128179.0450001</v>
      </c>
      <c r="AA64" s="170">
        <v>1960082838.243</v>
      </c>
      <c r="AB64" s="170">
        <v>2486776065.1300001</v>
      </c>
      <c r="AC64" s="170">
        <v>2258355306.3330002</v>
      </c>
      <c r="AD64" s="170">
        <v>1485032154.2179999</v>
      </c>
      <c r="AE64" s="170">
        <v>2558349212.592</v>
      </c>
    </row>
    <row r="65" spans="4:31" x14ac:dyDescent="0.25">
      <c r="D65" s="59" t="s">
        <v>20</v>
      </c>
      <c r="E65" s="170">
        <v>27181893.030000001</v>
      </c>
      <c r="F65" s="170">
        <v>25375689.030000001</v>
      </c>
      <c r="G65" s="170">
        <v>27518094.43</v>
      </c>
      <c r="H65" s="170">
        <v>28573596.940000001</v>
      </c>
      <c r="I65" s="170">
        <v>24960156.02</v>
      </c>
      <c r="J65" s="170">
        <v>19707811.379999999</v>
      </c>
      <c r="K65" s="170">
        <v>19265110.219999999</v>
      </c>
      <c r="L65" s="170">
        <v>24848368.16</v>
      </c>
      <c r="M65" s="170">
        <v>31370150.09</v>
      </c>
      <c r="N65" s="170">
        <v>37553694.219999999</v>
      </c>
      <c r="O65" s="170">
        <v>39055723.890000001</v>
      </c>
      <c r="P65" s="170">
        <v>45468647.390000001</v>
      </c>
      <c r="Q65" s="170">
        <v>62099408.25</v>
      </c>
      <c r="R65" s="170">
        <v>90995971.680000007</v>
      </c>
      <c r="S65" s="170">
        <v>66065071.289999999</v>
      </c>
      <c r="T65" s="170">
        <v>82308867.780000001</v>
      </c>
      <c r="U65" s="170">
        <v>112382734.8</v>
      </c>
      <c r="V65" s="170">
        <v>108900442.59999999</v>
      </c>
      <c r="W65" s="170">
        <v>101394598.8</v>
      </c>
      <c r="X65" s="170">
        <v>98981528.689999998</v>
      </c>
      <c r="Y65" s="170">
        <v>87861654.670000002</v>
      </c>
      <c r="Z65" s="170">
        <v>90188125.454999998</v>
      </c>
      <c r="AA65" s="170">
        <v>105657702.92900001</v>
      </c>
      <c r="AB65" s="170">
        <v>98605447.922999993</v>
      </c>
      <c r="AC65" s="170">
        <v>93174793.994000003</v>
      </c>
      <c r="AD65" s="170">
        <v>105972485.95900001</v>
      </c>
      <c r="AE65" s="170">
        <v>155474375.60100001</v>
      </c>
    </row>
    <row r="66" spans="4:31" x14ac:dyDescent="0.25">
      <c r="D66" s="59" t="s">
        <v>21</v>
      </c>
      <c r="E66" s="170">
        <v>475360226.30000001</v>
      </c>
      <c r="F66" s="170">
        <v>492549019.10000002</v>
      </c>
      <c r="G66" s="170">
        <v>512596866</v>
      </c>
      <c r="H66" s="170">
        <v>518323690.19999999</v>
      </c>
      <c r="I66" s="170">
        <v>539063507.39999998</v>
      </c>
      <c r="J66" s="170">
        <v>575410511.79999995</v>
      </c>
      <c r="K66" s="170">
        <v>597204465.89999998</v>
      </c>
      <c r="L66" s="170">
        <v>668830511.79999995</v>
      </c>
      <c r="M66" s="170">
        <v>804724588.79999995</v>
      </c>
      <c r="N66" s="170">
        <v>983079440.60000002</v>
      </c>
      <c r="O66" s="170">
        <v>1114018997</v>
      </c>
      <c r="P66" s="170">
        <v>1252260580</v>
      </c>
      <c r="Q66" s="170">
        <v>1479661298</v>
      </c>
      <c r="R66" s="170">
        <v>1681000823</v>
      </c>
      <c r="S66" s="170">
        <v>1448104370</v>
      </c>
      <c r="T66" s="170">
        <v>1646746385</v>
      </c>
      <c r="U66" s="170">
        <v>1937239439</v>
      </c>
      <c r="V66" s="170">
        <v>1910635042</v>
      </c>
      <c r="W66" s="170">
        <v>1952213352</v>
      </c>
      <c r="X66" s="170">
        <v>1995879502</v>
      </c>
      <c r="Y66" s="170">
        <v>1806466226</v>
      </c>
      <c r="Z66" s="170">
        <v>1789689594.977</v>
      </c>
      <c r="AA66" s="170">
        <v>1974132877.562</v>
      </c>
      <c r="AB66" s="170">
        <v>2217955053.244</v>
      </c>
      <c r="AC66" s="170">
        <v>2167171204.0539999</v>
      </c>
      <c r="AD66" s="170">
        <v>2182991803.3559999</v>
      </c>
      <c r="AE66" s="170">
        <v>2741032359.3109999</v>
      </c>
    </row>
    <row r="67" spans="4:31" x14ac:dyDescent="0.25">
      <c r="D67" s="59" t="s">
        <v>22</v>
      </c>
      <c r="E67" s="170">
        <v>821351445.20000005</v>
      </c>
      <c r="F67" s="170">
        <v>822390719</v>
      </c>
      <c r="G67" s="170">
        <v>844441335.70000005</v>
      </c>
      <c r="H67" s="170">
        <v>825859483.70000005</v>
      </c>
      <c r="I67" s="170">
        <v>813002772.10000002</v>
      </c>
      <c r="J67" s="170">
        <v>870400253.70000005</v>
      </c>
      <c r="K67" s="170">
        <v>838076195.20000005</v>
      </c>
      <c r="L67" s="170">
        <v>888123585.89999998</v>
      </c>
      <c r="M67" s="170">
        <v>1024573866</v>
      </c>
      <c r="N67" s="170">
        <v>1288432649</v>
      </c>
      <c r="O67" s="170">
        <v>1442957176</v>
      </c>
      <c r="P67" s="170">
        <v>1704301285</v>
      </c>
      <c r="Q67" s="170">
        <v>2004308152</v>
      </c>
      <c r="R67" s="170">
        <v>2205054826</v>
      </c>
      <c r="S67" s="170">
        <v>1583573162</v>
      </c>
      <c r="T67" s="170">
        <v>1962497256</v>
      </c>
      <c r="U67" s="170">
        <v>2359087314</v>
      </c>
      <c r="V67" s="170">
        <v>2241274358</v>
      </c>
      <c r="W67" s="170">
        <v>2289358795</v>
      </c>
      <c r="X67" s="170">
        <v>2334673318</v>
      </c>
      <c r="Y67" s="170">
        <v>2082254015</v>
      </c>
      <c r="Z67" s="170">
        <v>1984865497.8050001</v>
      </c>
      <c r="AA67" s="170">
        <v>2181986229.8540001</v>
      </c>
      <c r="AB67" s="170">
        <v>2374102994.0640001</v>
      </c>
      <c r="AC67" s="170">
        <v>2237634421.3070002</v>
      </c>
      <c r="AD67" s="170">
        <v>2126175503.424</v>
      </c>
      <c r="AE67" s="170">
        <v>2819424809</v>
      </c>
    </row>
    <row r="68" spans="4:31" x14ac:dyDescent="0.25">
      <c r="D68" s="59" t="s">
        <v>23</v>
      </c>
      <c r="E68" s="170">
        <v>1938326805</v>
      </c>
      <c r="F68" s="170">
        <v>2054405375</v>
      </c>
      <c r="G68" s="170">
        <v>2179262125</v>
      </c>
      <c r="H68" s="170">
        <v>2244139373</v>
      </c>
      <c r="I68" s="170">
        <v>2353604173</v>
      </c>
      <c r="J68" s="170">
        <v>2612152674</v>
      </c>
      <c r="K68" s="170">
        <v>2473366916</v>
      </c>
      <c r="L68" s="170">
        <v>2577863742</v>
      </c>
      <c r="M68" s="170">
        <v>2947565130</v>
      </c>
      <c r="N68" s="170">
        <v>3499302689</v>
      </c>
      <c r="O68" s="170">
        <v>3817021352</v>
      </c>
      <c r="P68" s="170">
        <v>4436570105</v>
      </c>
      <c r="Q68" s="170">
        <v>5053996287</v>
      </c>
      <c r="R68" s="170">
        <v>5443760352</v>
      </c>
      <c r="S68" s="170">
        <v>4225586905</v>
      </c>
      <c r="T68" s="170">
        <v>5129486452</v>
      </c>
      <c r="U68" s="170">
        <v>5802584828</v>
      </c>
      <c r="V68" s="170">
        <v>5848903279</v>
      </c>
      <c r="W68" s="170">
        <v>6020699755</v>
      </c>
      <c r="X68" s="170">
        <v>6219781481</v>
      </c>
      <c r="Y68" s="170">
        <v>5896892751</v>
      </c>
      <c r="Z68" s="170">
        <v>5845557983.8809996</v>
      </c>
      <c r="AA68" s="170">
        <v>6403995789.533</v>
      </c>
      <c r="AB68" s="170">
        <v>6911462552.0790014</v>
      </c>
      <c r="AC68" s="170">
        <v>6755960939.0249996</v>
      </c>
      <c r="AD68" s="170">
        <v>6443521644.1949997</v>
      </c>
      <c r="AE68" s="170">
        <v>7652632018.8769999</v>
      </c>
    </row>
    <row r="69" spans="4:31" x14ac:dyDescent="0.25">
      <c r="D69" s="59" t="s">
        <v>24</v>
      </c>
      <c r="E69" s="170">
        <v>636792584</v>
      </c>
      <c r="F69" s="170">
        <v>674217648.89999998</v>
      </c>
      <c r="G69" s="170">
        <v>711012122.79999995</v>
      </c>
      <c r="H69" s="170">
        <v>714227200</v>
      </c>
      <c r="I69" s="170">
        <v>737894189</v>
      </c>
      <c r="J69" s="170">
        <v>784269351.60000002</v>
      </c>
      <c r="K69" s="170">
        <v>773943876.60000002</v>
      </c>
      <c r="L69" s="170">
        <v>808341172.60000002</v>
      </c>
      <c r="M69" s="170">
        <v>924272119.20000005</v>
      </c>
      <c r="N69" s="170">
        <v>1079451819</v>
      </c>
      <c r="O69" s="170">
        <v>1187215004</v>
      </c>
      <c r="P69" s="170">
        <v>1325206478</v>
      </c>
      <c r="Q69" s="170">
        <v>1510661778</v>
      </c>
      <c r="R69" s="170">
        <v>1650522379</v>
      </c>
      <c r="S69" s="170">
        <v>1438505671</v>
      </c>
      <c r="T69" s="170">
        <v>1632535922</v>
      </c>
      <c r="U69" s="170">
        <v>1890853813</v>
      </c>
      <c r="V69" s="170">
        <v>1973711653</v>
      </c>
      <c r="W69" s="170">
        <v>2062861939</v>
      </c>
      <c r="X69" s="170">
        <v>2170130527</v>
      </c>
      <c r="Y69" s="170">
        <v>2047452433</v>
      </c>
      <c r="Z69" s="170">
        <v>2003772867.9649999</v>
      </c>
      <c r="AA69" s="170">
        <v>2099105484.832</v>
      </c>
      <c r="AB69" s="170">
        <v>2232397985.21</v>
      </c>
      <c r="AC69" s="170">
        <v>2258808487.1059999</v>
      </c>
      <c r="AD69" s="170">
        <v>2094832011.0139999</v>
      </c>
      <c r="AE69" s="170">
        <v>2561556451.0869999</v>
      </c>
    </row>
    <row r="70" spans="4:31" ht="15.75" thickBot="1" x14ac:dyDescent="0.3">
      <c r="D70" s="60" t="s">
        <v>25</v>
      </c>
      <c r="E70" s="171">
        <v>144425539.80000001</v>
      </c>
      <c r="F70" s="171">
        <v>143984970</v>
      </c>
      <c r="G70" s="171">
        <v>157983627.19999999</v>
      </c>
      <c r="H70" s="171">
        <v>158550853.59999999</v>
      </c>
      <c r="I70" s="171">
        <v>153849497.19999999</v>
      </c>
      <c r="J70" s="171">
        <v>278784410.10000002</v>
      </c>
      <c r="K70" s="171">
        <v>247594604.30000001</v>
      </c>
      <c r="L70" s="171">
        <v>239200411.90000001</v>
      </c>
      <c r="M70" s="171">
        <v>301084162.69999999</v>
      </c>
      <c r="N70" s="171">
        <v>412802724.60000002</v>
      </c>
      <c r="O70" s="171">
        <v>460271376.69999999</v>
      </c>
      <c r="P70" s="171">
        <v>484812399.80000001</v>
      </c>
      <c r="Q70" s="171">
        <v>567688225.60000002</v>
      </c>
      <c r="R70" s="171">
        <v>663475566.79999995</v>
      </c>
      <c r="S70" s="171">
        <v>644363123</v>
      </c>
      <c r="T70" s="171">
        <v>688114904.5</v>
      </c>
      <c r="U70" s="171">
        <v>845684445.5</v>
      </c>
      <c r="V70" s="171">
        <v>913438274.10000002</v>
      </c>
      <c r="W70" s="171">
        <v>1039166302</v>
      </c>
      <c r="X70" s="171">
        <v>860531697.10000002</v>
      </c>
      <c r="Y70" s="171">
        <v>808097873.20000005</v>
      </c>
      <c r="Z70" s="171">
        <v>864861051.19200003</v>
      </c>
      <c r="AA70" s="171">
        <v>871423622.74399996</v>
      </c>
      <c r="AB70" s="171">
        <v>962693633.01900005</v>
      </c>
      <c r="AC70" s="171">
        <v>961623406.09200001</v>
      </c>
      <c r="AD70" s="171">
        <v>959022514.29400003</v>
      </c>
      <c r="AE70" s="171">
        <v>1004104604.745</v>
      </c>
    </row>
    <row r="71" spans="4:31" x14ac:dyDescent="0.25">
      <c r="D71" t="s">
        <v>51</v>
      </c>
    </row>
    <row r="72" spans="4:31" ht="15.75" thickBot="1" x14ac:dyDescent="0.3"/>
    <row r="73" spans="4:31" ht="15.75" thickBot="1" x14ac:dyDescent="0.3">
      <c r="D73" s="56" t="s">
        <v>14</v>
      </c>
      <c r="E73" s="11">
        <v>1995</v>
      </c>
      <c r="F73" s="7">
        <v>1996</v>
      </c>
      <c r="G73" s="11">
        <v>1997</v>
      </c>
      <c r="H73" s="7">
        <v>1998</v>
      </c>
      <c r="I73" s="11">
        <v>1999</v>
      </c>
      <c r="J73" s="7">
        <v>2000</v>
      </c>
      <c r="K73" s="11">
        <v>2001</v>
      </c>
      <c r="L73" s="7">
        <v>2002</v>
      </c>
      <c r="M73" s="11">
        <v>2003</v>
      </c>
      <c r="N73" s="7">
        <v>2004</v>
      </c>
      <c r="O73" s="11">
        <v>2005</v>
      </c>
      <c r="P73" s="7">
        <v>2006</v>
      </c>
      <c r="Q73" s="11">
        <v>2007</v>
      </c>
      <c r="R73" s="7">
        <v>2008</v>
      </c>
      <c r="S73" s="11">
        <v>2009</v>
      </c>
      <c r="T73" s="7">
        <v>2010</v>
      </c>
      <c r="U73" s="11">
        <v>2011</v>
      </c>
      <c r="V73" s="7">
        <v>2012</v>
      </c>
      <c r="W73" s="11">
        <v>2013</v>
      </c>
      <c r="X73" s="7">
        <v>2014</v>
      </c>
      <c r="Y73" s="11">
        <v>2015</v>
      </c>
      <c r="Z73" s="8">
        <v>2016</v>
      </c>
      <c r="AA73" s="8">
        <v>2017</v>
      </c>
      <c r="AB73" s="8">
        <v>2018</v>
      </c>
      <c r="AC73" s="8">
        <v>2019</v>
      </c>
      <c r="AD73" s="8">
        <v>2020</v>
      </c>
      <c r="AE73" s="8">
        <v>2021</v>
      </c>
    </row>
    <row r="74" spans="4:31" ht="15.75" thickBot="1" x14ac:dyDescent="0.3">
      <c r="D74" s="57" t="s">
        <v>15</v>
      </c>
      <c r="E74" s="50">
        <f>+B!E46/E!E88</f>
        <v>1.4637587202803531E-4</v>
      </c>
      <c r="F74" s="50">
        <f>+B!F46/E!F88</f>
        <v>1.4273472767691389E-4</v>
      </c>
      <c r="G74" s="50">
        <f>+B!G46/E!G88</f>
        <v>1.34455444564285E-4</v>
      </c>
      <c r="H74" s="50">
        <f>+B!H46/E!H88</f>
        <v>1.3977356005915182E-4</v>
      </c>
      <c r="I74" s="50">
        <f>+B!I46/E!I88</f>
        <v>8.5573170324317085E-5</v>
      </c>
      <c r="J74" s="50">
        <f>+B!J46/E!J88</f>
        <v>7.4452121574071229E-5</v>
      </c>
      <c r="K74" s="50">
        <f>+B!K46/E!K88</f>
        <v>8.8671600200539285E-5</v>
      </c>
      <c r="L74" s="50">
        <f>+B!L46/E!L88</f>
        <v>7.6581325540105917E-5</v>
      </c>
      <c r="M74" s="50">
        <f>+B!M46/E!M88</f>
        <v>7.8970209176733658E-5</v>
      </c>
      <c r="N74" s="50">
        <f>+B!N46/E!N88</f>
        <v>7.2654214178675283E-5</v>
      </c>
      <c r="O74" s="50">
        <f>+B!O46/E!O88</f>
        <v>7.2107209629001487E-5</v>
      </c>
      <c r="P74" s="50">
        <f>+B!P46/E!P88</f>
        <v>7.550130186726558E-5</v>
      </c>
      <c r="Q74" s="50">
        <f>+B!Q46/E!Q88</f>
        <v>8.4765358793137567E-5</v>
      </c>
      <c r="R74" s="50">
        <f>+B!R46/E!R88</f>
        <v>9.4431458177225317E-5</v>
      </c>
      <c r="S74" s="50">
        <f>+B!S46/E!S88</f>
        <v>1.052294317553573E-4</v>
      </c>
      <c r="T74" s="50">
        <f>+B!T46/E!T88</f>
        <v>1.0858694336439241E-4</v>
      </c>
      <c r="U74" s="50">
        <f>+B!U46/E!U88</f>
        <v>1.2129319295412201E-4</v>
      </c>
      <c r="V74" s="50">
        <f>+B!V46/E!V88</f>
        <v>1.2149929865344878E-4</v>
      </c>
      <c r="W74" s="50">
        <f>+B!W46/E!W88</f>
        <v>1.1763096597169831E-4</v>
      </c>
      <c r="X74" s="50">
        <f>+B!X46/E!X88</f>
        <v>1.3442519357620132E-4</v>
      </c>
      <c r="Y74" s="50">
        <f>+B!Y46/E!Y88</f>
        <v>1.37215610663543E-4</v>
      </c>
      <c r="Z74" s="50">
        <f>+B!Z46/E!Z88</f>
        <v>1.0641331629435101E-4</v>
      </c>
      <c r="AA74" s="50">
        <f>+B!AA46/E!AA88</f>
        <v>1.0525688948146604E-4</v>
      </c>
      <c r="AB74" s="50">
        <f>+B!AB46/E!AB88</f>
        <v>1.1079148291947816E-4</v>
      </c>
      <c r="AC74" s="50">
        <f>+B!AC46/E!AC88</f>
        <v>1.1366470770934673E-4</v>
      </c>
      <c r="AD74" s="50">
        <f>+B!AD46/E!AD88</f>
        <v>9.2868755983202138E-5</v>
      </c>
      <c r="AE74" s="50">
        <f>+B!AE46/E!AE88</f>
        <v>9.240367486229394E-5</v>
      </c>
    </row>
    <row r="75" spans="4:31" x14ac:dyDescent="0.25">
      <c r="D75" s="58" t="s">
        <v>16</v>
      </c>
      <c r="E75" s="51">
        <f>+B!E47/E!E89</f>
        <v>1.398655084173475E-5</v>
      </c>
      <c r="F75" s="51">
        <f>+B!F47/E!F89</f>
        <v>1.4407999852191888E-5</v>
      </c>
      <c r="G75" s="51">
        <f>+B!G47/E!G89</f>
        <v>1.4798994296665489E-5</v>
      </c>
      <c r="H75" s="51">
        <f>+B!H47/E!H89</f>
        <v>8.0636480164871251E-6</v>
      </c>
      <c r="I75" s="51">
        <f>+B!I47/E!I89</f>
        <v>6.6405096981964359E-6</v>
      </c>
      <c r="J75" s="51">
        <f>+B!J47/E!J89</f>
        <v>9.0621359928341904E-6</v>
      </c>
      <c r="K75" s="51">
        <f>+B!K47/E!K89</f>
        <v>8.0570371221848081E-6</v>
      </c>
      <c r="L75" s="51">
        <f>+B!L47/E!L89</f>
        <v>6.716595151002531E-6</v>
      </c>
      <c r="M75" s="51">
        <f>+B!M47/E!M89</f>
        <v>4.7734296907569178E-6</v>
      </c>
      <c r="N75" s="51">
        <f>+B!N47/E!N89</f>
        <v>5.7073392971806849E-6</v>
      </c>
      <c r="O75" s="51">
        <f>+B!O47/E!O89</f>
        <v>7.8949105183803439E-6</v>
      </c>
      <c r="P75" s="51">
        <f>+B!P47/E!P89</f>
        <v>6.5857215202723292E-6</v>
      </c>
      <c r="Q75" s="51">
        <f>+B!Q47/E!Q89</f>
        <v>2.6350389150739282E-5</v>
      </c>
      <c r="R75" s="51">
        <f>+B!R47/E!R89</f>
        <v>6.1415981819141661E-6</v>
      </c>
      <c r="S75" s="51">
        <f>+B!S47/E!S89</f>
        <v>4.344929318760774E-6</v>
      </c>
      <c r="T75" s="51">
        <f>+B!T47/E!T89</f>
        <v>6.4426165062950871E-6</v>
      </c>
      <c r="U75" s="51">
        <f>+B!U47/E!U89</f>
        <v>6.7124613357662782E-6</v>
      </c>
      <c r="V75" s="51">
        <f>+B!V47/E!V89</f>
        <v>9.2035975676279382E-6</v>
      </c>
      <c r="W75" s="51">
        <f>+B!W47/E!W89</f>
        <v>1.1285446996252874E-5</v>
      </c>
      <c r="X75" s="51">
        <f>+B!X47/E!X89</f>
        <v>1.5381826603445513E-5</v>
      </c>
      <c r="Y75" s="51">
        <f>+B!Y47/E!Y89</f>
        <v>1.8630326027787771E-5</v>
      </c>
      <c r="Z75" s="51">
        <f>+B!Z47/E!Z89</f>
        <v>1.8674784437109319E-5</v>
      </c>
      <c r="AA75" s="51">
        <f>+B!AA47/E!AA89</f>
        <v>1.9828510467679561E-5</v>
      </c>
      <c r="AB75" s="51">
        <f>+B!AB47/E!AB89</f>
        <v>2.1571576766976139E-5</v>
      </c>
      <c r="AC75" s="51">
        <f>+B!AC47/E!AC89</f>
        <v>2.5881790063551292E-5</v>
      </c>
      <c r="AD75" s="51">
        <f>+B!AD47/E!AD89</f>
        <v>2.5690772412881587E-5</v>
      </c>
      <c r="AE75" s="51">
        <f>+B!AE47/E!AE89</f>
        <v>2.9956332173382576E-5</v>
      </c>
    </row>
    <row r="76" spans="4:31" x14ac:dyDescent="0.25">
      <c r="D76" s="59" t="s">
        <v>17</v>
      </c>
      <c r="E76" s="52">
        <f>+B!E48/E!E90</f>
        <v>1.1179775309550429E-5</v>
      </c>
      <c r="F76" s="52">
        <f>+B!F48/E!F90</f>
        <v>7.0494096825571867E-6</v>
      </c>
      <c r="G76" s="52">
        <f>+B!G48/E!G90</f>
        <v>3.1657120794203188E-6</v>
      </c>
      <c r="H76" s="52">
        <f>+B!H48/E!H90</f>
        <v>1.4217618882753834E-5</v>
      </c>
      <c r="I76" s="52">
        <f>+B!I48/E!I90</f>
        <v>2.2473866314478066E-6</v>
      </c>
      <c r="J76" s="52">
        <f>+B!J48/E!J90</f>
        <v>4.2284584961437818E-6</v>
      </c>
      <c r="K76" s="52">
        <f>+B!K48/E!K90</f>
        <v>4.42886698697306E-6</v>
      </c>
      <c r="L76" s="52">
        <f>+B!L48/E!L90</f>
        <v>5.4423411886542485E-6</v>
      </c>
      <c r="M76" s="52">
        <f>+B!M48/E!M90</f>
        <v>5.6662558766006149E-6</v>
      </c>
      <c r="N76" s="52">
        <f>+B!N48/E!N90</f>
        <v>6.539713109948318E-6</v>
      </c>
      <c r="O76" s="52">
        <f>+B!O48/E!O90</f>
        <v>1.1191890753533857E-5</v>
      </c>
      <c r="P76" s="52">
        <f>+B!P48/E!P90</f>
        <v>1.1600981966901149E-5</v>
      </c>
      <c r="Q76" s="52">
        <f>+B!Q48/E!Q90</f>
        <v>6.1700226334531055E-6</v>
      </c>
      <c r="R76" s="52">
        <f>+B!R48/E!R90</f>
        <v>9.9464839499681727E-6</v>
      </c>
      <c r="S76" s="52">
        <f>+B!S48/E!S90</f>
        <v>8.6737848838431622E-6</v>
      </c>
      <c r="T76" s="52">
        <f>+B!T48/E!T90</f>
        <v>7.534064437896886E-6</v>
      </c>
      <c r="U76" s="52">
        <f>+B!U48/E!U90</f>
        <v>5.4866562034620827E-6</v>
      </c>
      <c r="V76" s="52">
        <f>+B!V48/E!V90</f>
        <v>2.2081058556153112E-5</v>
      </c>
      <c r="W76" s="52">
        <f>+B!W48/E!W90</f>
        <v>2.1964050250060845E-5</v>
      </c>
      <c r="X76" s="52">
        <f>+B!X48/E!X90</f>
        <v>2.8501021978842259E-5</v>
      </c>
      <c r="Y76" s="52">
        <f>+B!Y48/E!Y90</f>
        <v>2.1949595032650573E-5</v>
      </c>
      <c r="Z76" s="52">
        <f>+B!Z48/E!Z90</f>
        <v>4.090028192781616E-5</v>
      </c>
      <c r="AA76" s="52">
        <f>+B!AA48/E!AA90</f>
        <v>1.2141193946479363E-4</v>
      </c>
      <c r="AB76" s="52">
        <f>+B!AB48/E!AB90</f>
        <v>6.9505474874854086E-5</v>
      </c>
      <c r="AC76" s="52">
        <f>+B!AC48/E!AC90</f>
        <v>6.7763703475375684E-5</v>
      </c>
      <c r="AD76" s="52">
        <f>+B!AD48/E!AD90</f>
        <v>7.1646466096063707E-5</v>
      </c>
      <c r="AE76" s="52">
        <f>+B!AE48/E!AE90</f>
        <v>6.9196150377686614E-5</v>
      </c>
    </row>
    <row r="77" spans="4:31" x14ac:dyDescent="0.25">
      <c r="D77" s="59" t="s">
        <v>18</v>
      </c>
      <c r="E77" s="52">
        <f>+B!E49/E!E91</f>
        <v>2.0956801664068042E-5</v>
      </c>
      <c r="F77" s="52">
        <f>+B!F49/E!F91</f>
        <v>2.661267245525428E-5</v>
      </c>
      <c r="G77" s="52">
        <f>+B!G49/E!G91</f>
        <v>2.8436441852551377E-5</v>
      </c>
      <c r="H77" s="52">
        <f>+B!H49/E!H91</f>
        <v>4.0404577001392353E-5</v>
      </c>
      <c r="I77" s="52">
        <f>+B!I49/E!I91</f>
        <v>3.2501952905605889E-5</v>
      </c>
      <c r="J77" s="52">
        <f>+B!J49/E!J91</f>
        <v>3.1492506860909048E-5</v>
      </c>
      <c r="K77" s="52">
        <f>+B!K49/E!K91</f>
        <v>2.8159947746545288E-5</v>
      </c>
      <c r="L77" s="52">
        <f>+B!L49/E!L91</f>
        <v>2.5412494773423285E-5</v>
      </c>
      <c r="M77" s="52">
        <f>+B!M49/E!M91</f>
        <v>2.8332333152481065E-5</v>
      </c>
      <c r="N77" s="52">
        <f>+B!N49/E!N91</f>
        <v>2.5992035212525368E-5</v>
      </c>
      <c r="O77" s="52">
        <f>+B!O49/E!O91</f>
        <v>3.2556260901442165E-5</v>
      </c>
      <c r="P77" s="52">
        <f>+B!P49/E!P91</f>
        <v>2.7312507490016247E-5</v>
      </c>
      <c r="Q77" s="52">
        <f>+B!Q49/E!Q91</f>
        <v>3.423725470206096E-5</v>
      </c>
      <c r="R77" s="52">
        <f>+B!R49/E!R91</f>
        <v>3.2870086979868012E-5</v>
      </c>
      <c r="S77" s="52">
        <f>+B!S49/E!S91</f>
        <v>3.6843712103665497E-5</v>
      </c>
      <c r="T77" s="52">
        <f>+B!T49/E!T91</f>
        <v>2.7924420583898091E-5</v>
      </c>
      <c r="U77" s="52">
        <f>+B!U49/E!U91</f>
        <v>3.1366199644245747E-5</v>
      </c>
      <c r="V77" s="52">
        <f>+B!V49/E!V91</f>
        <v>4.0922001501169813E-5</v>
      </c>
      <c r="W77" s="52">
        <f>+B!W49/E!W91</f>
        <v>3.5015651447457728E-5</v>
      </c>
      <c r="X77" s="52">
        <f>+B!X49/E!X91</f>
        <v>3.6441673384637526E-5</v>
      </c>
      <c r="Y77" s="52">
        <f>+B!Y49/E!Y91</f>
        <v>3.697885732869996E-5</v>
      </c>
      <c r="Z77" s="52">
        <f>+B!Z49/E!Z91</f>
        <v>3.6325479543856029E-5</v>
      </c>
      <c r="AA77" s="52">
        <f>+B!AA49/E!AA91</f>
        <v>3.3275604172003201E-5</v>
      </c>
      <c r="AB77" s="52">
        <f>+B!AB49/E!AB91</f>
        <v>3.0059392174748051E-5</v>
      </c>
      <c r="AC77" s="52">
        <f>+B!AC49/E!AC91</f>
        <v>3.1915262965670556E-5</v>
      </c>
      <c r="AD77" s="52">
        <f>+B!AD49/E!AD91</f>
        <v>2.8074110372476494E-5</v>
      </c>
      <c r="AE77" s="52">
        <f>+B!AE49/E!AE91</f>
        <v>2.3094968886201483E-5</v>
      </c>
    </row>
    <row r="78" spans="4:31" x14ac:dyDescent="0.25">
      <c r="D78" s="59" t="s">
        <v>19</v>
      </c>
      <c r="E78" s="52">
        <f>+B!E50/E!E92</f>
        <v>2.3453121121466054E-5</v>
      </c>
      <c r="F78" s="52">
        <f>+B!F50/E!F92</f>
        <v>2.163561259742851E-6</v>
      </c>
      <c r="G78" s="52">
        <f>+B!G50/E!G92</f>
        <v>1.8368313439915838E-6</v>
      </c>
      <c r="H78" s="52">
        <f>+B!H50/E!H92</f>
        <v>3.0478896432588985E-6</v>
      </c>
      <c r="I78" s="52">
        <f>+B!I50/E!I92</f>
        <v>1.6655952014998772E-6</v>
      </c>
      <c r="J78" s="52">
        <f>+B!J50/E!J92</f>
        <v>1.0214142169014014E-6</v>
      </c>
      <c r="K78" s="52">
        <f>+B!K50/E!K92</f>
        <v>1.1064591542582732E-6</v>
      </c>
      <c r="L78" s="52">
        <f>+B!L50/E!L92</f>
        <v>1.0034466428394689E-6</v>
      </c>
      <c r="M78" s="52">
        <f>+B!M50/E!M92</f>
        <v>7.5122141558248335E-7</v>
      </c>
      <c r="N78" s="52">
        <f>+B!N50/E!N92</f>
        <v>1.1097788424216859E-6</v>
      </c>
      <c r="O78" s="52">
        <f>+B!O50/E!O92</f>
        <v>6.9260273852102365E-7</v>
      </c>
      <c r="P78" s="52">
        <f>+B!P50/E!P92</f>
        <v>7.3598598695021375E-7</v>
      </c>
      <c r="Q78" s="52">
        <f>+B!Q50/E!Q92</f>
        <v>1.2662779259899235E-6</v>
      </c>
      <c r="R78" s="52">
        <f>+B!R50/E!R92</f>
        <v>9.4522138887483876E-7</v>
      </c>
      <c r="S78" s="52">
        <f>+B!S50/E!S92</f>
        <v>1.3945665036171146E-6</v>
      </c>
      <c r="T78" s="52">
        <f>+B!T50/E!T92</f>
        <v>1.3764192770900458E-6</v>
      </c>
      <c r="U78" s="52">
        <f>+B!U50/E!U92</f>
        <v>1.2620909743651157E-6</v>
      </c>
      <c r="V78" s="52">
        <f>+B!V50/E!V92</f>
        <v>1.3117619534942435E-6</v>
      </c>
      <c r="W78" s="52">
        <f>+B!W50/E!W92</f>
        <v>1.6497741487980112E-6</v>
      </c>
      <c r="X78" s="52">
        <f>+B!X50/E!X92</f>
        <v>1.5361659219480659E-6</v>
      </c>
      <c r="Y78" s="52">
        <f>+B!Y50/E!Y92</f>
        <v>1.7260096074036949E-6</v>
      </c>
      <c r="Z78" s="52">
        <f>+B!Z50/E!Z92</f>
        <v>2.2377996517777436E-6</v>
      </c>
      <c r="AA78" s="52">
        <f>+B!AA50/E!AA92</f>
        <v>1.7000431139398119E-6</v>
      </c>
      <c r="AB78" s="52">
        <f>+B!AB50/E!AB92</f>
        <v>1.7567429123124635E-6</v>
      </c>
      <c r="AC78" s="52">
        <f>+B!AC50/E!AC92</f>
        <v>1.9596885859596321E-6</v>
      </c>
      <c r="AD78" s="52">
        <f>+B!AD50/E!AD92</f>
        <v>2.2840630222616512E-6</v>
      </c>
      <c r="AE78" s="52">
        <f>+B!AE50/E!AE92</f>
        <v>2.1699876596119205E-6</v>
      </c>
    </row>
    <row r="79" spans="4:31" x14ac:dyDescent="0.25">
      <c r="D79" s="59" t="s">
        <v>20</v>
      </c>
      <c r="E79" s="52">
        <f>+B!E51/E!E93</f>
        <v>2.0776966117834682E-5</v>
      </c>
      <c r="F79" s="52">
        <f>+B!F51/E!F93</f>
        <v>1.5916026986104125E-5</v>
      </c>
      <c r="G79" s="52">
        <f>+B!G51/E!G93</f>
        <v>2.3601545776783993E-5</v>
      </c>
      <c r="H79" s="52">
        <f>+B!H51/E!H93</f>
        <v>1.1663745249102877E-5</v>
      </c>
      <c r="I79" s="52">
        <f>+B!I51/E!I93</f>
        <v>1.2737616566544663E-5</v>
      </c>
      <c r="J79" s="52">
        <f>+B!J51/E!J93</f>
        <v>9.3273911512418766E-6</v>
      </c>
      <c r="K79" s="52">
        <f>+B!K51/E!K93</f>
        <v>1.5922048971857969E-5</v>
      </c>
      <c r="L79" s="52">
        <f>+B!L51/E!L93</f>
        <v>1.7974848204888523E-5</v>
      </c>
      <c r="M79" s="52">
        <f>+B!M51/E!M93</f>
        <v>5.4482041497270239E-6</v>
      </c>
      <c r="N79" s="52">
        <f>+B!N51/E!N93</f>
        <v>4.9182711791952866E-6</v>
      </c>
      <c r="O79" s="52">
        <f>+B!O51/E!O93</f>
        <v>5.262547700203419E-6</v>
      </c>
      <c r="P79" s="52">
        <f>+B!P51/E!P93</f>
        <v>6.4977166350812922E-6</v>
      </c>
      <c r="Q79" s="52">
        <f>+B!Q51/E!Q93</f>
        <v>5.2297405121719694E-6</v>
      </c>
      <c r="R79" s="52">
        <f>+B!R51/E!R93</f>
        <v>3.081235111505241E-6</v>
      </c>
      <c r="S79" s="52">
        <f>+B!S51/E!S93</f>
        <v>9.301245075694496E-6</v>
      </c>
      <c r="T79" s="52">
        <f>+B!T51/E!T93</f>
        <v>1.2726927025039758E-5</v>
      </c>
      <c r="U79" s="52">
        <f>+B!U51/E!U93</f>
        <v>1.7735363889833449E-5</v>
      </c>
      <c r="V79" s="52">
        <f>+B!V51/E!V93</f>
        <v>9.7666096462741247E-6</v>
      </c>
      <c r="W79" s="52">
        <f>+B!W51/E!W93</f>
        <v>1.5818033359621611E-5</v>
      </c>
      <c r="X79" s="52">
        <f>+B!X51/E!X93</f>
        <v>1.3056935321290513E-5</v>
      </c>
      <c r="Y79" s="52">
        <f>+B!Y51/E!Y93</f>
        <v>8.9004357718112913E-6</v>
      </c>
      <c r="Z79" s="52">
        <f>+B!Z51/E!Z93</f>
        <v>8.4387169216980662E-6</v>
      </c>
      <c r="AA79" s="52">
        <f>+B!AA51/E!AA93</f>
        <v>1.4174180802797037E-5</v>
      </c>
      <c r="AB79" s="52">
        <f>+B!AB51/E!AB93</f>
        <v>1.0712758177033024E-5</v>
      </c>
      <c r="AC79" s="52">
        <f>+B!AC51/E!AC93</f>
        <v>7.7622877129697914E-6</v>
      </c>
      <c r="AD79" s="52">
        <f>+B!AD51/E!AD93</f>
        <v>1.1063281045397174E-5</v>
      </c>
      <c r="AE79" s="52">
        <f>+B!AE51/E!AE93</f>
        <v>2.1284675658369634E-5</v>
      </c>
    </row>
    <row r="80" spans="4:31" x14ac:dyDescent="0.25">
      <c r="D80" s="59" t="s">
        <v>21</v>
      </c>
      <c r="E80" s="52">
        <f>+B!E52/E!E94</f>
        <v>4.3389995971111317E-4</v>
      </c>
      <c r="F80" s="52">
        <f>+B!F52/E!F94</f>
        <v>4.227106344398614E-4</v>
      </c>
      <c r="G80" s="52">
        <f>+B!G52/E!G94</f>
        <v>4.3796450263638694E-4</v>
      </c>
      <c r="H80" s="52">
        <f>+B!H52/E!H94</f>
        <v>4.252785719153777E-4</v>
      </c>
      <c r="I80" s="52">
        <f>+B!I52/E!I94</f>
        <v>3.4259149718668912E-4</v>
      </c>
      <c r="J80" s="52">
        <f>+B!J52/E!J94</f>
        <v>3.244285931787407E-4</v>
      </c>
      <c r="K80" s="52">
        <f>+B!K52/E!K94</f>
        <v>3.1472273647265237E-4</v>
      </c>
      <c r="L80" s="52">
        <f>+B!L52/E!L94</f>
        <v>2.8980379066575307E-4</v>
      </c>
      <c r="M80" s="52">
        <f>+B!M52/E!M94</f>
        <v>2.5014680646948508E-4</v>
      </c>
      <c r="N80" s="52">
        <f>+B!N52/E!N94</f>
        <v>2.159577680526924E-4</v>
      </c>
      <c r="O80" s="52">
        <f>+B!O52/E!O94</f>
        <v>2.2564500088278111E-4</v>
      </c>
      <c r="P80" s="52">
        <f>+B!P52/E!P94</f>
        <v>2.40469472667024E-4</v>
      </c>
      <c r="Q80" s="52">
        <f>+B!Q52/E!Q94</f>
        <v>2.2886048065856983E-4</v>
      </c>
      <c r="R80" s="52">
        <f>+B!R52/E!R94</f>
        <v>2.4960385129236835E-4</v>
      </c>
      <c r="S80" s="52">
        <f>+B!S52/E!S94</f>
        <v>2.801847591327869E-4</v>
      </c>
      <c r="T80" s="52">
        <f>+B!T52/E!T94</f>
        <v>2.7553126064952939E-4</v>
      </c>
      <c r="U80" s="52">
        <f>+B!U52/E!U94</f>
        <v>2.7863091587316602E-4</v>
      </c>
      <c r="V80" s="52">
        <f>+B!V52/E!V94</f>
        <v>3.496685604356376E-4</v>
      </c>
      <c r="W80" s="52">
        <f>+B!W52/E!W94</f>
        <v>3.6070390439242969E-4</v>
      </c>
      <c r="X80" s="52">
        <f>+B!X52/E!X94</f>
        <v>3.8189662257310484E-4</v>
      </c>
      <c r="Y80" s="52">
        <f>+B!Y52/E!Y94</f>
        <v>4.2648817168378697E-4</v>
      </c>
      <c r="Z80" s="52">
        <f>+B!Z52/E!Z94</f>
        <v>3.8532214544924386E-4</v>
      </c>
      <c r="AA80" s="52">
        <f>+B!AA52/E!AA94</f>
        <v>3.5868006555894478E-4</v>
      </c>
      <c r="AB80" s="52">
        <f>+B!AB52/E!AB94</f>
        <v>3.6588725413070077E-4</v>
      </c>
      <c r="AC80" s="52">
        <f>+B!AC52/E!AC94</f>
        <v>3.7970427355817955E-4</v>
      </c>
      <c r="AD80" s="52">
        <f>+B!AD52/E!AD94</f>
        <v>3.6074278732068905E-4</v>
      </c>
      <c r="AE80" s="52">
        <f>+B!AE52/E!AE94</f>
        <v>3.3863061549692055E-4</v>
      </c>
    </row>
    <row r="81" spans="4:31" x14ac:dyDescent="0.25">
      <c r="D81" s="59" t="s">
        <v>22</v>
      </c>
      <c r="E81" s="52">
        <f>+B!E53/E!E95</f>
        <v>7.8956200495019032E-5</v>
      </c>
      <c r="F81" s="52">
        <f>+B!F53/E!F95</f>
        <v>8.6263887950821185E-5</v>
      </c>
      <c r="G81" s="52">
        <f>+B!G53/E!G95</f>
        <v>7.6532541796070944E-5</v>
      </c>
      <c r="H81" s="52">
        <f>+B!H53/E!H95</f>
        <v>7.1243855532278209E-5</v>
      </c>
      <c r="I81" s="52">
        <f>+B!I53/E!I95</f>
        <v>5.3027939293605276E-5</v>
      </c>
      <c r="J81" s="52">
        <f>+B!J53/E!J95</f>
        <v>5.8584308364794081E-5</v>
      </c>
      <c r="K81" s="52">
        <f>+B!K53/E!K95</f>
        <v>7.319104645862209E-5</v>
      </c>
      <c r="L81" s="52">
        <f>+B!L53/E!L95</f>
        <v>6.8072775139623124E-5</v>
      </c>
      <c r="M81" s="52">
        <f>+B!M53/E!M95</f>
        <v>6.2748032685073807E-5</v>
      </c>
      <c r="N81" s="52">
        <f>+B!N53/E!N95</f>
        <v>6.4033250152593208E-5</v>
      </c>
      <c r="O81" s="52">
        <f>+B!O53/E!O95</f>
        <v>6.9970743011838751E-5</v>
      </c>
      <c r="P81" s="52">
        <f>+B!P53/E!P95</f>
        <v>6.9305737293128542E-5</v>
      </c>
      <c r="Q81" s="52">
        <f>+B!Q53/E!Q95</f>
        <v>7.2005159181629154E-5</v>
      </c>
      <c r="R81" s="52">
        <f>+B!R53/E!R95</f>
        <v>7.1266808798509047E-5</v>
      </c>
      <c r="S81" s="52">
        <f>+B!S53/E!S95</f>
        <v>1.2068464629052279E-4</v>
      </c>
      <c r="T81" s="52">
        <f>+B!T53/E!T95</f>
        <v>9.1787176666306198E-5</v>
      </c>
      <c r="U81" s="52">
        <f>+B!U53/E!U95</f>
        <v>8.7297495040122841E-5</v>
      </c>
      <c r="V81" s="52">
        <f>+B!V53/E!V95</f>
        <v>9.9159751541036371E-5</v>
      </c>
      <c r="W81" s="52">
        <f>+B!W53/E!W95</f>
        <v>9.8865459352194895E-5</v>
      </c>
      <c r="X81" s="52">
        <f>+B!X53/E!X95</f>
        <v>8.5863988977413189E-5</v>
      </c>
      <c r="Y81" s="52">
        <f>+B!Y53/E!Y95</f>
        <v>7.8953883617359364E-5</v>
      </c>
      <c r="Z81" s="52">
        <f>+B!Z53/E!Z95</f>
        <v>7.0865356514963229E-5</v>
      </c>
      <c r="AA81" s="52">
        <f>+B!AA53/E!AA95</f>
        <v>6.8935909172363253E-5</v>
      </c>
      <c r="AB81" s="52">
        <f>+B!AB53/E!AB95</f>
        <v>6.7127383957817319E-5</v>
      </c>
      <c r="AC81" s="52">
        <f>+B!AC53/E!AC95</f>
        <v>7.0897270252317712E-5</v>
      </c>
      <c r="AD81" s="52">
        <f>+B!AD53/E!AD95</f>
        <v>5.5005272263365701E-5</v>
      </c>
      <c r="AE81" s="52">
        <f>+B!AE53/E!AE95</f>
        <v>5.4813420813539077E-5</v>
      </c>
    </row>
    <row r="82" spans="4:31" x14ac:dyDescent="0.25">
      <c r="D82" s="59" t="s">
        <v>23</v>
      </c>
      <c r="E82" s="52">
        <f>+B!E54/E!E96</f>
        <v>2.0477005757000346E-4</v>
      </c>
      <c r="F82" s="52">
        <f>+B!F54/E!F96</f>
        <v>1.9961236892275316E-4</v>
      </c>
      <c r="G82" s="52">
        <f>+B!G54/E!G96</f>
        <v>1.7599776222248747E-4</v>
      </c>
      <c r="H82" s="52">
        <f>+B!H54/E!H96</f>
        <v>1.8260625919406896E-4</v>
      </c>
      <c r="I82" s="52">
        <f>+B!I54/E!I96</f>
        <v>8.6012795460919562E-5</v>
      </c>
      <c r="J82" s="52">
        <f>+B!J54/E!J96</f>
        <v>6.6599774262278495E-5</v>
      </c>
      <c r="K82" s="52">
        <f>+B!K54/E!K96</f>
        <v>9.4263711893095229E-5</v>
      </c>
      <c r="L82" s="52">
        <f>+B!L54/E!L96</f>
        <v>6.832305359358827E-5</v>
      </c>
      <c r="M82" s="52">
        <f>+B!M54/E!M96</f>
        <v>8.9399375607441826E-5</v>
      </c>
      <c r="N82" s="52">
        <f>+B!N54/E!N96</f>
        <v>8.6684645284960271E-5</v>
      </c>
      <c r="O82" s="52">
        <f>+B!O54/E!O96</f>
        <v>8.2502127268029832E-5</v>
      </c>
      <c r="P82" s="52">
        <f>+B!P54/E!P96</f>
        <v>8.5650057383053721E-5</v>
      </c>
      <c r="Q82" s="52">
        <f>+B!Q54/E!Q96</f>
        <v>1.1248860517539841E-4</v>
      </c>
      <c r="R82" s="52">
        <f>+B!R54/E!R96</f>
        <v>1.4790539585763317E-4</v>
      </c>
      <c r="S82" s="52">
        <f>+B!S54/E!S96</f>
        <v>1.3682833387905404E-4</v>
      </c>
      <c r="T82" s="52">
        <f>+B!T54/E!T96</f>
        <v>1.6100145819670868E-4</v>
      </c>
      <c r="U82" s="52">
        <f>+B!U54/E!U96</f>
        <v>2.0566333210739958E-4</v>
      </c>
      <c r="V82" s="52">
        <f>+B!V54/E!V96</f>
        <v>1.8373169818321078E-4</v>
      </c>
      <c r="W82" s="52">
        <f>+B!W54/E!W96</f>
        <v>1.5931863463064524E-4</v>
      </c>
      <c r="X82" s="52">
        <f>+B!X54/E!X96</f>
        <v>1.9657699410872157E-4</v>
      </c>
      <c r="Y82" s="52">
        <f>+B!Y54/E!Y96</f>
        <v>1.7629048468247548E-4</v>
      </c>
      <c r="Z82" s="52">
        <f>+B!Z54/E!Z96</f>
        <v>1.0680800964520043E-4</v>
      </c>
      <c r="AA82" s="52">
        <f>+B!AA54/E!AA96</f>
        <v>1.1670167020105689E-4</v>
      </c>
      <c r="AB82" s="52">
        <f>+B!AB54/E!AB96</f>
        <v>1.3166549875154754E-4</v>
      </c>
      <c r="AC82" s="52">
        <f>+B!AC54/E!AC96</f>
        <v>1.313789281814694E-4</v>
      </c>
      <c r="AD82" s="52">
        <f>+B!AD54/E!AD96</f>
        <v>7.655363787282098E-5</v>
      </c>
      <c r="AE82" s="52">
        <f>+B!AE54/E!AE96</f>
        <v>8.8818255611536022E-5</v>
      </c>
    </row>
    <row r="83" spans="4:31" x14ac:dyDescent="0.25">
      <c r="D83" s="59" t="s">
        <v>24</v>
      </c>
      <c r="E83" s="52">
        <f>+B!E55/E!E97</f>
        <v>9.3957737012451633E-5</v>
      </c>
      <c r="F83" s="52">
        <f>+B!F55/E!F97</f>
        <v>8.8003585905312498E-5</v>
      </c>
      <c r="G83" s="52">
        <f>+B!G55/E!G97</f>
        <v>8.4073637377652345E-5</v>
      </c>
      <c r="H83" s="52">
        <f>+B!H55/E!H97</f>
        <v>8.6171934484081925E-5</v>
      </c>
      <c r="I83" s="52">
        <f>+B!I55/E!I97</f>
        <v>5.355985304917319E-5</v>
      </c>
      <c r="J83" s="52">
        <f>+B!J55/E!J97</f>
        <v>6.0758330261911938E-5</v>
      </c>
      <c r="K83" s="52">
        <f>+B!K55/E!K97</f>
        <v>6.1239091738910455E-5</v>
      </c>
      <c r="L83" s="52">
        <f>+B!L55/E!L97</f>
        <v>6.0208174586030376E-5</v>
      </c>
      <c r="M83" s="52">
        <f>+B!M55/E!M97</f>
        <v>5.4693817472655343E-5</v>
      </c>
      <c r="N83" s="52">
        <f>+B!N55/E!N97</f>
        <v>4.646635950994632E-5</v>
      </c>
      <c r="O83" s="52">
        <f>+B!O55/E!O97</f>
        <v>4.8368786492951415E-5</v>
      </c>
      <c r="P83" s="52">
        <f>+B!P55/E!P97</f>
        <v>6.8696756883563468E-5</v>
      </c>
      <c r="Q83" s="52">
        <f>+B!Q55/E!Q97</f>
        <v>5.8778505041167821E-5</v>
      </c>
      <c r="R83" s="52">
        <f>+B!R55/E!R97</f>
        <v>6.4766082523066583E-5</v>
      </c>
      <c r="S83" s="52">
        <f>+B!S55/E!S97</f>
        <v>7.3340372829468401E-5</v>
      </c>
      <c r="T83" s="52">
        <f>+B!T55/E!T97</f>
        <v>7.4997125242088402E-5</v>
      </c>
      <c r="U83" s="52">
        <f>+B!U55/E!U97</f>
        <v>9.5001010462968444E-5</v>
      </c>
      <c r="V83" s="52">
        <f>+B!V55/E!V97</f>
        <v>8.7447382009737867E-5</v>
      </c>
      <c r="W83" s="52">
        <f>+B!W55/E!W97</f>
        <v>1.084859486469023E-4</v>
      </c>
      <c r="X83" s="52">
        <f>+B!X55/E!X97</f>
        <v>1.0699448940436527E-4</v>
      </c>
      <c r="Y83" s="52">
        <f>+B!Y55/E!Y97</f>
        <v>8.4317216131700413E-5</v>
      </c>
      <c r="Z83" s="52">
        <f>+B!Z55/E!Z97</f>
        <v>7.2654622806653973E-5</v>
      </c>
      <c r="AA83" s="52">
        <f>+B!AA55/E!AA97</f>
        <v>6.6752549144680182E-5</v>
      </c>
      <c r="AB83" s="52">
        <f>+B!AB55/E!AB97</f>
        <v>7.2385966706957789E-5</v>
      </c>
      <c r="AC83" s="52">
        <f>+B!AC55/E!AC97</f>
        <v>7.0582432300260364E-5</v>
      </c>
      <c r="AD83" s="52">
        <f>+B!AD55/E!AD97</f>
        <v>6.552193211325145E-5</v>
      </c>
      <c r="AE83" s="52">
        <f>+B!AE55/E!AE97</f>
        <v>6.5330965847238152E-5</v>
      </c>
    </row>
    <row r="84" spans="4:31" ht="15.75" thickBot="1" x14ac:dyDescent="0.3">
      <c r="D84" s="60" t="s">
        <v>25</v>
      </c>
      <c r="E84" s="53" t="e">
        <f>+B!E56/E!E98</f>
        <v>#VALUE!</v>
      </c>
      <c r="F84" s="53">
        <f>+B!F56/E!F98</f>
        <v>7.9289272003844385E-11</v>
      </c>
      <c r="G84" s="53">
        <f>+B!G56/E!G98</f>
        <v>4.0966584287335141E-8</v>
      </c>
      <c r="H84" s="53" t="e">
        <f>+B!H56/E!H98</f>
        <v>#VALUE!</v>
      </c>
      <c r="I84" s="53" t="e">
        <f>+B!I56/E!I98</f>
        <v>#VALUE!</v>
      </c>
      <c r="J84" s="53" t="e">
        <f>+B!J56/E!J98</f>
        <v>#VALUE!</v>
      </c>
      <c r="K84" s="53">
        <f>+B!K56/E!K98</f>
        <v>4.006012562273558E-7</v>
      </c>
      <c r="L84" s="53">
        <f>+B!L56/E!L98</f>
        <v>2.4745637798045361E-7</v>
      </c>
      <c r="M84" s="53">
        <f>+B!M56/E!M98</f>
        <v>1.2859858030759326E-6</v>
      </c>
      <c r="N84" s="53">
        <f>+B!N56/E!N98</f>
        <v>4.0679166832840613E-7</v>
      </c>
      <c r="O84" s="53">
        <f>+B!O56/E!O98</f>
        <v>6.6914853150827244E-7</v>
      </c>
      <c r="P84" s="53">
        <f>+B!P56/E!P98</f>
        <v>6.8839402441730251E-7</v>
      </c>
      <c r="Q84" s="53">
        <f>+B!Q56/E!Q98</f>
        <v>7.4967336302309439E-7</v>
      </c>
      <c r="R84" s="53">
        <f>+B!R56/E!R98</f>
        <v>4.4711984117940989E-7</v>
      </c>
      <c r="S84" s="53">
        <f>+B!S56/E!S98</f>
        <v>3.6244070778602469E-7</v>
      </c>
      <c r="T84" s="53">
        <f>+B!T56/E!T98</f>
        <v>6.400277390826243E-7</v>
      </c>
      <c r="U84" s="53">
        <f>+B!U56/E!U98</f>
        <v>5.7303822773575603E-7</v>
      </c>
      <c r="V84" s="53">
        <f>+B!V56/E!V98</f>
        <v>2.5717849109238277E-7</v>
      </c>
      <c r="W84" s="53">
        <f>+B!W56/E!W98</f>
        <v>2.9148012333728114E-7</v>
      </c>
      <c r="X84" s="53">
        <f>+B!X56/E!X98</f>
        <v>3.7726984591859861E-7</v>
      </c>
      <c r="Y84" s="53">
        <f>+B!Y56/E!Y98</f>
        <v>3.4030366217812181E-7</v>
      </c>
      <c r="Z84" s="53">
        <f>+B!Z56/E!Z98</f>
        <v>5.5336074695849622E-7</v>
      </c>
      <c r="AA84" s="53">
        <f>+B!AA56/E!AA98</f>
        <v>4.5267709447714355E-7</v>
      </c>
      <c r="AB84" s="53">
        <f>+B!AB56/E!AB98</f>
        <v>1.6537860502794212E-7</v>
      </c>
      <c r="AC84" s="53">
        <f>+B!AC56/E!AC98</f>
        <v>2.0988289432962855E-7</v>
      </c>
      <c r="AD84" s="53">
        <f>+B!AD56/E!AD98</f>
        <v>2.9797915978930346E-7</v>
      </c>
      <c r="AE84" s="53">
        <f>+B!AE56/E!AE98</f>
        <v>2.2305434907724316E-7</v>
      </c>
    </row>
    <row r="85" spans="4:31" x14ac:dyDescent="0.25">
      <c r="D85" t="s">
        <v>52</v>
      </c>
      <c r="E85" s="142"/>
      <c r="F85" s="142"/>
      <c r="G85" s="142"/>
      <c r="H85" s="142"/>
      <c r="I85" s="142"/>
      <c r="J85" s="142"/>
      <c r="K85" s="142"/>
      <c r="L85" s="142"/>
      <c r="M85" s="142"/>
      <c r="N85" s="142"/>
      <c r="O85" s="142"/>
      <c r="P85" s="142"/>
      <c r="Q85" s="142"/>
      <c r="R85" s="142"/>
      <c r="S85" s="142"/>
      <c r="T85" s="142"/>
      <c r="U85" s="142"/>
      <c r="V85" s="142"/>
      <c r="W85" s="142"/>
      <c r="X85" s="142"/>
      <c r="Y85" s="142"/>
      <c r="Z85" s="142"/>
    </row>
    <row r="86" spans="4:31" ht="15.75" thickBot="1" x14ac:dyDescent="0.3"/>
    <row r="87" spans="4:31" ht="15.75" thickBot="1" x14ac:dyDescent="0.3">
      <c r="D87" s="56" t="s">
        <v>14</v>
      </c>
      <c r="E87" s="11">
        <v>1995</v>
      </c>
      <c r="F87" s="7">
        <v>1996</v>
      </c>
      <c r="G87" s="11">
        <v>1997</v>
      </c>
      <c r="H87" s="7">
        <v>1998</v>
      </c>
      <c r="I87" s="11">
        <v>1999</v>
      </c>
      <c r="J87" s="7">
        <v>2000</v>
      </c>
      <c r="K87" s="11">
        <v>2001</v>
      </c>
      <c r="L87" s="7">
        <v>2002</v>
      </c>
      <c r="M87" s="11">
        <v>2003</v>
      </c>
      <c r="N87" s="7">
        <v>2004</v>
      </c>
      <c r="O87" s="11">
        <v>2005</v>
      </c>
      <c r="P87" s="7">
        <v>2006</v>
      </c>
      <c r="Q87" s="11">
        <v>2007</v>
      </c>
      <c r="R87" s="7">
        <v>2008</v>
      </c>
      <c r="S87" s="11">
        <v>2009</v>
      </c>
      <c r="T87" s="7">
        <v>2010</v>
      </c>
      <c r="U87" s="11">
        <v>2011</v>
      </c>
      <c r="V87" s="7">
        <v>2012</v>
      </c>
      <c r="W87" s="11">
        <v>2013</v>
      </c>
      <c r="X87" s="7">
        <v>2014</v>
      </c>
      <c r="Y87" s="11">
        <v>2015</v>
      </c>
      <c r="Z87" s="8">
        <v>2016</v>
      </c>
      <c r="AA87" s="8">
        <v>2017</v>
      </c>
      <c r="AB87" s="8">
        <v>2018</v>
      </c>
      <c r="AC87" s="8">
        <v>2019</v>
      </c>
      <c r="AD87" s="8">
        <v>2020</v>
      </c>
      <c r="AE87" s="8">
        <v>2021</v>
      </c>
    </row>
    <row r="88" spans="4:31" ht="15.75" thickBot="1" x14ac:dyDescent="0.3">
      <c r="D88" s="57" t="s">
        <v>15</v>
      </c>
      <c r="E88" s="168">
        <v>5184323000</v>
      </c>
      <c r="F88" s="168">
        <v>5436080011</v>
      </c>
      <c r="G88" s="168">
        <v>5643427103</v>
      </c>
      <c r="H88" s="168">
        <v>5575508699</v>
      </c>
      <c r="I88" s="168">
        <v>5798688983</v>
      </c>
      <c r="J88" s="168">
        <v>6565966015</v>
      </c>
      <c r="K88" s="168">
        <v>6316454183</v>
      </c>
      <c r="L88" s="168">
        <v>6637444526</v>
      </c>
      <c r="M88" s="168">
        <v>7745599339</v>
      </c>
      <c r="N88" s="168">
        <v>9450255677</v>
      </c>
      <c r="O88" s="168">
        <v>10729316860</v>
      </c>
      <c r="P88" s="168">
        <v>12360247796</v>
      </c>
      <c r="Q88" s="168">
        <v>14214226391</v>
      </c>
      <c r="R88" s="168">
        <v>16492395967</v>
      </c>
      <c r="S88" s="168">
        <v>12718818088</v>
      </c>
      <c r="T88" s="168">
        <v>15265500148</v>
      </c>
      <c r="U88" s="168">
        <v>18262772593</v>
      </c>
      <c r="V88" s="168">
        <v>18432838912</v>
      </c>
      <c r="W88" s="168">
        <v>18761292843</v>
      </c>
      <c r="X88" s="168">
        <v>18828152169</v>
      </c>
      <c r="Y88" s="168">
        <v>16524752461</v>
      </c>
      <c r="Z88" s="168">
        <v>16047634445.264</v>
      </c>
      <c r="AA88" s="168">
        <v>17804041229.339001</v>
      </c>
      <c r="AB88" s="168">
        <v>19615713615.634998</v>
      </c>
      <c r="AC88" s="168">
        <v>19114649074.326</v>
      </c>
      <c r="AD88" s="168">
        <v>17701227744.424</v>
      </c>
      <c r="AE88" s="168">
        <v>22348851418.275002</v>
      </c>
    </row>
    <row r="89" spans="4:31" x14ac:dyDescent="0.25">
      <c r="D89" s="58" t="s">
        <v>16</v>
      </c>
      <c r="E89" s="169">
        <v>375561570.5</v>
      </c>
      <c r="F89" s="169">
        <v>401991467.19999999</v>
      </c>
      <c r="G89" s="169">
        <v>389738510.89999998</v>
      </c>
      <c r="H89" s="169">
        <v>380664557</v>
      </c>
      <c r="I89" s="169">
        <v>374061798.39999998</v>
      </c>
      <c r="J89" s="169">
        <v>359224470.10000002</v>
      </c>
      <c r="K89" s="169">
        <v>369725862.60000002</v>
      </c>
      <c r="L89" s="169">
        <v>393076542.60000002</v>
      </c>
      <c r="M89" s="169">
        <v>452941624.80000001</v>
      </c>
      <c r="N89" s="169">
        <v>514885456.60000002</v>
      </c>
      <c r="O89" s="169">
        <v>566047074.20000005</v>
      </c>
      <c r="P89" s="169">
        <v>618287151.60000002</v>
      </c>
      <c r="Q89" s="169">
        <v>734260123.79999995</v>
      </c>
      <c r="R89" s="169">
        <v>891396154.20000005</v>
      </c>
      <c r="S89" s="169">
        <v>799271229.79999995</v>
      </c>
      <c r="T89" s="169">
        <v>885148913.39999998</v>
      </c>
      <c r="U89" s="169">
        <v>1061503321</v>
      </c>
      <c r="V89" s="169">
        <v>1060237470</v>
      </c>
      <c r="W89" s="169">
        <v>1120971992</v>
      </c>
      <c r="X89" s="169">
        <v>1158294815</v>
      </c>
      <c r="Y89" s="169">
        <v>1064189106</v>
      </c>
      <c r="Z89" s="169">
        <v>1067624639.3710001</v>
      </c>
      <c r="AA89" s="169">
        <v>1147190558.619</v>
      </c>
      <c r="AB89" s="169">
        <v>1209743278.477</v>
      </c>
      <c r="AC89" s="169">
        <v>1225844113.645</v>
      </c>
      <c r="AD89" s="169">
        <v>1243218751.336</v>
      </c>
      <c r="AE89" s="169">
        <v>1432764189.941</v>
      </c>
    </row>
    <row r="90" spans="4:31" x14ac:dyDescent="0.25">
      <c r="D90" s="59" t="s">
        <v>17</v>
      </c>
      <c r="E90" s="170">
        <v>51627692.329999998</v>
      </c>
      <c r="F90" s="170">
        <v>56288684.850000001</v>
      </c>
      <c r="G90" s="170">
        <v>57680229.729999997</v>
      </c>
      <c r="H90" s="170">
        <v>57140299.420000002</v>
      </c>
      <c r="I90" s="170">
        <v>58140863.780000001</v>
      </c>
      <c r="J90" s="170">
        <v>57028347.380000003</v>
      </c>
      <c r="K90" s="170">
        <v>59638955.240000002</v>
      </c>
      <c r="L90" s="170">
        <v>64598853.289999999</v>
      </c>
      <c r="M90" s="170">
        <v>72796924.280000001</v>
      </c>
      <c r="N90" s="170">
        <v>82432668.060000002</v>
      </c>
      <c r="O90" s="170">
        <v>89277497.609999999</v>
      </c>
      <c r="P90" s="170">
        <v>96156601.5</v>
      </c>
      <c r="Q90" s="170">
        <v>111988081.90000001</v>
      </c>
      <c r="R90" s="170">
        <v>125575430.09999999</v>
      </c>
      <c r="S90" s="170">
        <v>117328826.3</v>
      </c>
      <c r="T90" s="170">
        <v>122216900</v>
      </c>
      <c r="U90" s="170">
        <v>143582716.09999999</v>
      </c>
      <c r="V90" s="170">
        <v>146482515.40000001</v>
      </c>
      <c r="W90" s="170">
        <v>151035303.69999999</v>
      </c>
      <c r="X90" s="170">
        <v>147118163.09999999</v>
      </c>
      <c r="Y90" s="170">
        <v>140690613.90000001</v>
      </c>
      <c r="Z90" s="170">
        <v>142991312.63499999</v>
      </c>
      <c r="AA90" s="170">
        <v>150496401.59400001</v>
      </c>
      <c r="AB90" s="170">
        <v>163210164.67300001</v>
      </c>
      <c r="AC90" s="170">
        <v>164599622.33399999</v>
      </c>
      <c r="AD90" s="170">
        <v>154746501.87400001</v>
      </c>
      <c r="AE90" s="170">
        <v>176196507.081</v>
      </c>
    </row>
    <row r="91" spans="4:31" x14ac:dyDescent="0.25">
      <c r="D91" s="59" t="s">
        <v>18</v>
      </c>
      <c r="E91" s="170">
        <v>239292907.40000001</v>
      </c>
      <c r="F91" s="170">
        <v>228836431.59999999</v>
      </c>
      <c r="G91" s="170">
        <v>231969000.69999999</v>
      </c>
      <c r="H91" s="170">
        <v>209245922.80000001</v>
      </c>
      <c r="I91" s="170">
        <v>204032262.90000001</v>
      </c>
      <c r="J91" s="170">
        <v>226017097.69999999</v>
      </c>
      <c r="K91" s="170">
        <v>213677278.59999999</v>
      </c>
      <c r="L91" s="170">
        <v>217910797.40000001</v>
      </c>
      <c r="M91" s="170">
        <v>258967165.19999999</v>
      </c>
      <c r="N91" s="170">
        <v>338753119.10000002</v>
      </c>
      <c r="O91" s="170">
        <v>383630664.39999998</v>
      </c>
      <c r="P91" s="170">
        <v>454994840.89999998</v>
      </c>
      <c r="Q91" s="170">
        <v>561446884.89999998</v>
      </c>
      <c r="R91" s="170">
        <v>678681197.70000005</v>
      </c>
      <c r="S91" s="170">
        <v>478800017.5</v>
      </c>
      <c r="T91" s="170">
        <v>684790932.10000002</v>
      </c>
      <c r="U91" s="170">
        <v>878766325.29999995</v>
      </c>
      <c r="V91" s="170">
        <v>815073280.29999995</v>
      </c>
      <c r="W91" s="170">
        <v>813792656.20000005</v>
      </c>
      <c r="X91" s="170">
        <v>792834887</v>
      </c>
      <c r="Y91" s="170">
        <v>640955175.79999995</v>
      </c>
      <c r="Z91" s="170">
        <v>607794591.48899996</v>
      </c>
      <c r="AA91" s="170">
        <v>732095497.773</v>
      </c>
      <c r="AB91" s="170">
        <v>796361744.80299997</v>
      </c>
      <c r="AC91" s="170">
        <v>779070503.87600005</v>
      </c>
      <c r="AD91" s="170">
        <v>775124116.53600001</v>
      </c>
      <c r="AE91" s="170">
        <v>1102042186.132</v>
      </c>
    </row>
    <row r="92" spans="4:31" x14ac:dyDescent="0.25">
      <c r="D92" s="59" t="s">
        <v>19</v>
      </c>
      <c r="E92" s="170">
        <v>377664446.19999999</v>
      </c>
      <c r="F92" s="170">
        <v>456352227.39999998</v>
      </c>
      <c r="G92" s="170">
        <v>470321351.39999998</v>
      </c>
      <c r="H92" s="170">
        <v>353241464.10000002</v>
      </c>
      <c r="I92" s="170">
        <v>416358067.89999998</v>
      </c>
      <c r="J92" s="170">
        <v>658760166.89999998</v>
      </c>
      <c r="K92" s="170">
        <v>608031482.60000002</v>
      </c>
      <c r="L92" s="170">
        <v>612159106.20000005</v>
      </c>
      <c r="M92" s="170">
        <v>765553255.10000002</v>
      </c>
      <c r="N92" s="170">
        <v>1031558682</v>
      </c>
      <c r="O92" s="170">
        <v>1429655046</v>
      </c>
      <c r="P92" s="170">
        <v>1785336981</v>
      </c>
      <c r="Q92" s="170">
        <v>1993519707</v>
      </c>
      <c r="R92" s="170">
        <v>2861058829</v>
      </c>
      <c r="S92" s="170">
        <v>1800872166</v>
      </c>
      <c r="T92" s="170">
        <v>2348034537</v>
      </c>
      <c r="U92" s="170">
        <v>3207013664</v>
      </c>
      <c r="V92" s="170">
        <v>3344176120</v>
      </c>
      <c r="W92" s="170">
        <v>3218429628</v>
      </c>
      <c r="X92" s="170">
        <v>3023365467</v>
      </c>
      <c r="Y92" s="170">
        <v>1836501365</v>
      </c>
      <c r="Z92" s="170">
        <v>1520007833.2739999</v>
      </c>
      <c r="AA92" s="170">
        <v>1983549106.6960001</v>
      </c>
      <c r="AB92" s="170">
        <v>2536884007.7649999</v>
      </c>
      <c r="AC92" s="170">
        <v>2307791672.8210001</v>
      </c>
      <c r="AD92" s="170">
        <v>1545681956.0539999</v>
      </c>
      <c r="AE92" s="170">
        <v>2554518674.54</v>
      </c>
    </row>
    <row r="93" spans="4:31" x14ac:dyDescent="0.25">
      <c r="D93" s="59" t="s">
        <v>20</v>
      </c>
      <c r="E93" s="170">
        <v>27495544.670000002</v>
      </c>
      <c r="F93" s="170">
        <v>26082011.57</v>
      </c>
      <c r="G93" s="170">
        <v>27244740.920000002</v>
      </c>
      <c r="H93" s="170">
        <v>29239064.530000001</v>
      </c>
      <c r="I93" s="170">
        <v>26890038.510000002</v>
      </c>
      <c r="J93" s="170">
        <v>21461949.73</v>
      </c>
      <c r="K93" s="170">
        <v>20729178.800000001</v>
      </c>
      <c r="L93" s="170">
        <v>26184588.300000001</v>
      </c>
      <c r="M93" s="170">
        <v>33621904.57</v>
      </c>
      <c r="N93" s="170">
        <v>40144187.420000002</v>
      </c>
      <c r="O93" s="170">
        <v>41811687.520000003</v>
      </c>
      <c r="P93" s="170">
        <v>47345093.25</v>
      </c>
      <c r="Q93" s="170">
        <v>61744172.439999998</v>
      </c>
      <c r="R93" s="170">
        <v>92058538.129999995</v>
      </c>
      <c r="S93" s="170">
        <v>68929481.459999993</v>
      </c>
      <c r="T93" s="170">
        <v>82469554.349999994</v>
      </c>
      <c r="U93" s="170">
        <v>114871451.90000001</v>
      </c>
      <c r="V93" s="170">
        <v>110852387.8</v>
      </c>
      <c r="W93" s="170">
        <v>103868348.40000001</v>
      </c>
      <c r="X93" s="170">
        <v>101865098.3</v>
      </c>
      <c r="Y93" s="170">
        <v>90304005.400000006</v>
      </c>
      <c r="Z93" s="170">
        <v>91511186.731999993</v>
      </c>
      <c r="AA93" s="170">
        <v>108379737.875</v>
      </c>
      <c r="AB93" s="170">
        <v>102723311.94400001</v>
      </c>
      <c r="AC93" s="170">
        <v>98219111.194000006</v>
      </c>
      <c r="AD93" s="170">
        <v>110349090.382</v>
      </c>
      <c r="AE93" s="170">
        <v>161225289.73800001</v>
      </c>
    </row>
    <row r="94" spans="4:31" x14ac:dyDescent="0.25">
      <c r="D94" s="59" t="s">
        <v>21</v>
      </c>
      <c r="E94" s="170">
        <v>506035078.10000002</v>
      </c>
      <c r="F94" s="170">
        <v>519724327</v>
      </c>
      <c r="G94" s="170">
        <v>540692221.79999995</v>
      </c>
      <c r="H94" s="170">
        <v>548794167.89999998</v>
      </c>
      <c r="I94" s="170">
        <v>572450576.29999995</v>
      </c>
      <c r="J94" s="170">
        <v>613191944.79999995</v>
      </c>
      <c r="K94" s="170">
        <v>636691845.79999995</v>
      </c>
      <c r="L94" s="170">
        <v>710200855.29999995</v>
      </c>
      <c r="M94" s="170">
        <v>850113591.29999995</v>
      </c>
      <c r="N94" s="170">
        <v>1026971162</v>
      </c>
      <c r="O94" s="170">
        <v>1166398985</v>
      </c>
      <c r="P94" s="170">
        <v>1304022072</v>
      </c>
      <c r="Q94" s="170">
        <v>1525006410</v>
      </c>
      <c r="R94" s="170">
        <v>1757637944</v>
      </c>
      <c r="S94" s="170">
        <v>1498204261</v>
      </c>
      <c r="T94" s="170">
        <v>1707017922</v>
      </c>
      <c r="U94" s="170">
        <v>2014607741</v>
      </c>
      <c r="V94" s="170">
        <v>1976754499</v>
      </c>
      <c r="W94" s="170">
        <v>2023134186</v>
      </c>
      <c r="X94" s="170">
        <v>2075712256</v>
      </c>
      <c r="Y94" s="170">
        <v>1889923223</v>
      </c>
      <c r="Z94" s="170">
        <v>1873194957.8410001</v>
      </c>
      <c r="AA94" s="170">
        <v>2060071275.075</v>
      </c>
      <c r="AB94" s="170">
        <v>2302134306.3759999</v>
      </c>
      <c r="AC94" s="170">
        <v>2258755193.7800002</v>
      </c>
      <c r="AD94" s="170">
        <v>2256940758.3920002</v>
      </c>
      <c r="AE94" s="170">
        <v>2832701640.3769999</v>
      </c>
    </row>
    <row r="95" spans="4:31" x14ac:dyDescent="0.25">
      <c r="D95" s="59" t="s">
        <v>22</v>
      </c>
      <c r="E95" s="170">
        <v>826439970.39999998</v>
      </c>
      <c r="F95" s="170">
        <v>825851021.70000005</v>
      </c>
      <c r="G95" s="170">
        <v>847197917.10000002</v>
      </c>
      <c r="H95" s="170">
        <v>842391804.20000005</v>
      </c>
      <c r="I95" s="170">
        <v>833554360</v>
      </c>
      <c r="J95" s="170">
        <v>898511930.39999998</v>
      </c>
      <c r="K95" s="170">
        <v>856553950.70000005</v>
      </c>
      <c r="L95" s="170">
        <v>911160590.60000002</v>
      </c>
      <c r="M95" s="170">
        <v>1049770920</v>
      </c>
      <c r="N95" s="170">
        <v>1310846315</v>
      </c>
      <c r="O95" s="170">
        <v>1472446848</v>
      </c>
      <c r="P95" s="170">
        <v>1711144050</v>
      </c>
      <c r="Q95" s="170">
        <v>2014400102</v>
      </c>
      <c r="R95" s="170">
        <v>2240556336</v>
      </c>
      <c r="S95" s="170">
        <v>1591149379</v>
      </c>
      <c r="T95" s="170">
        <v>1958733306</v>
      </c>
      <c r="U95" s="170">
        <v>2339624979</v>
      </c>
      <c r="V95" s="170">
        <v>2215446253</v>
      </c>
      <c r="W95" s="170">
        <v>2236069113</v>
      </c>
      <c r="X95" s="170">
        <v>2319923665</v>
      </c>
      <c r="Y95" s="170">
        <v>2052686867</v>
      </c>
      <c r="Z95" s="170">
        <v>1953419933.346</v>
      </c>
      <c r="AA95" s="170">
        <v>2161184233.1329999</v>
      </c>
      <c r="AB95" s="170">
        <v>2357625020.803</v>
      </c>
      <c r="AC95" s="170">
        <v>2224528524.7049999</v>
      </c>
      <c r="AD95" s="170">
        <v>2093710207.425</v>
      </c>
      <c r="AE95" s="170">
        <v>2764136916.6760001</v>
      </c>
    </row>
    <row r="96" spans="4:31" x14ac:dyDescent="0.25">
      <c r="D96" s="59" t="s">
        <v>23</v>
      </c>
      <c r="E96" s="170">
        <v>1917390192</v>
      </c>
      <c r="F96" s="170">
        <v>2054053575</v>
      </c>
      <c r="G96" s="170">
        <v>2169380992</v>
      </c>
      <c r="H96" s="170">
        <v>2236828583</v>
      </c>
      <c r="I96" s="170">
        <v>2375791868</v>
      </c>
      <c r="J96" s="170">
        <v>2645660619</v>
      </c>
      <c r="K96" s="170">
        <v>2512262622</v>
      </c>
      <c r="L96" s="170">
        <v>2615799362</v>
      </c>
      <c r="M96" s="170">
        <v>2996925853</v>
      </c>
      <c r="N96" s="170">
        <v>3618480516</v>
      </c>
      <c r="O96" s="170">
        <v>3963309927</v>
      </c>
      <c r="P96" s="170">
        <v>4504701010</v>
      </c>
      <c r="Q96" s="170">
        <v>5116327108</v>
      </c>
      <c r="R96" s="170">
        <v>5514637213</v>
      </c>
      <c r="S96" s="170">
        <v>4333633124</v>
      </c>
      <c r="T96" s="170">
        <v>5292802373</v>
      </c>
      <c r="U96" s="170">
        <v>5973724083</v>
      </c>
      <c r="V96" s="170">
        <v>6046011717</v>
      </c>
      <c r="W96" s="170">
        <v>6225991092</v>
      </c>
      <c r="X96" s="170">
        <v>6424378426</v>
      </c>
      <c r="Y96" s="170">
        <v>6142884013</v>
      </c>
      <c r="Z96" s="170">
        <v>6119176849.8549995</v>
      </c>
      <c r="AA96" s="170">
        <v>6681924934.3780003</v>
      </c>
      <c r="AB96" s="170">
        <v>7202673509.7060003</v>
      </c>
      <c r="AC96" s="170">
        <v>7075206906.21</v>
      </c>
      <c r="AD96" s="170">
        <v>6676326745.5570002</v>
      </c>
      <c r="AE96" s="170">
        <v>7950999432.9169998</v>
      </c>
    </row>
    <row r="97" spans="4:31" x14ac:dyDescent="0.25">
      <c r="D97" s="59" t="s">
        <v>24</v>
      </c>
      <c r="E97" s="170">
        <v>650729699.79999995</v>
      </c>
      <c r="F97" s="170">
        <v>696421735.20000005</v>
      </c>
      <c r="G97" s="170">
        <v>728890790.39999998</v>
      </c>
      <c r="H97" s="170">
        <v>739103983</v>
      </c>
      <c r="I97" s="170">
        <v>770414175</v>
      </c>
      <c r="J97" s="170">
        <v>816129735.39999998</v>
      </c>
      <c r="K97" s="170">
        <v>813993293.89999998</v>
      </c>
      <c r="L97" s="170">
        <v>864859968.89999998</v>
      </c>
      <c r="M97" s="170">
        <v>991006342.29999995</v>
      </c>
      <c r="N97" s="170">
        <v>1150358465</v>
      </c>
      <c r="O97" s="170">
        <v>1262279549</v>
      </c>
      <c r="P97" s="170">
        <v>1392717711</v>
      </c>
      <c r="Q97" s="170">
        <v>1578631337</v>
      </c>
      <c r="R97" s="170">
        <v>1714980985</v>
      </c>
      <c r="S97" s="170">
        <v>1474553453</v>
      </c>
      <c r="T97" s="170">
        <v>1666801222</v>
      </c>
      <c r="U97" s="170">
        <v>1884923109</v>
      </c>
      <c r="V97" s="170">
        <v>1896165399</v>
      </c>
      <c r="W97" s="170">
        <v>1958684997</v>
      </c>
      <c r="X97" s="170">
        <v>2047147486</v>
      </c>
      <c r="Y97" s="170">
        <v>1963979690</v>
      </c>
      <c r="Z97" s="170">
        <v>1946962141.369</v>
      </c>
      <c r="AA97" s="170">
        <v>2032798773.0610001</v>
      </c>
      <c r="AB97" s="170">
        <v>2172613106.5799999</v>
      </c>
      <c r="AC97" s="170">
        <v>2189799854.7639999</v>
      </c>
      <c r="AD97" s="170">
        <v>2040196247.0969999</v>
      </c>
      <c r="AE97" s="170">
        <v>2424952669.006</v>
      </c>
    </row>
    <row r="98" spans="4:31" ht="15.75" thickBot="1" x14ac:dyDescent="0.3">
      <c r="D98" s="60" t="s">
        <v>25</v>
      </c>
      <c r="E98" s="171">
        <v>168782304.80000001</v>
      </c>
      <c r="F98" s="171">
        <v>151344560.19999999</v>
      </c>
      <c r="G98" s="171">
        <v>169967795</v>
      </c>
      <c r="H98" s="171">
        <v>168751636.19999999</v>
      </c>
      <c r="I98" s="171">
        <v>165688146.40000001</v>
      </c>
      <c r="J98" s="171">
        <v>269976280.5</v>
      </c>
      <c r="K98" s="171">
        <v>225149069.30000001</v>
      </c>
      <c r="L98" s="171">
        <v>221437008.19999999</v>
      </c>
      <c r="M98" s="171">
        <v>273831949.89999998</v>
      </c>
      <c r="N98" s="171">
        <v>334955237.80000001</v>
      </c>
      <c r="O98" s="171">
        <v>353405841.69999999</v>
      </c>
      <c r="P98" s="171">
        <v>444560802.60000002</v>
      </c>
      <c r="Q98" s="171">
        <v>515930029.10000002</v>
      </c>
      <c r="R98" s="171">
        <v>611737558.5</v>
      </c>
      <c r="S98" s="171">
        <v>552592453.60000002</v>
      </c>
      <c r="T98" s="171">
        <v>514741752.39999998</v>
      </c>
      <c r="U98" s="171">
        <v>641311490.60000002</v>
      </c>
      <c r="V98" s="171">
        <v>815624195.89999998</v>
      </c>
      <c r="W98" s="171">
        <v>906432304.79999995</v>
      </c>
      <c r="X98" s="171">
        <v>733618133</v>
      </c>
      <c r="Y98" s="171">
        <v>698508498.20000005</v>
      </c>
      <c r="Z98" s="171">
        <v>719255932.38699996</v>
      </c>
      <c r="AA98" s="171">
        <v>736125163.09200001</v>
      </c>
      <c r="AB98" s="171">
        <v>760690900.60800004</v>
      </c>
      <c r="AC98" s="171">
        <v>781116538.93299997</v>
      </c>
      <c r="AD98" s="171">
        <v>796371129.33599997</v>
      </c>
      <c r="AE98" s="171">
        <v>929127815.07000005</v>
      </c>
    </row>
    <row r="99" spans="4:31" x14ac:dyDescent="0.25">
      <c r="D99" t="s">
        <v>51</v>
      </c>
      <c r="F99" t="s">
        <v>59</v>
      </c>
    </row>
    <row r="100" spans="4:31" ht="15.75" thickBot="1" x14ac:dyDescent="0.3"/>
    <row r="101" spans="4:31" ht="15.75" thickBot="1" x14ac:dyDescent="0.3">
      <c r="D101" s="56" t="s">
        <v>14</v>
      </c>
      <c r="E101" s="11">
        <v>1995</v>
      </c>
      <c r="F101" s="7">
        <v>1996</v>
      </c>
      <c r="G101" s="11">
        <v>1997</v>
      </c>
      <c r="H101" s="7">
        <v>1998</v>
      </c>
      <c r="I101" s="11">
        <v>1999</v>
      </c>
      <c r="J101" s="7">
        <v>2000</v>
      </c>
      <c r="K101" s="11">
        <v>2001</v>
      </c>
      <c r="L101" s="7">
        <v>2002</v>
      </c>
      <c r="M101" s="11">
        <v>2003</v>
      </c>
      <c r="N101" s="7">
        <v>2004</v>
      </c>
      <c r="O101" s="11">
        <v>2005</v>
      </c>
      <c r="P101" s="7">
        <v>2006</v>
      </c>
      <c r="Q101" s="11">
        <v>2007</v>
      </c>
      <c r="R101" s="7">
        <v>2008</v>
      </c>
      <c r="S101" s="11">
        <v>2009</v>
      </c>
      <c r="T101" s="7">
        <v>2010</v>
      </c>
      <c r="U101" s="11">
        <v>2011</v>
      </c>
      <c r="V101" s="7">
        <v>2012</v>
      </c>
      <c r="W101" s="11">
        <v>2013</v>
      </c>
      <c r="X101" s="7">
        <v>2014</v>
      </c>
      <c r="Y101" s="11">
        <v>2015</v>
      </c>
      <c r="Z101" s="8">
        <v>2016</v>
      </c>
      <c r="AA101" s="8">
        <v>2017</v>
      </c>
      <c r="AB101" s="8">
        <v>2018</v>
      </c>
      <c r="AC101" s="8">
        <v>2019</v>
      </c>
      <c r="AD101" s="8">
        <v>2020</v>
      </c>
      <c r="AE101" s="8">
        <v>2021</v>
      </c>
    </row>
    <row r="102" spans="4:31" ht="15.75" thickBot="1" x14ac:dyDescent="0.3">
      <c r="D102" s="57" t="s">
        <v>15</v>
      </c>
      <c r="E102" s="50">
        <f>+(A!D46+B!E46)/(E!E60+E!E88)</f>
        <v>1.448818828832602E-4</v>
      </c>
      <c r="F102" s="50">
        <f>+(A!E46+B!F46)/(E!F60+E!F88)</f>
        <v>1.2785722605287999E-4</v>
      </c>
      <c r="G102" s="50">
        <f>+(A!F46+B!G46)/(E!G60+E!G88)</f>
        <v>1.3276264737879494E-4</v>
      </c>
      <c r="H102" s="50">
        <f>+(A!G46+B!H46)/(E!H60+E!H88)</f>
        <v>1.3245954487975902E-4</v>
      </c>
      <c r="I102" s="50">
        <f>+(A!H46+B!I46)/(E!I60+E!I88)</f>
        <v>8.5735520845669537E-5</v>
      </c>
      <c r="J102" s="50">
        <f>+(A!I46+B!J46)/(E!J60+E!J88)</f>
        <v>7.1226183404353606E-5</v>
      </c>
      <c r="K102" s="50">
        <f>+(A!J46+B!K46)/(E!K60+E!K88)</f>
        <v>7.8404311030541305E-5</v>
      </c>
      <c r="L102" s="50">
        <f>+(A!K46+B!L46)/(E!L60+E!L88)</f>
        <v>6.4221628802888441E-5</v>
      </c>
      <c r="M102" s="50">
        <f>+(A!L46+B!M46)/(E!M60+E!M88)</f>
        <v>5.7403809300971337E-5</v>
      </c>
      <c r="N102" s="50">
        <f>+(A!M46+B!N46)/(E!N60+E!N88)</f>
        <v>5.1057057033723843E-5</v>
      </c>
      <c r="O102" s="50">
        <f>+(A!N46+B!O46)/(E!O60+E!O88)</f>
        <v>5.248911008760197E-5</v>
      </c>
      <c r="P102" s="50">
        <f>+(A!O46+B!P46)/(E!P60+E!P88)</f>
        <v>5.2809185465913557E-5</v>
      </c>
      <c r="Q102" s="50">
        <f>+(A!P46+B!Q46)/(E!Q60+E!Q88)</f>
        <v>6.2221430296562351E-5</v>
      </c>
      <c r="R102" s="50">
        <f>+(A!Q46+B!R46)/(E!R60+E!R88)</f>
        <v>6.7201525870546553E-5</v>
      </c>
      <c r="S102" s="50">
        <f>+(A!R46+B!S46)/(E!S60+E!S88)</f>
        <v>6.7431304213334196E-5</v>
      </c>
      <c r="T102" s="50">
        <f>+(A!S46+B!T46)/(E!T60+E!T88)</f>
        <v>6.2790444483928288E-5</v>
      </c>
      <c r="U102" s="50">
        <f>+(A!T46+B!U46)/(E!U60+E!U88)</f>
        <v>7.225636717049432E-5</v>
      </c>
      <c r="V102" s="50">
        <f>+(A!U46+B!V46)/(E!V60+E!V88)</f>
        <v>7.1666131321787525E-5</v>
      </c>
      <c r="W102" s="50">
        <f>+(A!V46+B!W46)/(E!W60+E!W88)</f>
        <v>7.9529608329504463E-5</v>
      </c>
      <c r="X102" s="50">
        <f>+(A!W46+B!X46)/(E!X60+E!X88)</f>
        <v>8.4105710843070274E-5</v>
      </c>
      <c r="Y102" s="50">
        <f>+(A!X46+B!Y46)/(E!Y60+E!Y88)</f>
        <v>8.3964514169961624E-5</v>
      </c>
      <c r="Z102" s="50">
        <f>+(A!Y46+B!Z46)/(E!Z60+E!Z88)</f>
        <v>6.8370723393150365E-5</v>
      </c>
      <c r="AA102" s="50">
        <f>+(A!Z46+B!AA46)/(E!AA60+E!AA88)</f>
        <v>6.6330127326859461E-5</v>
      </c>
      <c r="AB102" s="50">
        <f>+(A!AA46+B!AB46)/(E!AB60+E!AB88)</f>
        <v>6.7250978998119071E-5</v>
      </c>
      <c r="AC102" s="50">
        <f>+(A!AB46+B!AC46)/(E!AC60+E!AC88)</f>
        <v>6.998715354307011E-5</v>
      </c>
      <c r="AD102" s="50">
        <f>+(A!AC46+B!AD46)/(E!AD60+E!AD88)</f>
        <v>6.0789005254357066E-5</v>
      </c>
      <c r="AE102" s="50">
        <f>+(A!AD46+B!AE46)/(E!AE60+E!AE88)</f>
        <v>6.2677938088531696E-5</v>
      </c>
    </row>
    <row r="103" spans="4:31" x14ac:dyDescent="0.25">
      <c r="D103" s="58" t="s">
        <v>16</v>
      </c>
      <c r="E103" s="51">
        <f>+(A!D47+B!E47)/(E!E61+E!E89)</f>
        <v>8.5587545678119845E-4</v>
      </c>
      <c r="F103" s="51">
        <f>+(A!E47+B!F47)/(E!F61+E!F89)</f>
        <v>5.9855873081882908E-4</v>
      </c>
      <c r="G103" s="51">
        <f>+(A!F47+B!G47)/(E!G61+E!G89)</f>
        <v>7.401557645971415E-4</v>
      </c>
      <c r="H103" s="51">
        <f>+(A!G47+B!H47)/(E!H61+E!H89)</f>
        <v>6.6898730590141966E-4</v>
      </c>
      <c r="I103" s="51">
        <f>+(A!H47+B!I47)/(E!I61+E!I89)</f>
        <v>4.3289798100666025E-4</v>
      </c>
      <c r="J103" s="51">
        <f>+(A!I47+B!J47)/(E!J61+E!J89)</f>
        <v>3.7428837987117799E-4</v>
      </c>
      <c r="K103" s="51" t="e">
        <f>+(A!#REF!+B!K47)/(E!K61+E!K89)</f>
        <v>#REF!</v>
      </c>
      <c r="L103" s="51">
        <f>+(A!K47+B!L47)/(E!L61+E!L89)</f>
        <v>2.5261551367349808E-4</v>
      </c>
      <c r="M103" s="51">
        <f>+(A!L47+B!M47)/(E!M61+E!M89)</f>
        <v>2.329659188016823E-4</v>
      </c>
      <c r="N103" s="51">
        <f>+(A!M47+B!N47)/(E!N61+E!N89)</f>
        <v>1.9209529732554145E-4</v>
      </c>
      <c r="O103" s="51">
        <f>+(A!N47+B!O47)/(E!O61+E!O89)</f>
        <v>2.4773191517136008E-4</v>
      </c>
      <c r="P103" s="51">
        <f>+(A!O47+B!P47)/(E!P61+E!P89)</f>
        <v>2.417833279880456E-4</v>
      </c>
      <c r="Q103" s="51">
        <f>+(A!P47+B!Q47)/(E!Q61+E!Q89)</f>
        <v>2.8051292952350001E-4</v>
      </c>
      <c r="R103" s="51">
        <f>+(A!Q47+B!R47)/(E!R61+E!R89)</f>
        <v>1.9881758892892923E-4</v>
      </c>
      <c r="S103" s="51">
        <f>+(A!R47+B!S47)/(E!S61+E!S89)</f>
        <v>1.4890172968752324E-4</v>
      </c>
      <c r="T103" s="51">
        <f>+(A!S47+B!T47)/(E!T61+E!T89)</f>
        <v>1.1277111492384818E-4</v>
      </c>
      <c r="U103" s="51">
        <f>+(A!T47+B!U47)/(E!U61+E!U89)</f>
        <v>1.5893757851973591E-4</v>
      </c>
      <c r="V103" s="51">
        <f>+(A!U47+B!V47)/(E!V61+E!V89)</f>
        <v>1.2660895487642398E-4</v>
      </c>
      <c r="W103" s="51">
        <f>+(A!V47+B!W47)/(E!W61+E!W89)</f>
        <v>1.1808357158197311E-4</v>
      </c>
      <c r="X103" s="51">
        <f>+(A!W47+B!X47)/(E!X61+E!X89)</f>
        <v>1.4673564213707994E-4</v>
      </c>
      <c r="Y103" s="51">
        <f>+(A!X47+B!Y47)/(E!Y61+E!Y89)</f>
        <v>1.62261483307499E-4</v>
      </c>
      <c r="Z103" s="51">
        <f>+(A!Y47+B!Z47)/(E!Z61+E!Z89)</f>
        <v>1.6323108014234424E-4</v>
      </c>
      <c r="AA103" s="51">
        <f>+(A!Z47+B!AA47)/(E!AA61+E!AA89)</f>
        <v>1.3463200486119948E-4</v>
      </c>
      <c r="AB103" s="51">
        <f>+(A!AA47+B!AB47)/(E!AB61+E!AB89)</f>
        <v>1.3680201236980217E-4</v>
      </c>
      <c r="AC103" s="51">
        <f>+(A!AB47+B!AC47)/(E!AC61+E!AC89)</f>
        <v>1.5147243546805361E-4</v>
      </c>
      <c r="AD103" s="51">
        <f>+(A!AC47+B!AD47)/(E!AD61+E!AD89)</f>
        <v>1.4588259249681491E-4</v>
      </c>
      <c r="AE103" s="51">
        <f>+(A!AD47+B!AE47)/(E!AE61+E!AE89)</f>
        <v>1.5294719602385837E-4</v>
      </c>
    </row>
    <row r="104" spans="4:31" x14ac:dyDescent="0.25">
      <c r="D104" s="59" t="s">
        <v>17</v>
      </c>
      <c r="E104" s="52">
        <f>+(A!D48+B!E48)/(E!E62+E!E90)</f>
        <v>2.4342385128428418E-5</v>
      </c>
      <c r="F104" s="52">
        <f>+(A!E48+B!F48)/(E!F62+E!F90)</f>
        <v>3.2682210213136764E-5</v>
      </c>
      <c r="G104" s="52">
        <f>+(A!F48+B!G48)/(E!G62+E!G90)</f>
        <v>1.9781229535866174E-5</v>
      </c>
      <c r="H104" s="52">
        <f>+(A!G48+B!H48)/(E!H62+E!H90)</f>
        <v>2.4763228276742659E-5</v>
      </c>
      <c r="I104" s="52">
        <f>+(A!H48+B!I48)/(E!I62+E!I90)</f>
        <v>1.9294245314167202E-5</v>
      </c>
      <c r="J104" s="52">
        <f>+(A!I48+B!J48)/(E!J62+E!J90)</f>
        <v>1.6969616377648286E-5</v>
      </c>
      <c r="K104" s="52">
        <f>+(A!J47+B!K48)/(E!K62+E!K90)</f>
        <v>1.7952620360937007E-3</v>
      </c>
      <c r="L104" s="52">
        <f>+(A!K48+B!L48)/(E!L62+E!L90)</f>
        <v>2.3086311469954001E-5</v>
      </c>
      <c r="M104" s="52">
        <f>+(A!L48+B!M48)/(E!M62+E!M90)</f>
        <v>3.0441173773280242E-5</v>
      </c>
      <c r="N104" s="52">
        <f>+(A!M48+B!N48)/(E!N62+E!N90)</f>
        <v>1.9528541550336557E-5</v>
      </c>
      <c r="O104" s="52">
        <f>+(A!N48+B!O48)/(E!O62+E!O90)</f>
        <v>1.9051475607871687E-5</v>
      </c>
      <c r="P104" s="52">
        <f>+(A!O48+B!P48)/(E!P62+E!P90)</f>
        <v>1.5004843269078202E-5</v>
      </c>
      <c r="Q104" s="52">
        <f>+(A!P48+B!Q48)/(E!Q62+E!Q90)</f>
        <v>1.1979488265221582E-5</v>
      </c>
      <c r="R104" s="52">
        <f>+(A!Q48+B!R48)/(E!R62+E!R90)</f>
        <v>3.3219550533710967E-5</v>
      </c>
      <c r="S104" s="52">
        <f>+(A!R48+B!S48)/(E!S62+E!S90)</f>
        <v>1.1629684734708802E-5</v>
      </c>
      <c r="T104" s="52">
        <f>+(A!S48+B!T48)/(E!T62+E!T90)</f>
        <v>8.9136213611409721E-6</v>
      </c>
      <c r="U104" s="52">
        <f>+(A!T48+B!U48)/(E!U62+E!U90)</f>
        <v>1.7901619771457825E-5</v>
      </c>
      <c r="V104" s="52">
        <f>+(A!U48+B!V48)/(E!V62+E!V90)</f>
        <v>2.6193838012422528E-5</v>
      </c>
      <c r="W104" s="52">
        <f>+(A!V48+B!W48)/(E!W62+E!W90)</f>
        <v>2.8263721314250493E-5</v>
      </c>
      <c r="X104" s="52">
        <f>+(A!W48+B!X48)/(E!X62+E!X90)</f>
        <v>4.3121316248014974E-5</v>
      </c>
      <c r="Y104" s="52">
        <f>+(A!X48+B!Y48)/(E!Y62+E!Y90)</f>
        <v>3.1684338880119716E-5</v>
      </c>
      <c r="Z104" s="52">
        <f>+(A!Y48+B!Z48)/(E!Z62+E!Z90)</f>
        <v>3.4457783241487603E-5</v>
      </c>
      <c r="AA104" s="52">
        <f>+(A!Z48+B!AA48)/(E!AA62+E!AA90)</f>
        <v>7.1217167485468588E-5</v>
      </c>
      <c r="AB104" s="52">
        <f>+(A!AA48+B!AB48)/(E!AB62+E!AB90)</f>
        <v>3.7366610120821636E-5</v>
      </c>
      <c r="AC104" s="52">
        <f>+(A!AB48+B!AC48)/(E!AC62+E!AC90)</f>
        <v>3.7744182624032382E-5</v>
      </c>
      <c r="AD104" s="52">
        <f>+(A!AC48+B!AD48)/(E!AD62+E!AD90)</f>
        <v>3.90860445787724E-5</v>
      </c>
      <c r="AE104" s="52">
        <f>+(A!AD48+B!AE48)/(E!AE62+E!AE90)</f>
        <v>3.7777814508759011E-5</v>
      </c>
    </row>
    <row r="105" spans="4:31" x14ac:dyDescent="0.25">
      <c r="D105" s="59" t="s">
        <v>18</v>
      </c>
      <c r="E105" s="52">
        <f>+(A!D49+B!E49)/(E!E63+E!E91)</f>
        <v>4.2063299795563287E-5</v>
      </c>
      <c r="F105" s="52">
        <f>+(A!E49+B!F49)/(E!F63+E!F91)</f>
        <v>3.9329456875116768E-5</v>
      </c>
      <c r="G105" s="52">
        <f>+(A!F49+B!G49)/(E!G63+E!G91)</f>
        <v>3.7531054315126022E-5</v>
      </c>
      <c r="H105" s="52">
        <f>+(A!G49+B!H49)/(E!H63+E!H91)</f>
        <v>3.9615251661634531E-5</v>
      </c>
      <c r="I105" s="52">
        <f>+(A!H49+B!I49)/(E!I63+E!I91)</f>
        <v>3.5376387001671853E-5</v>
      </c>
      <c r="J105" s="52">
        <f>+(A!I49+B!J49)/(E!J63+E!J91)</f>
        <v>3.1179712699398982E-5</v>
      </c>
      <c r="K105" s="52">
        <f>+(A!J48+B!K49)/(E!K63+E!K91)</f>
        <v>1.9399262692790475E-5</v>
      </c>
      <c r="L105" s="52">
        <f>+(A!K49+B!L49)/(E!L63+E!L91)</f>
        <v>3.1806602702084766E-5</v>
      </c>
      <c r="M105" s="52">
        <f>+(A!L49+B!M49)/(E!M63+E!M91)</f>
        <v>3.1827445913017664E-5</v>
      </c>
      <c r="N105" s="52">
        <f>+(A!M49+B!N49)/(E!N63+E!N91)</f>
        <v>3.0979231903994938E-5</v>
      </c>
      <c r="O105" s="52">
        <f>+(A!N49+B!O49)/(E!O63+E!O91)</f>
        <v>3.6549314136737089E-5</v>
      </c>
      <c r="P105" s="52">
        <f>+(A!O49+B!P49)/(E!P63+E!P91)</f>
        <v>2.8328854682224537E-5</v>
      </c>
      <c r="Q105" s="52">
        <f>+(A!P49+B!Q49)/(E!Q63+E!Q91)</f>
        <v>2.7148595781231361E-5</v>
      </c>
      <c r="R105" s="52">
        <f>+(A!Q49+B!R49)/(E!R63+E!R91)</f>
        <v>2.4898570151773481E-5</v>
      </c>
      <c r="S105" s="52">
        <f>+(A!R49+B!S49)/(E!S63+E!S91)</f>
        <v>2.6236994380258857E-5</v>
      </c>
      <c r="T105" s="52">
        <f>+(A!S49+B!T49)/(E!T63+E!T91)</f>
        <v>2.0591495537844313E-5</v>
      </c>
      <c r="U105" s="52">
        <f>+(A!T49+B!U49)/(E!U63+E!U91)</f>
        <v>2.0624150752658117E-5</v>
      </c>
      <c r="V105" s="52">
        <f>+(A!U49+B!V49)/(E!V63+E!V91)</f>
        <v>2.4756009049425727E-5</v>
      </c>
      <c r="W105" s="52">
        <f>+(A!V49+B!W49)/(E!W63+E!W91)</f>
        <v>2.1705006737554921E-5</v>
      </c>
      <c r="X105" s="52">
        <f>+(A!W49+B!X49)/(E!X63+E!X91)</f>
        <v>2.2579781796427613E-5</v>
      </c>
      <c r="Y105" s="52">
        <f>+(A!X49+B!Y49)/(E!Y63+E!Y91)</f>
        <v>2.3300067437946419E-5</v>
      </c>
      <c r="Z105" s="52">
        <f>+(A!Y49+B!Z49)/(E!Z63+E!Z91)</f>
        <v>2.6202476385415518E-5</v>
      </c>
      <c r="AA105" s="52">
        <f>+(A!Z49+B!AA49)/(E!AA63+E!AA91)</f>
        <v>3.4222484965312251E-5</v>
      </c>
      <c r="AB105" s="52">
        <f>+(A!AA49+B!AB49)/(E!AB63+E!AB91)</f>
        <v>1.8631740509224332E-5</v>
      </c>
      <c r="AC105" s="52">
        <f>+(A!AB49+B!AC49)/(E!AC63+E!AC91)</f>
        <v>2.0494785190229452E-5</v>
      </c>
      <c r="AD105" s="52">
        <f>+(A!AC49+B!AD49)/(E!AD63+E!AD91)</f>
        <v>2.0218035027291979E-5</v>
      </c>
      <c r="AE105" s="52">
        <f>+(A!AD49+B!AE49)/(E!AE63+E!AE91)</f>
        <v>2.0642543713208123E-5</v>
      </c>
    </row>
    <row r="106" spans="4:31" x14ac:dyDescent="0.25">
      <c r="D106" s="59" t="s">
        <v>19</v>
      </c>
      <c r="E106" s="52">
        <f>+(A!D50+B!E50)/(E!E64+E!E92)</f>
        <v>6.8994389200515292E-5</v>
      </c>
      <c r="F106" s="52">
        <f>+(A!E50+B!F50)/(E!F64+E!F92)</f>
        <v>8.309740720699815E-5</v>
      </c>
      <c r="G106" s="52">
        <f>+(A!F50+B!G50)/(E!G64+E!G92)</f>
        <v>1.2552732780687334E-4</v>
      </c>
      <c r="H106" s="52">
        <f>+(A!G50+B!H50)/(E!H64+E!H92)</f>
        <v>2.0569425439073157E-4</v>
      </c>
      <c r="I106" s="52">
        <f>+(A!H50+B!I50)/(E!I64+E!I92)</f>
        <v>1.6176556047766601E-4</v>
      </c>
      <c r="J106" s="52">
        <f>+(A!I50+B!J50)/(E!J64+E!J92)</f>
        <v>1.0610585446773752E-4</v>
      </c>
      <c r="K106" s="52">
        <f>+(A!J49+B!K50)/(E!K64+E!K92)</f>
        <v>5.5199372961271609E-6</v>
      </c>
      <c r="L106" s="52">
        <f>+(A!K50+B!L50)/(E!L64+E!L92)</f>
        <v>9.1080633431552506E-5</v>
      </c>
      <c r="M106" s="52">
        <f>+(A!L50+B!M50)/(E!M64+E!M92)</f>
        <v>1.2509494672593293E-5</v>
      </c>
      <c r="N106" s="52">
        <f>+(A!M50+B!N50)/(E!N64+E!N92)</f>
        <v>1.1800196065645506E-5</v>
      </c>
      <c r="O106" s="52">
        <f>+(A!N50+B!O50)/(E!O64+E!O92)</f>
        <v>6.8716083561889932E-6</v>
      </c>
      <c r="P106" s="52">
        <f>+(A!O50+B!P50)/(E!P64+E!P92)</f>
        <v>8.0851642779919154E-6</v>
      </c>
      <c r="Q106" s="52">
        <f>+(A!P50+B!Q50)/(E!Q64+E!Q92)</f>
        <v>1.2668579960338913E-5</v>
      </c>
      <c r="R106" s="52">
        <f>+(A!Q50+B!R50)/(E!R64+E!R92)</f>
        <v>8.671136648335585E-6</v>
      </c>
      <c r="S106" s="52">
        <f>+(A!R50+B!S50)/(E!S64+E!S92)</f>
        <v>1.5559892096274728E-5</v>
      </c>
      <c r="T106" s="52">
        <f>+(A!S50+B!T50)/(E!T64+E!T92)</f>
        <v>3.1467212690352114E-6</v>
      </c>
      <c r="U106" s="52">
        <f>+(A!T50+B!U50)/(E!U64+E!U92)</f>
        <v>4.2064226209887962E-6</v>
      </c>
      <c r="V106" s="52">
        <f>+(A!U50+B!V50)/(E!V64+E!V92)</f>
        <v>1.4650727835465717E-5</v>
      </c>
      <c r="W106" s="52">
        <f>+(A!V50+B!W50)/(E!W64+E!W92)</f>
        <v>7.2564860115400241E-5</v>
      </c>
      <c r="X106" s="52">
        <f>+(A!W50+B!X50)/(E!X64+E!X92)</f>
        <v>4.075496535391624E-5</v>
      </c>
      <c r="Y106" s="52">
        <f>+(A!X50+B!Y50)/(E!Y64+E!Y92)</f>
        <v>2.8322974074501032E-5</v>
      </c>
      <c r="Z106" s="52">
        <f>+(A!Y50+B!Z50)/(E!Z64+E!Z92)</f>
        <v>2.4800683695429911E-5</v>
      </c>
      <c r="AA106" s="52">
        <f>+(A!Z50+B!AA50)/(E!AA64+E!AA92)</f>
        <v>2.314675412778967E-5</v>
      </c>
      <c r="AB106" s="52">
        <f>+(A!AA50+B!AB50)/(E!AB64+E!AB92)</f>
        <v>6.5515047838484407E-6</v>
      </c>
      <c r="AC106" s="52">
        <f>+(A!AB50+B!AC50)/(E!AC64+E!AC92)</f>
        <v>7.7143208838464303E-6</v>
      </c>
      <c r="AD106" s="52">
        <f>+(A!AC50+B!AD50)/(E!AD64+E!AD92)</f>
        <v>2.2874699650828526E-5</v>
      </c>
      <c r="AE106" s="52">
        <f>+(A!AD50+B!AE50)/(E!AE64+E!AE92)</f>
        <v>4.1011087833450708E-5</v>
      </c>
    </row>
    <row r="107" spans="4:31" x14ac:dyDescent="0.25">
      <c r="D107" s="59" t="s">
        <v>20</v>
      </c>
      <c r="E107" s="52" t="e">
        <f>+(A!D51+B!E51)/(E!E65+E!E93)</f>
        <v>#VALUE!</v>
      </c>
      <c r="F107" s="52">
        <f>+(A!E51+B!F51)/(E!F65+E!F93)</f>
        <v>8.6719187759431288E-6</v>
      </c>
      <c r="G107" s="52" t="e">
        <f>+(A!F51+B!G51)/(E!G65+E!G93)</f>
        <v>#VALUE!</v>
      </c>
      <c r="H107" s="52">
        <f>+(A!G51+B!H51)/(E!H65+E!H93)</f>
        <v>5.7710731787211036E-5</v>
      </c>
      <c r="I107" s="52" t="e">
        <f>+(A!H51+B!I51)/(E!I65+E!I93)</f>
        <v>#VALUE!</v>
      </c>
      <c r="J107" s="52" t="e">
        <f>+(A!I51+B!J51)/(E!J65+E!J93)</f>
        <v>#VALUE!</v>
      </c>
      <c r="K107" s="52">
        <f>+(A!J50+B!K51)/(E!K65+E!K93)</f>
        <v>4.2586418004537394E-3</v>
      </c>
      <c r="L107" s="52">
        <f>+(A!K51+B!L51)/(E!L65+E!L93)</f>
        <v>9.9593877222922696E-6</v>
      </c>
      <c r="M107" s="52">
        <f>+(A!L51+B!M51)/(E!M65+E!M93)</f>
        <v>2.1714608152996037E-5</v>
      </c>
      <c r="N107" s="52">
        <f>+(A!M51+B!N51)/(E!N65+E!N93)</f>
        <v>1.542061346731975E-4</v>
      </c>
      <c r="O107" s="52">
        <f>+(A!N51+B!O51)/(E!O65+E!O93)</f>
        <v>1.3958955533729505E-4</v>
      </c>
      <c r="P107" s="52">
        <f>+(A!O51+B!P51)/(E!P65+E!P93)</f>
        <v>4.210143856992595E-5</v>
      </c>
      <c r="Q107" s="52">
        <f>+(A!P51+B!Q51)/(E!Q65+E!Q93)</f>
        <v>4.7991995765024907E-4</v>
      </c>
      <c r="R107" s="52">
        <f>+(A!Q51+B!R51)/(E!R65+E!R93)</f>
        <v>7.3125297016139116E-4</v>
      </c>
      <c r="S107" s="52">
        <f>+(A!R51+B!S51)/(E!S65+E!S93)</f>
        <v>2.8772160956694602E-4</v>
      </c>
      <c r="T107" s="52">
        <f>+(A!S51+B!T51)/(E!T65+E!T93)</f>
        <v>2.2888045359631824E-5</v>
      </c>
      <c r="U107" s="52">
        <f>+(A!T51+B!U51)/(E!U65+E!U93)</f>
        <v>1.1000684899593096E-4</v>
      </c>
      <c r="V107" s="52">
        <f>+(A!U51+B!V51)/(E!V65+E!V93)</f>
        <v>1.923151111322387E-5</v>
      </c>
      <c r="W107" s="52">
        <f>+(A!V51+B!W51)/(E!W65+E!W93)</f>
        <v>1.7683454561642386E-5</v>
      </c>
      <c r="X107" s="52">
        <f>+(A!W51+B!X51)/(E!X65+E!X93)</f>
        <v>4.455938411375757E-5</v>
      </c>
      <c r="Y107" s="52">
        <f>+(A!X51+B!Y51)/(E!Y65+E!Y93)</f>
        <v>8.9755034689160355E-5</v>
      </c>
      <c r="Z107" s="52">
        <f>+(A!Y51+B!Z51)/(E!Z65+E!Z93)</f>
        <v>9.5228522286271893E-5</v>
      </c>
      <c r="AA107" s="52">
        <f>+(A!Z51+B!AA51)/(E!AA65+E!AA93)</f>
        <v>1.12510474380284E-4</v>
      </c>
      <c r="AB107" s="52">
        <f>+(A!AA51+B!AB51)/(E!AB65+E!AB93)</f>
        <v>2.1003407574722325E-4</v>
      </c>
      <c r="AC107" s="52">
        <f>+(A!AB51+B!AC51)/(E!AC65+E!AC93)</f>
        <v>1.8627204959834458E-4</v>
      </c>
      <c r="AD107" s="52">
        <f>+(A!AC51+B!AD51)/(E!AD65+E!AD93)</f>
        <v>6.4942033234145663E-5</v>
      </c>
      <c r="AE107" s="52">
        <f>+(A!AD51+B!AE51)/(E!AE65+E!AE93)</f>
        <v>2.9857142380868728E-5</v>
      </c>
    </row>
    <row r="108" spans="4:31" x14ac:dyDescent="0.25">
      <c r="D108" s="59" t="s">
        <v>21</v>
      </c>
      <c r="E108" s="52">
        <f>+(A!D52+B!E52)/(E!E66+E!E94)</f>
        <v>2.2832432863227788E-4</v>
      </c>
      <c r="F108" s="52">
        <f>+(A!E52+B!F52)/(E!F66+E!F94)</f>
        <v>2.2229366195103848E-4</v>
      </c>
      <c r="G108" s="52">
        <f>+(A!F52+B!G52)/(E!G66+E!G94)</f>
        <v>2.300291760413698E-4</v>
      </c>
      <c r="H108" s="52">
        <f>+(A!G52+B!H52)/(E!H66+E!H94)</f>
        <v>2.2388906266210297E-4</v>
      </c>
      <c r="I108" s="52">
        <f>+(A!H52+B!I52)/(E!I66+E!I94)</f>
        <v>1.7930681754077719E-4</v>
      </c>
      <c r="J108" s="52">
        <f>+(A!I52+B!J52)/(E!J66+E!J94)</f>
        <v>1.6962611500629806E-4</v>
      </c>
      <c r="K108" s="52" t="e">
        <f>+(A!J51+B!K52)/(E!K66+E!K94)</f>
        <v>#VALUE!</v>
      </c>
      <c r="L108" s="52">
        <f>+(A!K52+B!L52)/(E!L66+E!L94)</f>
        <v>1.5057555466390087E-4</v>
      </c>
      <c r="M108" s="52">
        <f>+(A!L52+B!M52)/(E!M66+E!M94)</f>
        <v>1.3132724614008321E-4</v>
      </c>
      <c r="N108" s="52">
        <f>+(A!M52+B!N52)/(E!N66+E!N94)</f>
        <v>1.1256344875464083E-4</v>
      </c>
      <c r="O108" s="52">
        <f>+(A!N52+B!O52)/(E!O66+E!O94)</f>
        <v>1.1702128517946407E-4</v>
      </c>
      <c r="P108" s="52">
        <f>+(A!O52+B!P52)/(E!P66+E!P94)</f>
        <v>1.2346545432018993E-4</v>
      </c>
      <c r="Q108" s="52">
        <f>+(A!P52+B!Q52)/(E!Q66+E!Q94)</f>
        <v>1.1705543313943054E-4</v>
      </c>
      <c r="R108" s="52">
        <f>+(A!Q52+B!R52)/(E!R66+E!R94)</f>
        <v>1.2929002117540543E-4</v>
      </c>
      <c r="S108" s="52">
        <f>+(A!R52+B!S52)/(E!S66+E!S94)</f>
        <v>1.4423837901047102E-4</v>
      </c>
      <c r="T108" s="52">
        <f>+(A!S52+B!T52)/(E!T66+E!T94)</f>
        <v>1.4178626804736878E-4</v>
      </c>
      <c r="U108" s="52">
        <f>+(A!T52+B!U52)/(E!U66+E!U94)</f>
        <v>1.4370711673116876E-4</v>
      </c>
      <c r="V108" s="52">
        <f>+(A!U52+B!V52)/(E!V66+E!V94)</f>
        <v>1.794261235318789E-4</v>
      </c>
      <c r="W108" s="52">
        <f>+(A!V52+B!W52)/(E!W66+E!W94)</f>
        <v>1.8649675101689185E-4</v>
      </c>
      <c r="X108" s="52">
        <f>+(A!W52+B!X52)/(E!X66+E!X94)</f>
        <v>1.9779328279109852E-4</v>
      </c>
      <c r="Y108" s="52">
        <f>+(A!X52+B!Y52)/(E!Y66+E!Y94)</f>
        <v>2.2224416862304488E-4</v>
      </c>
      <c r="Z108" s="52">
        <f>+(A!Y52+B!Z52)/(E!Z66+E!Z94)</f>
        <v>2.0041237429534544E-4</v>
      </c>
      <c r="AA108" s="52">
        <f>+(A!Z52+B!AA52)/(E!AA66+E!AA94)</f>
        <v>1.8604595642721669E-4</v>
      </c>
      <c r="AB108" s="52">
        <f>+(A!AA52+B!AB52)/(E!AB66+E!AB94)</f>
        <v>1.8901135841080459E-4</v>
      </c>
      <c r="AC108" s="52">
        <f>+(A!AB52+B!AC52)/(E!AC66+E!AC94)</f>
        <v>1.957960765963244E-4</v>
      </c>
      <c r="AD108" s="52">
        <f>+(A!AC52+B!AD52)/(E!AD66+E!AD94)</f>
        <v>1.8594889866411872E-4</v>
      </c>
      <c r="AE108" s="52">
        <f>+(A!AD52+B!AE52)/(E!AE66+E!AE94)</f>
        <v>1.745163116959742E-4</v>
      </c>
    </row>
    <row r="109" spans="4:31" x14ac:dyDescent="0.25">
      <c r="D109" s="59" t="s">
        <v>22</v>
      </c>
      <c r="E109" s="52">
        <f>+(A!D53+B!E53)/(E!E67+E!E95)</f>
        <v>4.8433575539013144E-5</v>
      </c>
      <c r="F109" s="52">
        <f>+(A!E53+B!F53)/(E!F67+E!F95)</f>
        <v>5.1593675794112835E-5</v>
      </c>
      <c r="G109" s="52">
        <f>+(A!F53+B!G53)/(E!G67+E!G95)</f>
        <v>4.4398751019570803E-5</v>
      </c>
      <c r="H109" s="52">
        <f>+(A!G53+B!H53)/(E!H67+E!H95)</f>
        <v>4.1493232765392183E-5</v>
      </c>
      <c r="I109" s="52">
        <f>+(A!H53+B!I53)/(E!I67+E!I95)</f>
        <v>3.2074068959055464E-5</v>
      </c>
      <c r="J109" s="52">
        <f>+(A!I53+B!J53)/(E!J67+E!J95)</f>
        <v>3.5100763937352091E-5</v>
      </c>
      <c r="K109" s="52">
        <f>+(A!J52+B!K53)/(E!K67+E!K95)</f>
        <v>3.7752006923034635E-5</v>
      </c>
      <c r="L109" s="52">
        <f>+(A!K53+B!L53)/(E!L67+E!L95)</f>
        <v>3.8714054683401486E-5</v>
      </c>
      <c r="M109" s="52">
        <f>+(A!L53+B!M53)/(E!M67+E!M95)</f>
        <v>3.7502936119897278E-5</v>
      </c>
      <c r="N109" s="52">
        <f>+(A!M53+B!N53)/(E!N67+E!N95)</f>
        <v>3.5506196248353128E-5</v>
      </c>
      <c r="O109" s="52">
        <f>+(A!N53+B!O53)/(E!O67+E!O95)</f>
        <v>3.7794814404084119E-5</v>
      </c>
      <c r="P109" s="52">
        <f>+(A!O53+B!P53)/(E!P67+E!P95)</f>
        <v>3.685732010112819E-5</v>
      </c>
      <c r="Q109" s="52">
        <f>+(A!P53+B!Q53)/(E!Q67+E!Q95)</f>
        <v>4.3008205392358902E-5</v>
      </c>
      <c r="R109" s="52">
        <f>+(A!Q53+B!R53)/(E!R67+E!R95)</f>
        <v>5.280765263653528E-5</v>
      </c>
      <c r="S109" s="52">
        <f>+(A!R53+B!S53)/(E!S67+E!S95)</f>
        <v>6.4131963461559082E-5</v>
      </c>
      <c r="T109" s="52">
        <f>+(A!S53+B!T53)/(E!T67+E!T95)</f>
        <v>4.8920214449761808E-5</v>
      </c>
      <c r="U109" s="52">
        <f>+(A!T53+B!U53)/(E!U67+E!U95)</f>
        <v>4.6540425623799732E-5</v>
      </c>
      <c r="V109" s="52">
        <f>+(A!U53+B!V53)/(E!V67+E!V95)</f>
        <v>5.1499839014701027E-5</v>
      </c>
      <c r="W109" s="52">
        <f>+(A!V53+B!W53)/(E!W67+E!W95)</f>
        <v>5.2098569415548846E-5</v>
      </c>
      <c r="X109" s="52">
        <f>+(A!W53+B!X53)/(E!X67+E!X95)</f>
        <v>4.4734659254171567E-5</v>
      </c>
      <c r="Y109" s="52">
        <f>+(A!X53+B!Y53)/(E!Y67+E!Y95)</f>
        <v>4.120797826680996E-5</v>
      </c>
      <c r="Z109" s="52">
        <f>+(A!Y53+B!Z53)/(E!Z67+E!Z95)</f>
        <v>3.68572256982342E-5</v>
      </c>
      <c r="AA109" s="52">
        <f>+(A!Z53+B!AA53)/(E!AA67+E!AA95)</f>
        <v>3.7419005628489532E-5</v>
      </c>
      <c r="AB109" s="52">
        <f>+(A!AA53+B!AB53)/(E!AB67+E!AB95)</f>
        <v>4.0574732824197722E-5</v>
      </c>
      <c r="AC109" s="52">
        <f>+(A!AB53+B!AC53)/(E!AC67+E!AC95)</f>
        <v>4.3075410361646414E-5</v>
      </c>
      <c r="AD109" s="52">
        <f>+(A!AC53+B!AD53)/(E!AD67+E!AD95)</f>
        <v>3.6867223583811165E-5</v>
      </c>
      <c r="AE109" s="52">
        <f>+(A!AD53+B!AE53)/(E!AE67+E!AE95)</f>
        <v>3.6101952463970486E-5</v>
      </c>
    </row>
    <row r="110" spans="4:31" x14ac:dyDescent="0.25">
      <c r="D110" s="59" t="s">
        <v>23</v>
      </c>
      <c r="E110" s="52">
        <f>+(A!D54+B!E54)/(E!E68+E!E96)</f>
        <v>1.0191855815812095E-4</v>
      </c>
      <c r="F110" s="52">
        <f>+(A!E54+B!F54)/(E!F68+E!F96)</f>
        <v>9.9843039444266564E-5</v>
      </c>
      <c r="G110" s="52">
        <f>+(A!F54+B!G54)/(E!G68+E!G96)</f>
        <v>8.8022343223250526E-5</v>
      </c>
      <c r="H110" s="52">
        <f>+(A!G54+B!H54)/(E!H68+E!H96)</f>
        <v>9.1329371247126146E-5</v>
      </c>
      <c r="I110" s="52">
        <f>+(A!H54+B!I54)/(E!I68+E!I96)</f>
        <v>4.3252428053529551E-5</v>
      </c>
      <c r="J110" s="52">
        <f>+(A!I54+B!J54)/(E!J68+E!J96)</f>
        <v>3.3659930305174493E-5</v>
      </c>
      <c r="K110" s="52">
        <f>+(A!J53+B!K54)/(E!K68+E!K96)</f>
        <v>5.0352521800226869E-5</v>
      </c>
      <c r="L110" s="52">
        <f>+(A!K54+B!L54)/(E!L68+E!L96)</f>
        <v>3.4492350853876254E-5</v>
      </c>
      <c r="M110" s="52">
        <f>+(A!L54+B!M54)/(E!M68+E!M96)</f>
        <v>4.5433576192203972E-5</v>
      </c>
      <c r="N110" s="52">
        <f>+(A!M54+B!N54)/(E!N68+E!N96)</f>
        <v>4.4695751870683733E-5</v>
      </c>
      <c r="O110" s="52">
        <f>+(A!N54+B!O54)/(E!O68+E!O96)</f>
        <v>4.2171846317856514E-5</v>
      </c>
      <c r="P110" s="52">
        <f>+(A!O54+B!P54)/(E!P68+E!P96)</f>
        <v>4.3480413355075859E-5</v>
      </c>
      <c r="Q110" s="52">
        <f>+(A!P54+B!Q54)/(E!Q68+E!Q96)</f>
        <v>5.6834401282084308E-5</v>
      </c>
      <c r="R110" s="52">
        <f>+(A!Q54+B!R54)/(E!R68+E!R96)</f>
        <v>7.4746729906581918E-5</v>
      </c>
      <c r="S110" s="52">
        <f>+(A!R54+B!S54)/(E!S68+E!S96)</f>
        <v>6.9703255667993781E-5</v>
      </c>
      <c r="T110" s="52">
        <f>+(A!S54+B!T54)/(E!T68+E!T96)</f>
        <v>8.2232543771401382E-5</v>
      </c>
      <c r="U110" s="52">
        <f>+(A!T54+B!U54)/(E!U68+E!U96)</f>
        <v>1.0468538268798816E-4</v>
      </c>
      <c r="V110" s="52">
        <f>+(A!U54+B!V54)/(E!V68+E!V96)</f>
        <v>9.3729373045113609E-5</v>
      </c>
      <c r="W110" s="52">
        <f>+(A!V54+B!W54)/(E!W68+E!W96)</f>
        <v>8.1660557492147499E-5</v>
      </c>
      <c r="X110" s="52">
        <f>+(A!W54+B!X54)/(E!X68+E!X96)</f>
        <v>1.004703170747396E-4</v>
      </c>
      <c r="Y110" s="52">
        <f>+(A!X54+B!Y54)/(E!Y68+E!Y96)</f>
        <v>9.0428648582208891E-5</v>
      </c>
      <c r="Z110" s="52">
        <f>+(A!Y54+B!Z54)/(E!Z68+E!Z96)</f>
        <v>5.4928106901871768E-5</v>
      </c>
      <c r="AA110" s="52">
        <f>+(A!Z54+B!AA54)/(E!AA68+E!AA96)</f>
        <v>5.9987605806417306E-5</v>
      </c>
      <c r="AB110" s="52">
        <f>+(A!AA54+B!AB54)/(E!AB68+E!AB96)</f>
        <v>6.7543239120470481E-5</v>
      </c>
      <c r="AC110" s="52">
        <f>+(A!AB54+B!AC54)/(E!AC68+E!AC96)</f>
        <v>6.7587807657330679E-5</v>
      </c>
      <c r="AD110" s="52">
        <f>+(A!AC54+B!AD54)/(E!AD68+E!AD96)</f>
        <v>3.9295585412610493E-5</v>
      </c>
      <c r="AE110" s="52">
        <f>+(A!AD54+B!AE54)/(E!AE68+E!AE96)</f>
        <v>4.5578824724050482E-5</v>
      </c>
    </row>
    <row r="111" spans="4:31" x14ac:dyDescent="0.25">
      <c r="D111" s="59" t="s">
        <v>24</v>
      </c>
      <c r="E111" s="52">
        <f>+(A!D55+B!E55)/(E!E69+E!E97)</f>
        <v>6.9648984820156937E-5</v>
      </c>
      <c r="F111" s="52">
        <f>+(A!E55+B!F55)/(E!F69+E!F97)</f>
        <v>6.6337215357125821E-5</v>
      </c>
      <c r="G111" s="52">
        <f>+(A!F55+B!G55)/(E!G69+E!G97)</f>
        <v>5.9918998155409819E-5</v>
      </c>
      <c r="H111" s="52">
        <f>+(A!G55+B!H55)/(E!H69+E!H97)</f>
        <v>5.8373721690109778E-5</v>
      </c>
      <c r="I111" s="52">
        <f>+(A!H55+B!I55)/(E!I69+E!I97)</f>
        <v>3.9412776206019898E-5</v>
      </c>
      <c r="J111" s="52">
        <f>+(A!I55+B!J55)/(E!J69+E!J97)</f>
        <v>4.1632996757639369E-5</v>
      </c>
      <c r="K111" s="52">
        <f>+(A!J54+B!K55)/(E!K69+E!K97)</f>
        <v>3.205570090910596E-5</v>
      </c>
      <c r="L111" s="52">
        <f>+(A!K55+B!L55)/(E!L69+E!L97)</f>
        <v>3.7577048234400811E-5</v>
      </c>
      <c r="M111" s="52">
        <f>+(A!L55+B!M55)/(E!M69+E!M97)</f>
        <v>3.4053972469840773E-5</v>
      </c>
      <c r="N111" s="52">
        <f>+(A!M55+B!N55)/(E!N69+E!N97)</f>
        <v>2.8252373958465427E-5</v>
      </c>
      <c r="O111" s="52">
        <f>+(A!N55+B!O55)/(E!O69+E!O97)</f>
        <v>2.9494501186588266E-5</v>
      </c>
      <c r="P111" s="52">
        <f>+(A!O55+B!P55)/(E!P69+E!P97)</f>
        <v>4.0130383489515348E-5</v>
      </c>
      <c r="Q111" s="52">
        <f>+(A!P55+B!Q55)/(E!Q69+E!Q97)</f>
        <v>3.4457665892282936E-5</v>
      </c>
      <c r="R111" s="52">
        <f>+(A!Q55+B!R55)/(E!R69+E!R97)</f>
        <v>3.6908886001636457E-5</v>
      </c>
      <c r="S111" s="52">
        <f>+(A!R55+B!S55)/(E!S69+E!S97)</f>
        <v>4.1426684067535594E-5</v>
      </c>
      <c r="T111" s="52">
        <f>+(A!S55+B!T55)/(E!T69+E!T97)</f>
        <v>4.1434071158385381E-5</v>
      </c>
      <c r="U111" s="52">
        <f>+(A!T55+B!U55)/(E!U69+E!U97)</f>
        <v>4.9447215197529619E-5</v>
      </c>
      <c r="V111" s="52">
        <f>+(A!U55+B!V55)/(E!V69+E!V97)</f>
        <v>4.5433288354505587E-5</v>
      </c>
      <c r="W111" s="52">
        <f>+(A!V55+B!W55)/(E!W69+E!W97)</f>
        <v>5.5849702508606998E-5</v>
      </c>
      <c r="X111" s="52">
        <f>+(A!W55+B!X55)/(E!X69+E!X97)</f>
        <v>5.5556607669156288E-5</v>
      </c>
      <c r="Y111" s="52">
        <f>+(A!X55+B!Y55)/(E!Y69+E!Y97)</f>
        <v>4.4633802719338697E-5</v>
      </c>
      <c r="Z111" s="52">
        <f>+(A!Y55+B!Z55)/(E!Z69+E!Z97)</f>
        <v>4.1247853782901799E-5</v>
      </c>
      <c r="AA111" s="52">
        <f>+(A!Z55+B!AA55)/(E!AA69+E!AA97)</f>
        <v>3.7027055916831918E-5</v>
      </c>
      <c r="AB111" s="52">
        <f>+(A!AA55+B!AB55)/(E!AB69+E!AB97)</f>
        <v>3.984025609540201E-5</v>
      </c>
      <c r="AC111" s="52">
        <f>+(A!AB55+B!AC55)/(E!AC69+E!AC97)</f>
        <v>3.9690862047383137E-5</v>
      </c>
      <c r="AD111" s="52">
        <f>+(A!AC55+B!AD55)/(E!AD69+E!AD97)</f>
        <v>3.7249302879096636E-5</v>
      </c>
      <c r="AE111" s="52">
        <f>+(A!AD55+B!AE55)/(E!AE69+E!AE97)</f>
        <v>3.724930919138393E-5</v>
      </c>
    </row>
    <row r="112" spans="4:31" ht="15.75" thickBot="1" x14ac:dyDescent="0.3">
      <c r="D112" s="60" t="s">
        <v>25</v>
      </c>
      <c r="E112" s="53" t="e">
        <f>+(A!D56+B!E56)/(E!E70+E!E98)</f>
        <v>#VALUE!</v>
      </c>
      <c r="F112" s="53" t="e">
        <f>+(A!E56+B!F56)/(E!F70+E!F98)</f>
        <v>#VALUE!</v>
      </c>
      <c r="G112" s="53">
        <f>+(A!F56+B!G56)/(E!G70+E!G98)</f>
        <v>2.1234852263433792E-8</v>
      </c>
      <c r="H112" s="53" t="e">
        <f>+(A!G56+B!H56)/(E!H70+E!H98)</f>
        <v>#VALUE!</v>
      </c>
      <c r="I112" s="53" t="e">
        <f>+(A!H56+B!I56)/(E!I70+E!I98)</f>
        <v>#VALUE!</v>
      </c>
      <c r="J112" s="53" t="e">
        <f>+(A!I56+B!J56)/(E!J70+E!J98)</f>
        <v>#VALUE!</v>
      </c>
      <c r="K112" s="53">
        <f>+(A!J55+B!K56)/(E!K70+E!K98)</f>
        <v>2.7827987416138738E-5</v>
      </c>
      <c r="L112" s="53" t="e">
        <f>+(A!K56+B!L56)/(E!L70+E!L98)</f>
        <v>#VALUE!</v>
      </c>
      <c r="M112" s="53">
        <f>+(A!L56+B!M56)/(E!M70+E!M98)</f>
        <v>6.2990755009846638E-7</v>
      </c>
      <c r="N112" s="53">
        <f>+(A!M56+B!N56)/(E!N70+E!N98)</f>
        <v>1.9439177823457701E-7</v>
      </c>
      <c r="O112" s="53">
        <f>+(A!N56+B!O56)/(E!O70+E!O98)</f>
        <v>5.0310859237889662E-7</v>
      </c>
      <c r="P112" s="53">
        <f>+(A!O56+B!P56)/(E!P70+E!P98)</f>
        <v>4.5610848139944165E-7</v>
      </c>
      <c r="Q112" s="53">
        <f>+(A!P56+B!Q56)/(E!Q70+E!Q98)</f>
        <v>4.9725537352559336E-7</v>
      </c>
      <c r="R112" s="53">
        <f>+(A!Q56+B!R56)/(E!R70+E!R98)</f>
        <v>2.9924174432428889E-7</v>
      </c>
      <c r="S112" s="53">
        <f>+(A!R56+B!S56)/(E!S70+E!S98)</f>
        <v>4.6395289086453807E-7</v>
      </c>
      <c r="T112" s="53">
        <f>+(A!S56+B!T56)/(E!T70+E!T98)</f>
        <v>3.3532757015246974E-7</v>
      </c>
      <c r="U112" s="53">
        <f>+(A!T56+B!U56)/(E!U70+E!U98)</f>
        <v>3.4272588621636112E-7</v>
      </c>
      <c r="V112" s="53">
        <f>+(A!U56+B!V56)/(E!V70+E!V98)</f>
        <v>2.4469098562991768E-7</v>
      </c>
      <c r="W112" s="53">
        <f>+(A!V56+B!W56)/(E!W70+E!W98)</f>
        <v>2.0922198370069269E-7</v>
      </c>
      <c r="X112" s="53">
        <f>+(A!W56+B!X56)/(E!X70+E!X98)</f>
        <v>2.5386509621533725E-7</v>
      </c>
      <c r="Y112" s="53">
        <f>+(A!X56+B!Y56)/(E!Y70+E!Y98)</f>
        <v>3.4062911835632233E-7</v>
      </c>
      <c r="Z112" s="53">
        <f>+(A!Y56+B!Z56)/(E!Z70+E!Z98)</f>
        <v>4.683606120576634E-7</v>
      </c>
      <c r="AA112" s="53">
        <f>+(A!Z56+B!AA56)/(E!AA70+E!AA98)</f>
        <v>3.1149723380842113E-7</v>
      </c>
      <c r="AB112" s="53">
        <f>+(A!AA56+B!AB56)/(E!AB70+E!AB98)</f>
        <v>1.7075527501727695E-7</v>
      </c>
      <c r="AC112" s="53">
        <f>+(A!AB56+B!AC56)/(E!AC70+E!AC98)</f>
        <v>3.7662589985024088E-7</v>
      </c>
      <c r="AD112" s="53">
        <f>+(A!AC56+B!AD56)/(E!AD70+E!AD98)</f>
        <v>7.4939373557243875E-7</v>
      </c>
      <c r="AE112" s="53">
        <f>+(A!AD56+B!AE56)/(E!AE70+E!AE98)</f>
        <v>3.7308085288007943E-7</v>
      </c>
    </row>
    <row r="113" spans="4:4" x14ac:dyDescent="0.25">
      <c r="D113" t="s">
        <v>52</v>
      </c>
    </row>
  </sheetData>
  <mergeCells count="6">
    <mergeCell ref="E58:Z58"/>
    <mergeCell ref="B7:D16"/>
    <mergeCell ref="J7:K16"/>
    <mergeCell ref="D47:E47"/>
    <mergeCell ref="B17:D17"/>
    <mergeCell ref="D46:E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7:AE72"/>
  <sheetViews>
    <sheetView showGridLines="0" topLeftCell="A40" workbookViewId="0">
      <selection activeCell="AD46" sqref="AD46:AE57"/>
    </sheetView>
  </sheetViews>
  <sheetFormatPr baseColWidth="10" defaultRowHeight="15" x14ac:dyDescent="0.25"/>
  <cols>
    <col min="2" max="2" width="13.42578125" customWidth="1"/>
    <col min="4" max="4" width="31.7109375" customWidth="1"/>
  </cols>
  <sheetData>
    <row r="7" spans="2:16" x14ac:dyDescent="0.25">
      <c r="B7" s="218" t="s">
        <v>50</v>
      </c>
      <c r="C7" s="204"/>
      <c r="D7" s="204"/>
      <c r="E7" s="204"/>
    </row>
    <row r="8" spans="2:16" x14ac:dyDescent="0.25">
      <c r="B8" s="204"/>
      <c r="C8" s="204"/>
      <c r="D8" s="204"/>
      <c r="E8" s="204"/>
      <c r="M8" s="204" t="s">
        <v>11</v>
      </c>
      <c r="N8" s="220"/>
      <c r="O8" s="220"/>
      <c r="P8" s="220"/>
    </row>
    <row r="9" spans="2:16" x14ac:dyDescent="0.25">
      <c r="B9" s="204"/>
      <c r="C9" s="204"/>
      <c r="D9" s="204"/>
      <c r="E9" s="204"/>
      <c r="G9" s="204" t="s">
        <v>2</v>
      </c>
      <c r="H9" s="204"/>
      <c r="I9" s="204"/>
      <c r="J9" s="204"/>
      <c r="M9" s="220"/>
      <c r="N9" s="220"/>
      <c r="O9" s="220"/>
      <c r="P9" s="220"/>
    </row>
    <row r="10" spans="2:16" x14ac:dyDescent="0.25">
      <c r="B10" s="204"/>
      <c r="C10" s="204"/>
      <c r="D10" s="204"/>
      <c r="E10" s="204"/>
      <c r="G10" s="204"/>
      <c r="H10" s="204"/>
      <c r="I10" s="204"/>
      <c r="J10" s="204"/>
      <c r="M10" s="220"/>
      <c r="N10" s="220"/>
      <c r="O10" s="220"/>
      <c r="P10" s="220"/>
    </row>
    <row r="11" spans="2:16" x14ac:dyDescent="0.25">
      <c r="B11" s="204"/>
      <c r="C11" s="204"/>
      <c r="D11" s="204"/>
      <c r="E11" s="204"/>
      <c r="G11" s="204"/>
      <c r="H11" s="204"/>
      <c r="I11" s="204"/>
      <c r="J11" s="204"/>
      <c r="M11" s="220"/>
      <c r="N11" s="220"/>
      <c r="O11" s="220"/>
      <c r="P11" s="220"/>
    </row>
    <row r="12" spans="2:16" x14ac:dyDescent="0.25">
      <c r="B12" s="204"/>
      <c r="C12" s="204"/>
      <c r="D12" s="204"/>
      <c r="E12" s="204"/>
      <c r="G12" s="204"/>
      <c r="H12" s="204"/>
      <c r="I12" s="204"/>
      <c r="J12" s="204"/>
      <c r="M12" s="220"/>
      <c r="N12" s="220"/>
      <c r="O12" s="220"/>
      <c r="P12" s="220"/>
    </row>
    <row r="13" spans="2:16" x14ac:dyDescent="0.25">
      <c r="B13" s="204"/>
      <c r="C13" s="204"/>
      <c r="D13" s="204"/>
      <c r="E13" s="204"/>
      <c r="G13" s="204"/>
      <c r="H13" s="204"/>
      <c r="I13" s="204"/>
      <c r="J13" s="204"/>
      <c r="M13" s="220"/>
      <c r="N13" s="220"/>
      <c r="O13" s="220"/>
      <c r="P13" s="220"/>
    </row>
    <row r="14" spans="2:16" x14ac:dyDescent="0.25">
      <c r="B14" s="204"/>
      <c r="C14" s="204"/>
      <c r="D14" s="204"/>
      <c r="E14" s="204"/>
      <c r="G14" s="204"/>
      <c r="H14" s="204"/>
      <c r="I14" s="204"/>
      <c r="J14" s="204"/>
      <c r="M14" s="220"/>
      <c r="N14" s="220"/>
      <c r="O14" s="220"/>
      <c r="P14" s="220"/>
    </row>
    <row r="15" spans="2:16" x14ac:dyDescent="0.25">
      <c r="B15" s="204"/>
      <c r="C15" s="204"/>
      <c r="D15" s="204"/>
      <c r="E15" s="204"/>
      <c r="G15" s="204"/>
      <c r="H15" s="204"/>
      <c r="I15" s="204"/>
      <c r="J15" s="204"/>
      <c r="M15" s="220"/>
      <c r="N15" s="220"/>
      <c r="O15" s="220"/>
      <c r="P15" s="220"/>
    </row>
    <row r="16" spans="2:16" x14ac:dyDescent="0.25">
      <c r="B16" s="204"/>
      <c r="C16" s="204"/>
      <c r="D16" s="204"/>
      <c r="E16" s="204"/>
      <c r="G16" s="204"/>
      <c r="H16" s="204"/>
      <c r="I16" s="204"/>
      <c r="J16" s="204"/>
      <c r="M16" s="220"/>
      <c r="N16" s="220"/>
      <c r="O16" s="220"/>
      <c r="P16" s="220"/>
    </row>
    <row r="17" spans="3:16" x14ac:dyDescent="0.25">
      <c r="C17" s="205" t="s">
        <v>3</v>
      </c>
      <c r="D17" s="205"/>
      <c r="E17" s="205"/>
      <c r="H17" s="205" t="s">
        <v>3</v>
      </c>
      <c r="I17" s="205"/>
      <c r="J17" s="205"/>
      <c r="N17" s="205" t="s">
        <v>3</v>
      </c>
      <c r="O17" s="205"/>
      <c r="P17" s="205"/>
    </row>
    <row r="45" spans="3:31" ht="15.75" thickBot="1" x14ac:dyDescent="0.3"/>
    <row r="46" spans="3:31" ht="15.75" thickBot="1" x14ac:dyDescent="0.3">
      <c r="C46" s="5" t="s">
        <v>14</v>
      </c>
      <c r="D46" s="6"/>
      <c r="E46" s="11">
        <v>1995</v>
      </c>
      <c r="F46" s="7">
        <v>1996</v>
      </c>
      <c r="G46" s="11">
        <v>1997</v>
      </c>
      <c r="H46" s="7">
        <v>1998</v>
      </c>
      <c r="I46" s="11">
        <v>1999</v>
      </c>
      <c r="J46" s="7">
        <v>2000</v>
      </c>
      <c r="K46" s="11">
        <v>2001</v>
      </c>
      <c r="L46" s="7">
        <v>2002</v>
      </c>
      <c r="M46" s="11">
        <v>2003</v>
      </c>
      <c r="N46" s="7">
        <v>2004</v>
      </c>
      <c r="O46" s="11">
        <v>2005</v>
      </c>
      <c r="P46" s="7">
        <v>2006</v>
      </c>
      <c r="Q46" s="11">
        <v>2007</v>
      </c>
      <c r="R46" s="7">
        <v>2008</v>
      </c>
      <c r="S46" s="11">
        <v>2009</v>
      </c>
      <c r="T46" s="7">
        <v>2010</v>
      </c>
      <c r="U46" s="11">
        <v>2011</v>
      </c>
      <c r="V46" s="7">
        <v>2012</v>
      </c>
      <c r="W46" s="11">
        <v>2013</v>
      </c>
      <c r="X46" s="7">
        <v>2014</v>
      </c>
      <c r="Y46" s="11">
        <v>2015</v>
      </c>
      <c r="Z46" s="8">
        <v>2016</v>
      </c>
      <c r="AA46" s="8">
        <v>2017</v>
      </c>
      <c r="AB46" s="8">
        <v>2018</v>
      </c>
      <c r="AC46" s="8">
        <v>2019</v>
      </c>
      <c r="AD46" s="8">
        <v>2020</v>
      </c>
      <c r="AE46" s="8">
        <v>2021</v>
      </c>
    </row>
    <row r="47" spans="3:31" ht="15.75" thickBot="1" x14ac:dyDescent="0.3">
      <c r="C47" s="207" t="s">
        <v>26</v>
      </c>
      <c r="D47" s="216"/>
      <c r="E47" s="48">
        <f>+A!D46/A!D$46</f>
        <v>1</v>
      </c>
      <c r="F47" s="62">
        <f>+A!E46/A!E$46</f>
        <v>1</v>
      </c>
      <c r="G47" s="48">
        <f>+A!F46/A!F$46</f>
        <v>1</v>
      </c>
      <c r="H47" s="62">
        <f>+A!G46/A!G$46</f>
        <v>1</v>
      </c>
      <c r="I47" s="48">
        <f>+A!H46/A!H$46</f>
        <v>1</v>
      </c>
      <c r="J47" s="62">
        <f>+A!I46/A!I$46</f>
        <v>1</v>
      </c>
      <c r="K47" s="48">
        <f>+A!J46/A!J$46</f>
        <v>1</v>
      </c>
      <c r="L47" s="62">
        <f>+A!K46/A!K$46</f>
        <v>1</v>
      </c>
      <c r="M47" s="48">
        <f>+A!L46/A!L$46</f>
        <v>1</v>
      </c>
      <c r="N47" s="62">
        <f>+A!M46/A!M$46</f>
        <v>1</v>
      </c>
      <c r="O47" s="48">
        <f>+A!N46/A!N$46</f>
        <v>1</v>
      </c>
      <c r="P47" s="62">
        <f>+A!O46/A!O$46</f>
        <v>1</v>
      </c>
      <c r="Q47" s="48">
        <f>+A!P46/A!P$46</f>
        <v>1</v>
      </c>
      <c r="R47" s="62">
        <f>+A!Q46/A!Q$46</f>
        <v>1</v>
      </c>
      <c r="S47" s="48">
        <f>+A!R46/A!R$46</f>
        <v>1</v>
      </c>
      <c r="T47" s="62">
        <f>+A!S46/A!S$46</f>
        <v>1</v>
      </c>
      <c r="U47" s="48">
        <f>+A!T46/A!T$46</f>
        <v>1</v>
      </c>
      <c r="V47" s="62">
        <f>+A!U46/A!U$46</f>
        <v>1</v>
      </c>
      <c r="W47" s="48">
        <f>+A!V46/A!V$46</f>
        <v>1</v>
      </c>
      <c r="X47" s="62">
        <f>+A!W46/A!W$46</f>
        <v>1</v>
      </c>
      <c r="Y47" s="48">
        <f>+A!X46/A!X$46</f>
        <v>1</v>
      </c>
      <c r="Z47" s="63">
        <f>+A!Y46/A!Y$46</f>
        <v>1</v>
      </c>
      <c r="AA47" s="63">
        <f>+A!Z46/A!Z$46</f>
        <v>1</v>
      </c>
      <c r="AB47" s="63">
        <f>+A!AA46/A!AA$46</f>
        <v>1</v>
      </c>
      <c r="AC47" s="63">
        <f>+A!AB46/A!AB$46</f>
        <v>1</v>
      </c>
      <c r="AD47" s="63">
        <f>+A!AC46/A!AC$46</f>
        <v>1</v>
      </c>
      <c r="AE47" s="63">
        <f>+A!AD46/A!AD$46</f>
        <v>1</v>
      </c>
    </row>
    <row r="48" spans="3:31" x14ac:dyDescent="0.25">
      <c r="C48" s="200" t="s">
        <v>16</v>
      </c>
      <c r="D48" s="215"/>
      <c r="E48" s="49">
        <f>+A!D47/A!D$46</f>
        <v>0.85341180755644708</v>
      </c>
      <c r="F48" s="64">
        <f>+A!E47/A!E$46</f>
        <v>0.77068025443449628</v>
      </c>
      <c r="G48" s="49">
        <f>+A!F47/A!F$46</f>
        <v>0.76708722727346224</v>
      </c>
      <c r="H48" s="64">
        <f>+A!G47/A!G$46</f>
        <v>0.72162088702246519</v>
      </c>
      <c r="I48" s="49">
        <f>+A!H47/A!H$46</f>
        <v>0.64121449713373724</v>
      </c>
      <c r="J48" s="64">
        <f>+A!I47/A!I$46</f>
        <v>0.59168415995150248</v>
      </c>
      <c r="K48" s="49" t="e">
        <f>+A!#REF!/A!J$46</f>
        <v>#REF!</v>
      </c>
      <c r="L48" s="64">
        <f>+A!K47/A!K$46</f>
        <v>0.57358854680367222</v>
      </c>
      <c r="M48" s="49">
        <f>+A!L47/A!L$46</f>
        <v>0.76696036441920312</v>
      </c>
      <c r="N48" s="64">
        <f>+A!M47/A!M$46</f>
        <v>0.7163805310770166</v>
      </c>
      <c r="O48" s="49">
        <f>+A!N47/A!N$46</f>
        <v>0.79535473889274111</v>
      </c>
      <c r="P48" s="64">
        <f>+A!O47/A!O$46</f>
        <v>0.80343442089440087</v>
      </c>
      <c r="Q48" s="49">
        <f>+A!P47/A!P$46</f>
        <v>0.69968667829047504</v>
      </c>
      <c r="R48" s="64">
        <f>+A!Q47/A!Q$46</f>
        <v>0.5384608507644929</v>
      </c>
      <c r="S48" s="49">
        <f>+A!R47/A!R$46</f>
        <v>0.63549354754834209</v>
      </c>
      <c r="T48" s="64">
        <f>+A!S47/A!S$46</f>
        <v>0.77053944282821474</v>
      </c>
      <c r="U48" s="49">
        <f>+A!T47/A!T$46</f>
        <v>0.78436111058123348</v>
      </c>
      <c r="V48" s="64">
        <f>+A!U47/A!U$46</f>
        <v>0.65213868704930855</v>
      </c>
      <c r="W48" s="49">
        <f>+A!V47/A!V$46</f>
        <v>0.32399977907635208</v>
      </c>
      <c r="X48" s="64">
        <f>+A!W47/A!W$46</f>
        <v>0.5107085840095289</v>
      </c>
      <c r="Y48" s="49">
        <f>+A!X47/A!X$46</f>
        <v>0.65525807408794023</v>
      </c>
      <c r="Z48" s="65">
        <f>+A!Y47/A!Y$46</f>
        <v>0.69387226316486261</v>
      </c>
      <c r="AA48" s="65">
        <f>+A!Z47/A!Z$46</f>
        <v>0.60957162926096986</v>
      </c>
      <c r="AB48" s="65">
        <f>+A!AA47/A!AA$46</f>
        <v>0.68010914593351524</v>
      </c>
      <c r="AC48" s="65">
        <f>+A!AB47/A!AB$46</f>
        <v>0.70287117691091527</v>
      </c>
      <c r="AD48" s="65">
        <f>+A!AC47/A!AC$46</f>
        <v>0.66679541943563991</v>
      </c>
      <c r="AE48" s="65">
        <f>+A!AD47/A!AD$46</f>
        <v>0.54968154248706114</v>
      </c>
    </row>
    <row r="49" spans="3:31" x14ac:dyDescent="0.25">
      <c r="C49" s="198" t="s">
        <v>17</v>
      </c>
      <c r="D49" s="214"/>
      <c r="E49" s="66">
        <f>+A!D48/A!D$46</f>
        <v>2.8349323893325077E-3</v>
      </c>
      <c r="F49" s="67">
        <f>+A!E48/A!E$46</f>
        <v>5.7390832628327953E-3</v>
      </c>
      <c r="G49" s="66">
        <f>+A!F48/A!F$46</f>
        <v>2.9828999607831208E-3</v>
      </c>
      <c r="H49" s="67">
        <f>+A!G48/A!G$46</f>
        <v>3.0741986389999101E-3</v>
      </c>
      <c r="I49" s="66">
        <f>+A!H48/A!H$46</f>
        <v>4.4056806645635252E-3</v>
      </c>
      <c r="J49" s="67">
        <f>+A!I48/A!I$46</f>
        <v>3.8753948369128349E-3</v>
      </c>
      <c r="K49" s="66">
        <f>+A!J47/A!J$46</f>
        <v>0.50261941980588887</v>
      </c>
      <c r="L49" s="67">
        <f>+A!K48/A!K$46</f>
        <v>7.687654185526637E-3</v>
      </c>
      <c r="M49" s="66">
        <f>+A!L48/A!L$46</f>
        <v>1.4798160959883329E-2</v>
      </c>
      <c r="N49" s="67">
        <f>+A!M48/A!M$46</f>
        <v>9.7987367677154335E-3</v>
      </c>
      <c r="O49" s="66">
        <f>+A!N48/A!N$46</f>
        <v>6.7718283168475618E-3</v>
      </c>
      <c r="P49" s="67">
        <f>+A!O48/A!O$46</f>
        <v>4.7590400889595688E-3</v>
      </c>
      <c r="Q49" s="66">
        <f>+A!P48/A!P$46</f>
        <v>3.542026291809702E-3</v>
      </c>
      <c r="R49" s="67">
        <f>+A!Q48/A!Q$46</f>
        <v>1.0936248734471545E-2</v>
      </c>
      <c r="S49" s="66">
        <f>+A!R48/A!R$46</f>
        <v>4.5712753000424228E-3</v>
      </c>
      <c r="T49" s="67">
        <f>+A!S48/A!S$46</f>
        <v>4.9585784185258198E-3</v>
      </c>
      <c r="U49" s="66">
        <f>+A!T48/A!T$46</f>
        <v>1.0193257253495604E-2</v>
      </c>
      <c r="V49" s="67">
        <f>+A!U48/A!U$46</f>
        <v>1.0966157159661863E-2</v>
      </c>
      <c r="W49" s="66">
        <f>+A!V48/A!V$46</f>
        <v>6.5638504582692025E-3</v>
      </c>
      <c r="X49" s="67">
        <f>+A!W48/A!W$46</f>
        <v>1.3415339189082959E-2</v>
      </c>
      <c r="Y49" s="66">
        <f>+A!X48/A!X$46</f>
        <v>1.1478495019499003E-2</v>
      </c>
      <c r="Z49" s="68">
        <f>+A!Y48/A!Y$46</f>
        <v>8.1613511281466121E-3</v>
      </c>
      <c r="AA49" s="68">
        <f>+A!Z48/A!Z$46</f>
        <v>6.1807877680328371E-3</v>
      </c>
      <c r="AB49" s="68">
        <f>+A!AA48/A!AA$46</f>
        <v>1.7695297820707959E-3</v>
      </c>
      <c r="AC49" s="68">
        <f>+A!AB48/A!AB$46</f>
        <v>2.368432447752851E-3</v>
      </c>
      <c r="AD49" s="68">
        <f>+A!AC48/A!AC$46</f>
        <v>1.707199286932527E-3</v>
      </c>
      <c r="AE49" s="68">
        <f>+A!AD48/A!AD$46</f>
        <v>1.3241351546652426E-3</v>
      </c>
    </row>
    <row r="50" spans="3:31" x14ac:dyDescent="0.25">
      <c r="C50" s="200" t="s">
        <v>18</v>
      </c>
      <c r="D50" s="215"/>
      <c r="E50" s="49">
        <f>+A!D49/A!D$46</f>
        <v>1.9113183525098824E-2</v>
      </c>
      <c r="F50" s="64">
        <f>+A!E49/A!E$46</f>
        <v>1.8164432590308168E-2</v>
      </c>
      <c r="G50" s="49">
        <f>+A!F49/A!F$46</f>
        <v>1.3566066738852033E-2</v>
      </c>
      <c r="H50" s="64">
        <f>+A!G49/A!G$46</f>
        <v>1.0535715854766517E-2</v>
      </c>
      <c r="I50" s="49">
        <f>+A!H49/A!H$46</f>
        <v>1.4238878646882556E-2</v>
      </c>
      <c r="J50" s="64">
        <f>+A!I49/A!I$46</f>
        <v>1.3999328829071607E-2</v>
      </c>
      <c r="K50" s="49">
        <f>+A!J48/A!J$46</f>
        <v>4.1952860757586913E-3</v>
      </c>
      <c r="L50" s="64">
        <f>+A!K49/A!K$46</f>
        <v>2.2890169263454382E-2</v>
      </c>
      <c r="M50" s="49">
        <f>+A!L49/A!L$46</f>
        <v>3.1175841191412368E-2</v>
      </c>
      <c r="N50" s="64">
        <f>+A!M49/A!M$46</f>
        <v>4.0757607159750825E-2</v>
      </c>
      <c r="O50" s="49">
        <f>+A!N49/A!N$46</f>
        <v>4.1172005084881683E-2</v>
      </c>
      <c r="P50" s="64">
        <f>+A!O49/A!O$46</f>
        <v>3.3896914103964837E-2</v>
      </c>
      <c r="Q50" s="49">
        <f>+A!P49/A!P$46</f>
        <v>1.7581370277646894E-2</v>
      </c>
      <c r="R50" s="64">
        <f>+A!Q49/A!Q$46</f>
        <v>1.4298729805459553E-2</v>
      </c>
      <c r="S50" s="49">
        <f>+A!R49/A!R$46</f>
        <v>1.7665088336321213E-2</v>
      </c>
      <c r="T50" s="64">
        <f>+A!S49/A!S$46</f>
        <v>3.1784050820609443E-2</v>
      </c>
      <c r="U50" s="49">
        <f>+A!T49/A!T$46</f>
        <v>1.6776922820136198E-2</v>
      </c>
      <c r="V50" s="64">
        <f>+A!U49/A!U$46</f>
        <v>1.3407188190847396E-2</v>
      </c>
      <c r="W50" s="49">
        <f>+A!V49/A!V$46</f>
        <v>6.9894488454753136E-3</v>
      </c>
      <c r="X50" s="64">
        <f>+A!W49/A!W$46</f>
        <v>8.2351853880494336E-3</v>
      </c>
      <c r="Y50" s="49">
        <f>+A!X49/A!X$46</f>
        <v>9.5973218397505319E-3</v>
      </c>
      <c r="Z50" s="65">
        <f>+A!Y49/A!Y$46</f>
        <v>1.8319548026872943E-2</v>
      </c>
      <c r="AA50" s="65">
        <f>+A!Z49/A!Z$46</f>
        <v>4.9741518632973367E-2</v>
      </c>
      <c r="AB50" s="65">
        <f>+A!AA49/A!AA$46</f>
        <v>9.3797575854933091E-3</v>
      </c>
      <c r="AC50" s="65">
        <f>+A!AB49/A!AB$46</f>
        <v>1.1347112590220873E-2</v>
      </c>
      <c r="AD50" s="65">
        <f>+A!AC49/A!AC$46</f>
        <v>1.6646115898838989E-2</v>
      </c>
      <c r="AE50" s="65">
        <f>+A!AD49/A!AD$46</f>
        <v>2.5222517962010166E-2</v>
      </c>
    </row>
    <row r="51" spans="3:31" x14ac:dyDescent="0.25">
      <c r="C51" s="198" t="s">
        <v>19</v>
      </c>
      <c r="D51" s="214"/>
      <c r="E51" s="66">
        <f>+A!D50/A!D$46</f>
        <v>5.8668022244442869E-2</v>
      </c>
      <c r="F51" s="67">
        <f>+A!E50/A!E$46</f>
        <v>0.12430770789875942</v>
      </c>
      <c r="G51" s="66">
        <f>+A!F50/A!F$46</f>
        <v>0.15919627595857316</v>
      </c>
      <c r="H51" s="67">
        <f>+A!G50/A!G$46</f>
        <v>0.20665246346639701</v>
      </c>
      <c r="I51" s="66">
        <f>+A!H50/A!H$46</f>
        <v>0.27796498531391722</v>
      </c>
      <c r="J51" s="67">
        <f>+A!I50/A!I$46</f>
        <v>0.32145287085648694</v>
      </c>
      <c r="K51" s="66">
        <f>+A!J49/A!J$46</f>
        <v>1.4373988529289505E-2</v>
      </c>
      <c r="L51" s="67">
        <f>+A!K50/A!K$46</f>
        <v>0.33336357761063379</v>
      </c>
      <c r="M51" s="66">
        <f>+A!L50/A!L$46</f>
        <v>6.9779628349296602E-2</v>
      </c>
      <c r="N51" s="67">
        <f>+A!M50/A!M$46</f>
        <v>8.7214369333301622E-2</v>
      </c>
      <c r="O51" s="66">
        <f>+A!N50/A!N$46</f>
        <v>5.5326478412837686E-2</v>
      </c>
      <c r="P51" s="67">
        <f>+A!O50/A!O$46</f>
        <v>7.6387232703739427E-2</v>
      </c>
      <c r="Q51" s="66">
        <f>+A!P50/A!P$46</f>
        <v>8.7553875917654789E-2</v>
      </c>
      <c r="R51" s="67">
        <f>+A!Q50/A!Q$46</f>
        <v>7.3618050768570822E-2</v>
      </c>
      <c r="S51" s="66">
        <f>+A!R50/A!R$46</f>
        <v>0.14657211281868815</v>
      </c>
      <c r="T51" s="67">
        <f>+A!S50/A!S$46</f>
        <v>4.6198517105382662E-2</v>
      </c>
      <c r="U51" s="66">
        <f>+A!T50/A!T$46</f>
        <v>5.5184866375445896E-2</v>
      </c>
      <c r="V51" s="67">
        <f>+A!U50/A!U$46</f>
        <v>0.23859686988328546</v>
      </c>
      <c r="W51" s="66">
        <f>+A!V50/A!V$46</f>
        <v>0.59999812906887473</v>
      </c>
      <c r="X51" s="67">
        <f>+A!W50/A!W$46</f>
        <v>0.38533981100511772</v>
      </c>
      <c r="Y51" s="66">
        <f>+A!X50/A!X$46</f>
        <v>0.20562920366245999</v>
      </c>
      <c r="Z51" s="68">
        <f>+A!Y50/A!Y$46</f>
        <v>0.15139792674034241</v>
      </c>
      <c r="AA51" s="68">
        <f>+A!Z50/A!Z$46</f>
        <v>0.18576797197784736</v>
      </c>
      <c r="AB51" s="68">
        <f>+A!AA50/A!AA$46</f>
        <v>6.331220618471374E-2</v>
      </c>
      <c r="AC51" s="68">
        <f>+A!AB50/A!AB$46</f>
        <v>6.3609990993710508E-2</v>
      </c>
      <c r="AD51" s="68">
        <f>+A!AC50/A!AC$46</f>
        <v>0.13250440179402687</v>
      </c>
      <c r="AE51" s="68">
        <f>+A!AD50/A!AD$46</f>
        <v>0.282217599569556</v>
      </c>
    </row>
    <row r="52" spans="3:31" x14ac:dyDescent="0.25">
      <c r="C52" s="200" t="s">
        <v>20</v>
      </c>
      <c r="D52" s="215"/>
      <c r="E52" s="49" t="e">
        <f>+A!D51/A!D$46</f>
        <v>#VALUE!</v>
      </c>
      <c r="F52" s="64">
        <f>+A!E51/A!E$46</f>
        <v>5.1523763773271592E-5</v>
      </c>
      <c r="G52" s="49" t="e">
        <f>+A!F51/A!F$46</f>
        <v>#VALUE!</v>
      </c>
      <c r="H52" s="64">
        <f>+A!G51/A!G$46</f>
        <v>4.3865717079045663E-3</v>
      </c>
      <c r="I52" s="49" t="e">
        <f>+A!H51/A!H$46</f>
        <v>#VALUE!</v>
      </c>
      <c r="J52" s="64" t="e">
        <f>+A!I51/A!I$46</f>
        <v>#VALUE!</v>
      </c>
      <c r="K52" s="49">
        <f>+A!J50/A!J$46</f>
        <v>0.40774559594229193</v>
      </c>
      <c r="L52" s="64">
        <f>+A!K51/A!K$46</f>
        <v>1.1331957972311114E-4</v>
      </c>
      <c r="M52" s="49">
        <f>+A!L51/A!L$46</f>
        <v>4.6448697951730492E-3</v>
      </c>
      <c r="N52" s="64">
        <f>+A!M51/A!M$46</f>
        <v>4.4486260244273226E-2</v>
      </c>
      <c r="O52" s="49">
        <f>+A!N51/A!N$46</f>
        <v>3.2630182168952034E-2</v>
      </c>
      <c r="P52" s="64">
        <f>+A!O51/A!O$46</f>
        <v>9.9878562863486009E-3</v>
      </c>
      <c r="Q52" s="49">
        <f>+A!P51/A!P$46</f>
        <v>0.10695948386237583</v>
      </c>
      <c r="R52" s="64">
        <f>+A!Q51/A!Q$46</f>
        <v>0.20950406968856433</v>
      </c>
      <c r="S52" s="49">
        <f>+A!R51/A!R$46</f>
        <v>0.10455221490837929</v>
      </c>
      <c r="T52" s="64">
        <f>+A!S51/A!S$46</f>
        <v>1.0890532993024849E-2</v>
      </c>
      <c r="U52" s="49">
        <f>+A!T51/A!T$46</f>
        <v>5.4752279533792421E-2</v>
      </c>
      <c r="V52" s="64">
        <f>+A!U51/A!U$46</f>
        <v>7.9540251930545654E-3</v>
      </c>
      <c r="W52" s="49">
        <f>+A!V51/A!V$46</f>
        <v>2.545959230873029E-3</v>
      </c>
      <c r="X52" s="64">
        <f>+A!W51/A!W$46</f>
        <v>1.202733679357772E-2</v>
      </c>
      <c r="Y52" s="49">
        <f>+A!X51/A!X$46</f>
        <v>3.0635855290429545E-2</v>
      </c>
      <c r="Z52" s="65">
        <f>+A!Y51/A!Y$46</f>
        <v>3.4737963599225839E-2</v>
      </c>
      <c r="AA52" s="65">
        <f>+A!Z51/A!Z$46</f>
        <v>4.7641674499435363E-2</v>
      </c>
      <c r="AB52" s="65">
        <f>+A!AA51/A!AA$46</f>
        <v>9.1634548016445758E-2</v>
      </c>
      <c r="AC52" s="65">
        <f>+A!AB51/A!AB$46</f>
        <v>7.228428880043973E-2</v>
      </c>
      <c r="AD52" s="65">
        <f>+A!AC51/A!AC$46</f>
        <v>2.5832866956971269E-2</v>
      </c>
      <c r="AE52" s="65">
        <f>+A!AD51/A!AD$46</f>
        <v>8.3281281256648784E-3</v>
      </c>
    </row>
    <row r="53" spans="3:31" x14ac:dyDescent="0.25">
      <c r="C53" s="198" t="s">
        <v>21</v>
      </c>
      <c r="D53" s="214"/>
      <c r="E53" s="66">
        <f>+A!D52/A!D$46</f>
        <v>6.140178892133902E-3</v>
      </c>
      <c r="F53" s="67">
        <f>+A!E52/A!E$46</f>
        <v>8.8242811967157928E-3</v>
      </c>
      <c r="G53" s="66">
        <f>+A!F52/A!F$46</f>
        <v>7.5134456892811848E-3</v>
      </c>
      <c r="H53" s="67">
        <f>+A!G52/A!G$46</f>
        <v>8.0919829046110798E-3</v>
      </c>
      <c r="I53" s="66">
        <f>+A!H52/A!H$46</f>
        <v>6.5605999410538263E-3</v>
      </c>
      <c r="J53" s="67">
        <f>+A!I52/A!I$46</f>
        <v>6.1750880883052724E-3</v>
      </c>
      <c r="K53" s="66" t="e">
        <f>+A!J51/A!J$46</f>
        <v>#VALUE!</v>
      </c>
      <c r="L53" s="67">
        <f>+A!K52/A!K$46</f>
        <v>5.5148470262540421E-3</v>
      </c>
      <c r="M53" s="66">
        <f>+A!L52/A!L$46</f>
        <v>1.7670810154962881E-2</v>
      </c>
      <c r="N53" s="67">
        <f>+A!M52/A!M$46</f>
        <v>1.6896809604219683E-2</v>
      </c>
      <c r="O53" s="66">
        <f>+A!N52/A!N$46</f>
        <v>1.0805795137758785E-2</v>
      </c>
      <c r="P53" s="67">
        <f>+A!O52/A!O$46</f>
        <v>5.6462553137417333E-3</v>
      </c>
      <c r="Q53" s="66">
        <f>+A!P52/A!P$46</f>
        <v>4.8836280178656336E-3</v>
      </c>
      <c r="R53" s="67">
        <f>+A!Q52/A!Q$46</f>
        <v>9.2043094233738697E-3</v>
      </c>
      <c r="S53" s="66">
        <f>+A!R52/A!R$46</f>
        <v>1.4223532631751809E-2</v>
      </c>
      <c r="T53" s="67">
        <f>+A!S52/A!S$46</f>
        <v>2.0729495967072395E-2</v>
      </c>
      <c r="U53" s="66">
        <f>+A!T52/A!T$46</f>
        <v>1.5681485225950441E-2</v>
      </c>
      <c r="V53" s="67">
        <f>+A!U52/A!U$46</f>
        <v>1.5916354787720317E-2</v>
      </c>
      <c r="W53" s="66">
        <f>+A!V52/A!V$46</f>
        <v>1.4912346236051793E-2</v>
      </c>
      <c r="X53" s="67">
        <f>+A!W52/A!W$46</f>
        <v>1.9929921685162798E-2</v>
      </c>
      <c r="Y53" s="66">
        <f>+A!X52/A!X$46</f>
        <v>3.120788520994636E-2</v>
      </c>
      <c r="Z53" s="68">
        <f>+A!Y52/A!Y$46</f>
        <v>2.5855624131851412E-2</v>
      </c>
      <c r="AA53" s="68">
        <f>+A!Z52/A!Z$46</f>
        <v>2.4598986191786753E-2</v>
      </c>
      <c r="AB53" s="68">
        <f>+A!AA52/A!AA$46</f>
        <v>2.6758352870031213E-2</v>
      </c>
      <c r="AC53" s="68">
        <f>+A!AB52/A!AB$46</f>
        <v>1.8480864587215873E-2</v>
      </c>
      <c r="AD53" s="68">
        <f>+A!AC52/A!AC$46</f>
        <v>2.3009294567069485E-2</v>
      </c>
      <c r="AE53" s="68">
        <f>+A!AD52/A!AD$46</f>
        <v>1.8619026217187043E-2</v>
      </c>
    </row>
    <row r="54" spans="3:31" x14ac:dyDescent="0.25">
      <c r="C54" s="200" t="s">
        <v>22</v>
      </c>
      <c r="D54" s="215"/>
      <c r="E54" s="49">
        <f>+A!D53/A!D$46</f>
        <v>1.9826782441072482E-2</v>
      </c>
      <c r="F54" s="64">
        <f>+A!E53/A!E$46</f>
        <v>2.2847854125900135E-2</v>
      </c>
      <c r="G54" s="49">
        <f>+A!F53/A!F$46</f>
        <v>1.4070473636309073E-2</v>
      </c>
      <c r="H54" s="64">
        <f>+A!G53/A!G$46</f>
        <v>1.3481567276482651E-2</v>
      </c>
      <c r="I54" s="49">
        <f>+A!H53/A!H$46</f>
        <v>1.7733523751579983E-2</v>
      </c>
      <c r="J54" s="64">
        <f>+A!I53/A!I$46</f>
        <v>2.1769221768786449E-2</v>
      </c>
      <c r="K54" s="49">
        <f>+A!J52/A!J$46</f>
        <v>3.0788982533923172E-3</v>
      </c>
      <c r="L54" s="64">
        <f>+A!K53/A!K$46</f>
        <v>2.3006819732853602E-2</v>
      </c>
      <c r="M54" s="49">
        <f>+A!L53/A!L$46</f>
        <v>4.5094607085962565E-2</v>
      </c>
      <c r="N54" s="64">
        <f>+A!M53/A!M$46</f>
        <v>3.1532708248157078E-2</v>
      </c>
      <c r="O54" s="49">
        <f>+A!N53/A!N$46</f>
        <v>2.1105307286286387E-2</v>
      </c>
      <c r="P54" s="64">
        <f>+A!O53/A!O$46</f>
        <v>2.0231371454476749E-2</v>
      </c>
      <c r="Q54" s="49">
        <f>+A!P53/A!P$46</f>
        <v>5.0284605981122527E-2</v>
      </c>
      <c r="R54" s="64">
        <f>+A!Q53/A!Q$46</f>
        <v>0.11776569039625648</v>
      </c>
      <c r="S54" s="49">
        <f>+A!R53/A!R$46</f>
        <v>3.1677610061171702E-2</v>
      </c>
      <c r="T54" s="64">
        <f>+A!S53/A!S$46</f>
        <v>4.8176830241735587E-2</v>
      </c>
      <c r="U54" s="49">
        <f>+A!T53/A!T$46</f>
        <v>3.4423511626576121E-2</v>
      </c>
      <c r="V54" s="64">
        <f>+A!U53/A!U$46</f>
        <v>2.4891176155790777E-2</v>
      </c>
      <c r="W54" s="49">
        <f>+A!V53/A!V$46</f>
        <v>1.8835304367816857E-2</v>
      </c>
      <c r="X54" s="64">
        <f>+A!W53/A!W$46</f>
        <v>1.4244085188813356E-2</v>
      </c>
      <c r="Y54" s="49">
        <f>+A!X53/A!X$46</f>
        <v>1.6792872440232677E-2</v>
      </c>
      <c r="Z54" s="65">
        <f>+A!Y53/A!Y$46</f>
        <v>1.4130937295768375E-2</v>
      </c>
      <c r="AA54" s="65">
        <f>+A!Z53/A!Z$46</f>
        <v>2.8599298093763315E-2</v>
      </c>
      <c r="AB54" s="65">
        <f>+A!AA53/A!AA$46</f>
        <v>7.5040944187082403E-2</v>
      </c>
      <c r="AC54" s="65">
        <f>+A!AB53/A!AB$46</f>
        <v>7.1471236538477076E-2</v>
      </c>
      <c r="AD54" s="65">
        <f>+A!AC53/A!AC$46</f>
        <v>8.1380819073024371E-2</v>
      </c>
      <c r="AE54" s="65">
        <f>+A!AD53/A!AD$46</f>
        <v>6.9214004195225498E-2</v>
      </c>
    </row>
    <row r="55" spans="3:31" x14ac:dyDescent="0.25">
      <c r="C55" s="198" t="s">
        <v>23</v>
      </c>
      <c r="D55" s="214"/>
      <c r="E55" s="66">
        <f>+A!D54/A!D$46</f>
        <v>4.6995315274672716E-4</v>
      </c>
      <c r="F55" s="67">
        <f>+A!E54/A!E$46</f>
        <v>3.0887598048737192E-4</v>
      </c>
      <c r="G55" s="66">
        <f>+A!F54/A!F$46</f>
        <v>1.3312869850660698E-3</v>
      </c>
      <c r="H55" s="67">
        <f>+A!G54/A!G$46</f>
        <v>1.1497182107716648E-3</v>
      </c>
      <c r="I55" s="66">
        <f>+A!H54/A!H$46</f>
        <v>4.3120505791945546E-4</v>
      </c>
      <c r="J55" s="67">
        <f>+A!I54/A!I$46</f>
        <v>1.790163038796628E-3</v>
      </c>
      <c r="K55" s="66">
        <f>+A!J53/A!J$46</f>
        <v>3.4117628152004781E-2</v>
      </c>
      <c r="L55" s="67">
        <f>+A!K54/A!K$46</f>
        <v>1.2728218694460051E-3</v>
      </c>
      <c r="M55" s="66">
        <f>+A!L54/A!L$46</f>
        <v>8.155044576601711E-3</v>
      </c>
      <c r="N55" s="67">
        <f>+A!M54/A!M$46</f>
        <v>1.6867152223227662E-2</v>
      </c>
      <c r="O55" s="66">
        <f>+A!N54/A!N$46</f>
        <v>3.3296865344974789E-3</v>
      </c>
      <c r="P55" s="67">
        <f>+A!O54/A!O$46</f>
        <v>8.1631280563898897E-3</v>
      </c>
      <c r="Q55" s="66">
        <f>+A!P54/A!P$46</f>
        <v>4.515880322542588E-3</v>
      </c>
      <c r="R55" s="67">
        <f>+A!Q54/A!Q$46</f>
        <v>5.426433880010257E-3</v>
      </c>
      <c r="S55" s="66">
        <f>+A!R54/A!R$46</f>
        <v>9.9672984549696881E-3</v>
      </c>
      <c r="T55" s="67">
        <f>+A!S54/A!S$46</f>
        <v>1.9615172402203652E-2</v>
      </c>
      <c r="U55" s="66">
        <f>+A!T54/A!T$46</f>
        <v>1.0089571848234552E-2</v>
      </c>
      <c r="V55" s="67">
        <f>+A!U54/A!U$46</f>
        <v>1.0270244762242857E-2</v>
      </c>
      <c r="W55" s="66">
        <f>+A!V54/A!V$46</f>
        <v>1.0450562503131568E-2</v>
      </c>
      <c r="X55" s="67">
        <f>+A!W54/A!W$46</f>
        <v>1.1803506378174762E-2</v>
      </c>
      <c r="Y55" s="66">
        <f>+A!X54/A!X$46</f>
        <v>1.1717237529987799E-2</v>
      </c>
      <c r="Z55" s="68">
        <f>+A!Y54/A!Y$46</f>
        <v>7.6137214233328917E-3</v>
      </c>
      <c r="AA55" s="68">
        <f>+A!Z54/A!Z$46</f>
        <v>1.099106641737049E-2</v>
      </c>
      <c r="AB55" s="68">
        <f>+A!AA54/A!AA$46</f>
        <v>1.1059807548414931E-2</v>
      </c>
      <c r="AC55" s="68">
        <f>+A!AB54/A!AB$46</f>
        <v>1.0950114852463222E-2</v>
      </c>
      <c r="AD55" s="68">
        <f>+A!AC54/A!AC$46</f>
        <v>8.9717916645940688E-3</v>
      </c>
      <c r="AE55" s="68">
        <f>+A!AD54/A!AD$46</f>
        <v>6.914094096864558E-3</v>
      </c>
    </row>
    <row r="56" spans="3:31" x14ac:dyDescent="0.25">
      <c r="C56" s="200" t="s">
        <v>24</v>
      </c>
      <c r="D56" s="215"/>
      <c r="E56" s="49">
        <f>+A!D55/A!D$46</f>
        <v>3.8865975828707926E-2</v>
      </c>
      <c r="F56" s="64">
        <f>+A!E55/A!E$46</f>
        <v>4.9075975155328876E-2</v>
      </c>
      <c r="G56" s="49">
        <f>+A!F55/A!F$46</f>
        <v>3.4252477226941858E-2</v>
      </c>
      <c r="H56" s="64">
        <f>+A!G55/A!G$46</f>
        <v>3.0967716520212029E-2</v>
      </c>
      <c r="I56" s="49">
        <f>+A!H55/A!H$46</f>
        <v>3.7450695398017451E-2</v>
      </c>
      <c r="J56" s="64">
        <f>+A!I55/A!I$46</f>
        <v>3.9253894703093241E-2</v>
      </c>
      <c r="K56" s="49">
        <f>+A!J54/A!J$46</f>
        <v>2.5287013621558664E-3</v>
      </c>
      <c r="L56" s="64">
        <f>+A!K55/A!K$46</f>
        <v>3.2562295172892768E-2</v>
      </c>
      <c r="M56" s="49">
        <f>+A!L55/A!L$46</f>
        <v>4.1682942585215974E-2</v>
      </c>
      <c r="N56" s="64">
        <f>+A!M55/A!M$46</f>
        <v>3.6031543433377916E-2</v>
      </c>
      <c r="O56" s="49">
        <f>+A!N55/A!N$46</f>
        <v>3.2994213470691182E-2</v>
      </c>
      <c r="P56" s="64">
        <f>+A!O55/A!O$46</f>
        <v>3.7166783100567258E-2</v>
      </c>
      <c r="Q56" s="49">
        <f>+A!P55/A!P$46</f>
        <v>2.4717312019640326E-2</v>
      </c>
      <c r="R56" s="64">
        <f>+A!Q55/A!Q$46</f>
        <v>2.0616064349622282E-2</v>
      </c>
      <c r="S56" s="49">
        <f>+A!R55/A!R$46</f>
        <v>3.4305639565913537E-2</v>
      </c>
      <c r="T56" s="64">
        <f>+A!S55/A!S$46</f>
        <v>4.681176857049231E-2</v>
      </c>
      <c r="U56" s="49">
        <f>+A!T55/A!T$46</f>
        <v>1.8198247906453274E-2</v>
      </c>
      <c r="V56" s="64">
        <f>+A!U55/A!U$46</f>
        <v>2.5319417092745898E-2</v>
      </c>
      <c r="W56" s="49">
        <f>+A!V55/A!V$46</f>
        <v>1.5521552165468223E-2</v>
      </c>
      <c r="X56" s="64">
        <f>+A!W55/A!W$46</f>
        <v>2.4094211420069268E-2</v>
      </c>
      <c r="Y56" s="49">
        <f>+A!X55/A!X$46</f>
        <v>2.7127285431795045E-2</v>
      </c>
      <c r="Z56" s="65">
        <f>+A!Y55/A!Y$46</f>
        <v>4.5187940378549563E-2</v>
      </c>
      <c r="AA56" s="65">
        <f>+A!Z55/A!Z$46</f>
        <v>3.6552861890819098E-2</v>
      </c>
      <c r="AB56" s="65">
        <f>+A!AA55/A!AA$46</f>
        <v>4.0560543219951888E-2</v>
      </c>
      <c r="AC56" s="65">
        <f>+A!AB55/A!AB$46</f>
        <v>4.5596438258021593E-2</v>
      </c>
      <c r="AD56" s="65">
        <f>+A!AC55/A!AC$46</f>
        <v>4.0980677216741056E-2</v>
      </c>
      <c r="AE56" s="65">
        <f>+A!AD55/A!AD$46</f>
        <v>3.7768255057986769E-2</v>
      </c>
    </row>
    <row r="57" spans="3:31" ht="15.75" thickBot="1" x14ac:dyDescent="0.3">
      <c r="C57" s="202" t="s">
        <v>25</v>
      </c>
      <c r="D57" s="238"/>
      <c r="E57" s="69">
        <f>+A!D56/A!D$46</f>
        <v>6.691544352061202E-4</v>
      </c>
      <c r="F57" s="70" t="e">
        <f>+A!E56/A!E$46</f>
        <v>#VALUE!</v>
      </c>
      <c r="G57" s="69">
        <f>+A!F56/A!F$46</f>
        <v>1.3702613280189116E-9</v>
      </c>
      <c r="H57" s="70">
        <f>+A!G56/A!G$46</f>
        <v>3.9239904236767387E-5</v>
      </c>
      <c r="I57" s="69">
        <f>+A!H56/A!H$46</f>
        <v>1.2357688346102601E-8</v>
      </c>
      <c r="J57" s="70" t="e">
        <f>+A!I56/A!I$46</f>
        <v>#VALUE!</v>
      </c>
      <c r="K57" s="69">
        <f>+A!J55/A!J$46</f>
        <v>3.1338795644958221E-2</v>
      </c>
      <c r="L57" s="70" t="e">
        <f>+A!K56/A!K$46</f>
        <v>#VALUE!</v>
      </c>
      <c r="M57" s="69">
        <f>+A!L56/A!L$46</f>
        <v>3.7821654258642627E-5</v>
      </c>
      <c r="N57" s="70">
        <f>+A!M56/A!M$46</f>
        <v>3.435741145727748E-5</v>
      </c>
      <c r="O57" s="69">
        <f>+A!N56/A!N$46</f>
        <v>5.0968804392432111E-4</v>
      </c>
      <c r="P57" s="70">
        <f>+A!O56/A!O$46</f>
        <v>3.2700077184855787E-4</v>
      </c>
      <c r="Q57" s="69">
        <f>+A!P56/A!P$46</f>
        <v>2.7513539999724965E-4</v>
      </c>
      <c r="R57" s="70">
        <f>+A!Q56/A!Q$46</f>
        <v>1.6951140994966117E-4</v>
      </c>
      <c r="S57" s="69">
        <f>+A!R56/A!R$46</f>
        <v>9.7176522108028947E-4</v>
      </c>
      <c r="T57" s="70">
        <f>+A!S56/A!S$46</f>
        <v>2.9569067511276152E-4</v>
      </c>
      <c r="U57" s="69">
        <f>+A!T56/A!T$46</f>
        <v>3.389161246017969E-4</v>
      </c>
      <c r="V57" s="70">
        <f>+A!U56/A!U$46</f>
        <v>5.3977345329254847E-4</v>
      </c>
      <c r="W57" s="69">
        <f>+A!V56/A!V$46</f>
        <v>1.8306292184851582E-4</v>
      </c>
      <c r="X57" s="70">
        <f>+A!W56/A!W$46</f>
        <v>2.019305473956773E-4</v>
      </c>
      <c r="Y57" s="69">
        <f>+A!X56/A!X$46</f>
        <v>5.5570897276876964E-4</v>
      </c>
      <c r="Z57" s="71">
        <f>+A!Y56/A!Y$46</f>
        <v>7.2274092239671005E-4</v>
      </c>
      <c r="AA57" s="71">
        <f>+A!Z56/A!Z$46</f>
        <v>3.539960644563608E-4</v>
      </c>
      <c r="AB57" s="71">
        <f>+A!AA56/A!AA$46</f>
        <v>3.7484428304342186E-4</v>
      </c>
      <c r="AC57" s="71">
        <f>+A!AB56/A!AB$46</f>
        <v>1.0202114230082415E-3</v>
      </c>
      <c r="AD57" s="71">
        <f>+A!AC56/A!AC$46</f>
        <v>2.1713013300134185E-3</v>
      </c>
      <c r="AE57" s="71">
        <f>+A!AD56/A!AD$46</f>
        <v>7.1059483143684607E-4</v>
      </c>
    </row>
    <row r="58" spans="3:31" x14ac:dyDescent="0.25">
      <c r="C58" t="s">
        <v>52</v>
      </c>
    </row>
    <row r="59" spans="3:31" ht="15.75" thickBot="1" x14ac:dyDescent="0.3"/>
    <row r="60" spans="3:31" ht="15.75" thickBot="1" x14ac:dyDescent="0.3">
      <c r="C60" s="5" t="s">
        <v>14</v>
      </c>
      <c r="D60" s="6"/>
      <c r="E60" s="11">
        <v>1995</v>
      </c>
      <c r="F60" s="7">
        <v>1996</v>
      </c>
      <c r="G60" s="11">
        <v>1997</v>
      </c>
      <c r="H60" s="7">
        <v>1998</v>
      </c>
      <c r="I60" s="11">
        <v>1999</v>
      </c>
      <c r="J60" s="7">
        <v>2000</v>
      </c>
      <c r="K60" s="11">
        <v>2001</v>
      </c>
      <c r="L60" s="7">
        <v>2002</v>
      </c>
      <c r="M60" s="11">
        <v>2003</v>
      </c>
      <c r="N60" s="7">
        <v>2004</v>
      </c>
      <c r="O60" s="11">
        <v>2005</v>
      </c>
      <c r="P60" s="7">
        <v>2006</v>
      </c>
      <c r="Q60" s="11">
        <v>2007</v>
      </c>
      <c r="R60" s="7">
        <v>2008</v>
      </c>
      <c r="S60" s="11">
        <v>2009</v>
      </c>
      <c r="T60" s="7">
        <v>2010</v>
      </c>
      <c r="U60" s="11">
        <v>2011</v>
      </c>
      <c r="V60" s="7">
        <v>2012</v>
      </c>
      <c r="W60" s="11">
        <v>2013</v>
      </c>
      <c r="X60" s="7">
        <v>2014</v>
      </c>
      <c r="Y60" s="11">
        <v>2015</v>
      </c>
      <c r="Z60" s="8">
        <v>2016</v>
      </c>
      <c r="AA60" s="8">
        <v>2017</v>
      </c>
      <c r="AB60" s="8">
        <v>2018</v>
      </c>
      <c r="AC60" s="8">
        <v>2019</v>
      </c>
      <c r="AD60" s="8">
        <v>2020</v>
      </c>
      <c r="AE60" s="8">
        <v>2021</v>
      </c>
    </row>
    <row r="61" spans="3:31" ht="15.75" thickBot="1" x14ac:dyDescent="0.3">
      <c r="C61" s="207" t="s">
        <v>26</v>
      </c>
      <c r="D61" s="216"/>
      <c r="E61" s="48">
        <f>+B!E46/B!E$46</f>
        <v>1</v>
      </c>
      <c r="F61" s="62">
        <f>+B!F46/B!F$46</f>
        <v>1</v>
      </c>
      <c r="G61" s="48">
        <f>+B!G46/B!G$46</f>
        <v>1</v>
      </c>
      <c r="H61" s="62">
        <f>+B!H46/B!H$46</f>
        <v>1</v>
      </c>
      <c r="I61" s="48">
        <f>+B!I46/B!I$46</f>
        <v>1</v>
      </c>
      <c r="J61" s="62">
        <f>+B!J46/B!J$46</f>
        <v>1</v>
      </c>
      <c r="K61" s="48">
        <f>+B!K46/B!K$46</f>
        <v>1</v>
      </c>
      <c r="L61" s="62">
        <f>+B!L46/B!L$46</f>
        <v>1</v>
      </c>
      <c r="M61" s="48">
        <f>+B!M46/B!M$46</f>
        <v>1</v>
      </c>
      <c r="N61" s="62">
        <f>+B!N46/B!N$46</f>
        <v>1</v>
      </c>
      <c r="O61" s="48">
        <f>+B!O46/B!O$46</f>
        <v>1</v>
      </c>
      <c r="P61" s="62">
        <f>+B!P46/B!P$46</f>
        <v>1</v>
      </c>
      <c r="Q61" s="48">
        <f>+B!Q46/B!Q$46</f>
        <v>1</v>
      </c>
      <c r="R61" s="62">
        <f>+B!R46/B!R$46</f>
        <v>1</v>
      </c>
      <c r="S61" s="48">
        <f>+B!S46/B!S$46</f>
        <v>1</v>
      </c>
      <c r="T61" s="62">
        <f>+B!T46/B!T$46</f>
        <v>1</v>
      </c>
      <c r="U61" s="48">
        <f>+B!U46/B!U$46</f>
        <v>1</v>
      </c>
      <c r="V61" s="62">
        <f>+B!V46/B!V$46</f>
        <v>1</v>
      </c>
      <c r="W61" s="48">
        <f>+B!W46/B!W$46</f>
        <v>1</v>
      </c>
      <c r="X61" s="62">
        <f>+B!X46/B!X$46</f>
        <v>1</v>
      </c>
      <c r="Y61" s="48">
        <f>+B!Y46/B!Y$46</f>
        <v>1</v>
      </c>
      <c r="Z61" s="63">
        <f>+B!Z46/B!Z$46</f>
        <v>1</v>
      </c>
      <c r="AA61" s="63">
        <f>+B!AA46/B!AA$46</f>
        <v>1</v>
      </c>
      <c r="AB61" s="63">
        <f>+B!AB46/B!AB$46</f>
        <v>1</v>
      </c>
      <c r="AC61" s="63">
        <f>+B!AC46/B!AC$46</f>
        <v>1</v>
      </c>
      <c r="AD61" s="63">
        <f>+B!AD46/B!AD$46</f>
        <v>1</v>
      </c>
      <c r="AE61" s="63">
        <f>+B!AE46/B!AE$46</f>
        <v>1</v>
      </c>
    </row>
    <row r="62" spans="3:31" x14ac:dyDescent="0.25">
      <c r="C62" s="200" t="s">
        <v>16</v>
      </c>
      <c r="D62" s="215"/>
      <c r="E62" s="49">
        <f>+B!E47/B!E$46</f>
        <v>6.9219782099407554E-3</v>
      </c>
      <c r="F62" s="64">
        <f>+B!F47/B!F$46</f>
        <v>7.464574193077768E-3</v>
      </c>
      <c r="G62" s="49">
        <f>+B!G47/B!G$46</f>
        <v>7.601235915889717E-3</v>
      </c>
      <c r="H62" s="64">
        <f>+B!H47/B!H$46</f>
        <v>3.9388049947344361E-3</v>
      </c>
      <c r="I62" s="49">
        <f>+B!I47/B!I$46</f>
        <v>5.0058442738812143E-3</v>
      </c>
      <c r="J62" s="64">
        <f>+B!J47/B!J$46</f>
        <v>6.6591803908805586E-3</v>
      </c>
      <c r="K62" s="49">
        <f>+B!K47/B!K$46</f>
        <v>5.3185996324519929E-3</v>
      </c>
      <c r="L62" s="64">
        <f>+B!L47/B!L$46</f>
        <v>5.1940068183566421E-3</v>
      </c>
      <c r="M62" s="49">
        <f>+B!M47/B!M$46</f>
        <v>3.5347153603338785E-3</v>
      </c>
      <c r="N62" s="64">
        <f>+B!N47/B!N$46</f>
        <v>4.2799623478501124E-3</v>
      </c>
      <c r="O62" s="49">
        <f>+B!O47/B!O$46</f>
        <v>5.7762901611571266E-3</v>
      </c>
      <c r="P62" s="64">
        <f>+B!P47/B!P$46</f>
        <v>4.3632687779919478E-3</v>
      </c>
      <c r="Q62" s="49">
        <f>+B!Q47/B!Q$46</f>
        <v>1.605814383910683E-2</v>
      </c>
      <c r="R62" s="64">
        <f>+B!R47/B!R$46</f>
        <v>3.5152134870852143E-3</v>
      </c>
      <c r="S62" s="49">
        <f>+B!S47/B!S$46</f>
        <v>2.5947344354502488E-3</v>
      </c>
      <c r="T62" s="64">
        <f>+B!T47/B!T$46</f>
        <v>3.4402497776951971E-3</v>
      </c>
      <c r="U62" s="49">
        <f>+B!U47/B!U$46</f>
        <v>3.2166218991941855E-3</v>
      </c>
      <c r="V62" s="64">
        <f>+B!V47/B!V$46</f>
        <v>4.3570723399999197E-3</v>
      </c>
      <c r="W62" s="49">
        <f>+B!W47/B!W$46</f>
        <v>5.7323025099811544E-3</v>
      </c>
      <c r="X62" s="64">
        <f>+B!X47/B!X$46</f>
        <v>7.0394487822493905E-3</v>
      </c>
      <c r="Y62" s="49">
        <f>+B!Y47/B!Y$46</f>
        <v>8.7438113408254362E-3</v>
      </c>
      <c r="Z62" s="65">
        <f>+B!Z47/B!Z$46</f>
        <v>1.1675276778697672E-2</v>
      </c>
      <c r="AA62" s="65">
        <f>+B!AA47/B!AA$46</f>
        <v>1.2138262687580243E-2</v>
      </c>
      <c r="AB62" s="65">
        <f>+B!AB47/B!AB$46</f>
        <v>1.2007832494499032E-2</v>
      </c>
      <c r="AC62" s="65">
        <f>+B!AC47/B!AC$46</f>
        <v>1.4602848764717551E-2</v>
      </c>
      <c r="AD62" s="65">
        <f>+B!AD47/B!AD$46</f>
        <v>1.9429055819394352E-2</v>
      </c>
      <c r="AE62" s="65">
        <f>+B!AE47/B!AE$46</f>
        <v>2.0783510466240152E-2</v>
      </c>
    </row>
    <row r="63" spans="3:31" x14ac:dyDescent="0.25">
      <c r="C63" s="198" t="s">
        <v>17</v>
      </c>
      <c r="D63" s="214"/>
      <c r="E63" s="66">
        <f>+B!E48/B!E$46</f>
        <v>7.6059635785160847E-4</v>
      </c>
      <c r="F63" s="67">
        <f>+B!F48/B!F$46</f>
        <v>5.1139721831215538E-4</v>
      </c>
      <c r="G63" s="66">
        <f>+B!G48/B!G$46</f>
        <v>2.4064513280692469E-4</v>
      </c>
      <c r="H63" s="67">
        <f>+B!H48/B!H$46</f>
        <v>1.0424610940439906E-3</v>
      </c>
      <c r="I63" s="66">
        <f>+B!I48/B!I$46</f>
        <v>2.6332484368582634E-4</v>
      </c>
      <c r="J63" s="67">
        <f>+B!J48/B!J$46</f>
        <v>4.9328413761191825E-4</v>
      </c>
      <c r="K63" s="66">
        <f>+B!K48/B!K$46</f>
        <v>4.7159019593454694E-4</v>
      </c>
      <c r="L63" s="67">
        <f>+B!L48/B!L$46</f>
        <v>6.9165065099783738E-4</v>
      </c>
      <c r="M63" s="66">
        <f>+B!M48/B!M$46</f>
        <v>6.7435859372905335E-4</v>
      </c>
      <c r="N63" s="67">
        <f>+B!N48/B!N$46</f>
        <v>7.8515189828618046E-4</v>
      </c>
      <c r="O63" s="66">
        <f>+B!O48/B!O$46</f>
        <v>1.2915008910232141E-3</v>
      </c>
      <c r="P63" s="67">
        <f>+B!P48/B!P$46</f>
        <v>1.1953421655978879E-3</v>
      </c>
      <c r="Q63" s="66">
        <f>+B!Q48/B!Q$46</f>
        <v>5.7347822261912863E-4</v>
      </c>
      <c r="R63" s="67">
        <f>+B!R48/B!R$46</f>
        <v>8.0199897136318786E-4</v>
      </c>
      <c r="S63" s="66">
        <f>+B!S48/B!S$46</f>
        <v>7.6037773630186617E-4</v>
      </c>
      <c r="T63" s="67">
        <f>+B!T48/B!T$46</f>
        <v>5.5548450381688597E-4</v>
      </c>
      <c r="U63" s="66">
        <f>+B!U48/B!U$46</f>
        <v>3.5563686432070062E-4</v>
      </c>
      <c r="V63" s="67">
        <f>+B!V48/B!V$46</f>
        <v>1.4442410330165027E-3</v>
      </c>
      <c r="W63" s="66">
        <f>+B!W48/B!W$46</f>
        <v>1.5031643805884158E-3</v>
      </c>
      <c r="X63" s="67">
        <f>+B!X48/B!X$46</f>
        <v>1.6566789596748766E-3</v>
      </c>
      <c r="Y63" s="66">
        <f>+B!Y48/B!Y$46</f>
        <v>1.3619248725663233E-3</v>
      </c>
      <c r="Z63" s="68">
        <f>+B!Z48/B!Z$46</f>
        <v>3.4247506268731535E-3</v>
      </c>
      <c r="AA63" s="68">
        <f>+B!AA48/B!AA$46</f>
        <v>9.7503092319202057E-3</v>
      </c>
      <c r="AB63" s="68">
        <f>+B!AB48/B!AB$46</f>
        <v>5.2198224413713265E-3</v>
      </c>
      <c r="AC63" s="68">
        <f>+B!AC48/B!AC$46</f>
        <v>5.1337415270951148E-3</v>
      </c>
      <c r="AD63" s="68">
        <f>+B!AD48/B!AD$46</f>
        <v>6.7443887703016814E-3</v>
      </c>
      <c r="AE63" s="68">
        <f>+B!AE48/B!AE$46</f>
        <v>5.903842689708472E-3</v>
      </c>
    </row>
    <row r="64" spans="3:31" x14ac:dyDescent="0.25">
      <c r="C64" s="200" t="s">
        <v>18</v>
      </c>
      <c r="D64" s="215"/>
      <c r="E64" s="49">
        <f>+B!E49/B!E$46</f>
        <v>6.6083537433396788E-3</v>
      </c>
      <c r="F64" s="64">
        <f>+B!F49/B!F$46</f>
        <v>7.8487078650382111E-3</v>
      </c>
      <c r="G64" s="49">
        <f>+B!G49/B!G$46</f>
        <v>8.6932845011692961E-3</v>
      </c>
      <c r="H64" s="64">
        <f>+B!H49/B!H$46</f>
        <v>1.08487086054602E-2</v>
      </c>
      <c r="I64" s="49">
        <f>+B!I49/B!I$46</f>
        <v>1.3364135343709808E-2</v>
      </c>
      <c r="J64" s="64">
        <f>+B!J49/B!J$46</f>
        <v>1.4560383643165871E-2</v>
      </c>
      <c r="K64" s="49">
        <f>+B!K49/B!K$46</f>
        <v>1.0743166144161449E-2</v>
      </c>
      <c r="L64" s="64">
        <f>+B!L49/B!L$46</f>
        <v>1.0894373704885047E-2</v>
      </c>
      <c r="M64" s="49">
        <f>+B!M49/B!M$46</f>
        <v>1.199523404388891E-2</v>
      </c>
      <c r="N64" s="64">
        <f>+B!N49/B!N$46</f>
        <v>1.2823873373891586E-2</v>
      </c>
      <c r="O64" s="49">
        <f>+B!O49/B!O$46</f>
        <v>1.6143476775554569E-2</v>
      </c>
      <c r="P64" s="64">
        <f>+B!P49/B!P$46</f>
        <v>1.3316387609797871E-2</v>
      </c>
      <c r="Q64" s="49">
        <f>+B!Q49/B!Q$46</f>
        <v>1.5953867375343812E-2</v>
      </c>
      <c r="R64" s="64">
        <f>+B!R49/B!R$46</f>
        <v>1.4324062974147313E-2</v>
      </c>
      <c r="S64" s="49">
        <f>+B!S49/B!S$46</f>
        <v>1.3180550719743216E-2</v>
      </c>
      <c r="T64" s="64">
        <f>+B!T49/B!T$46</f>
        <v>1.1535954257695004E-2</v>
      </c>
      <c r="U64" s="49">
        <f>+B!U49/B!U$46</f>
        <v>1.244320249193057E-2</v>
      </c>
      <c r="V64" s="64">
        <f>+B!V49/B!V$46</f>
        <v>1.4893182953745284E-2</v>
      </c>
      <c r="W64" s="49">
        <f>+B!W49/B!W$46</f>
        <v>1.2911941543579731E-2</v>
      </c>
      <c r="X64" s="64">
        <f>+B!X49/B!X$46</f>
        <v>1.1415440987634029E-2</v>
      </c>
      <c r="Y64" s="49">
        <f>+B!Y49/B!Y$46</f>
        <v>1.0453041164230896E-2</v>
      </c>
      <c r="Z64" s="65">
        <f>+B!Z49/B!Z$46</f>
        <v>1.2928888399596647E-2</v>
      </c>
      <c r="AA64" s="65">
        <f>+B!AA49/B!AA$46</f>
        <v>1.2999437566101991E-2</v>
      </c>
      <c r="AB64" s="65">
        <f>+B!AB49/B!AB$46</f>
        <v>1.1014888273529004E-2</v>
      </c>
      <c r="AC64" s="65">
        <f>+B!AC49/B!AC$46</f>
        <v>1.1444141538877902E-2</v>
      </c>
      <c r="AD64" s="65">
        <f>+B!AD49/B!AD$46</f>
        <v>1.3237447008347876E-2</v>
      </c>
      <c r="AE64" s="65">
        <f>+B!AE49/B!AE$46</f>
        <v>1.2324552228543095E-2</v>
      </c>
    </row>
    <row r="65" spans="3:31" x14ac:dyDescent="0.25">
      <c r="C65" s="198" t="s">
        <v>19</v>
      </c>
      <c r="D65" s="214"/>
      <c r="E65" s="66">
        <f>+B!E50/B!E$46</f>
        <v>1.1671997910549485E-2</v>
      </c>
      <c r="F65" s="67">
        <f>+B!F50/B!F$46</f>
        <v>1.2724885406616734E-3</v>
      </c>
      <c r="G65" s="66">
        <f>+B!G50/B!G$46</f>
        <v>1.1385252431669124E-3</v>
      </c>
      <c r="H65" s="67">
        <f>+B!H50/B!H$46</f>
        <v>1.3815334026169605E-3</v>
      </c>
      <c r="I65" s="66">
        <f>+B!I50/B!I$46</f>
        <v>1.3975553200828194E-3</v>
      </c>
      <c r="J65" s="67">
        <f>+B!J50/B!J$46</f>
        <v>1.3764280706907905E-3</v>
      </c>
      <c r="K65" s="66">
        <f>+B!K50/B!K$46</f>
        <v>1.2011674550219688E-3</v>
      </c>
      <c r="L65" s="67">
        <f>+B!L50/B!L$46</f>
        <v>1.2084670540855153E-3</v>
      </c>
      <c r="M65" s="66">
        <f>+B!M50/B!M$46</f>
        <v>9.4021040048287356E-4</v>
      </c>
      <c r="N65" s="67">
        <f>+B!N50/B!N$46</f>
        <v>1.667347071639434E-3</v>
      </c>
      <c r="O65" s="66">
        <f>+B!O50/B!O$46</f>
        <v>1.279866597919942E-3</v>
      </c>
      <c r="P65" s="67">
        <f>+B!P50/B!P$46</f>
        <v>1.4080177468252754E-3</v>
      </c>
      <c r="Q65" s="66">
        <f>+B!Q50/B!Q$46</f>
        <v>2.0951153398612635E-3</v>
      </c>
      <c r="R65" s="67">
        <f>+B!R50/B!R$46</f>
        <v>1.7364403901114741E-3</v>
      </c>
      <c r="S65" s="66">
        <f>+B!S50/B!S$46</f>
        <v>1.8764549153687182E-3</v>
      </c>
      <c r="T65" s="67">
        <f>+B!T50/B!T$46</f>
        <v>1.9496945646626457E-3</v>
      </c>
      <c r="U65" s="66">
        <f>+B!U50/B!U$46</f>
        <v>1.8272094440557073E-3</v>
      </c>
      <c r="V65" s="67">
        <f>+B!V50/B!V$46</f>
        <v>1.9587462275242155E-3</v>
      </c>
      <c r="W65" s="66">
        <f>+B!W50/B!W$46</f>
        <v>2.4059360852667689E-3</v>
      </c>
      <c r="X65" s="67">
        <f>+B!X50/B!X$46</f>
        <v>1.8350183209810593E-3</v>
      </c>
      <c r="Y65" s="66">
        <f>+B!Y50/B!Y$46</f>
        <v>1.3979639719262221E-3</v>
      </c>
      <c r="Z65" s="68">
        <f>+B!Z50/B!Z$46</f>
        <v>1.9918655815309876E-3</v>
      </c>
      <c r="AA65" s="68">
        <f>+B!AA50/B!AA$46</f>
        <v>1.7994250794291136E-3</v>
      </c>
      <c r="AB65" s="68">
        <f>+B!AB50/B!AB$46</f>
        <v>2.050682064774757E-3</v>
      </c>
      <c r="AC65" s="68">
        <f>+B!AC50/B!AC$46</f>
        <v>2.0815732412925898E-3</v>
      </c>
      <c r="AD65" s="68">
        <f>+B!AD50/B!AD$46</f>
        <v>2.1476089351422935E-3</v>
      </c>
      <c r="AE65" s="68">
        <f>+B!AE50/B!AE$46</f>
        <v>2.6842434032761358E-3</v>
      </c>
    </row>
    <row r="66" spans="3:31" x14ac:dyDescent="0.25">
      <c r="C66" s="200" t="s">
        <v>20</v>
      </c>
      <c r="D66" s="215"/>
      <c r="E66" s="49">
        <f>+B!E51/B!E$46</f>
        <v>7.5280572247996263E-4</v>
      </c>
      <c r="F66" s="64">
        <f>+B!F51/B!F$46</f>
        <v>5.3500797894208841E-4</v>
      </c>
      <c r="G66" s="49">
        <f>+B!G51/B!G$46</f>
        <v>8.4742606480453411E-4</v>
      </c>
      <c r="H66" s="64">
        <f>+B!H51/B!H$46</f>
        <v>4.3761477319578237E-4</v>
      </c>
      <c r="I66" s="49">
        <f>+B!I51/B!I$46</f>
        <v>6.9025912704282562E-4</v>
      </c>
      <c r="J66" s="64">
        <f>+B!J51/B!J$46</f>
        <v>4.0949976281072666E-4</v>
      </c>
      <c r="K66" s="49">
        <f>+B!K51/B!K$46</f>
        <v>5.8928197445375302E-4</v>
      </c>
      <c r="L66" s="64">
        <f>+B!L51/B!L$46</f>
        <v>9.2594927880798963E-4</v>
      </c>
      <c r="M66" s="49">
        <f>+B!M51/B!M$46</f>
        <v>2.994727889933095E-4</v>
      </c>
      <c r="N66" s="64">
        <f>+B!N51/B!N$46</f>
        <v>2.8756152227589563E-4</v>
      </c>
      <c r="O66" s="49">
        <f>+B!O51/B!O$46</f>
        <v>2.8440876761155499E-4</v>
      </c>
      <c r="P66" s="64">
        <f>+B!P51/B!P$46</f>
        <v>3.2965079422229477E-4</v>
      </c>
      <c r="Q66" s="49">
        <f>+B!Q51/B!Q$46</f>
        <v>2.6799980744874566E-4</v>
      </c>
      <c r="R66" s="64">
        <f>+B!R51/B!R$46</f>
        <v>1.8213292530311716E-4</v>
      </c>
      <c r="S66" s="49">
        <f>+B!S51/B!S$46</f>
        <v>4.7902934412437592E-4</v>
      </c>
      <c r="T66" s="64">
        <f>+B!T51/B!T$46</f>
        <v>6.3318199312996717E-4</v>
      </c>
      <c r="U66" s="49">
        <f>+B!U51/B!U$46</f>
        <v>9.1970611471006475E-4</v>
      </c>
      <c r="V66" s="64">
        <f>+B!V51/B!V$46</f>
        <v>4.8341807403808848E-4</v>
      </c>
      <c r="W66" s="49">
        <f>+B!W51/B!W$46</f>
        <v>7.4447700380940039E-4</v>
      </c>
      <c r="X66" s="64">
        <f>+B!X51/B!X$46</f>
        <v>5.2550674087250074E-4</v>
      </c>
      <c r="Y66" s="49">
        <f>+B!Y51/B!Y$46</f>
        <v>3.5447025606693676E-4</v>
      </c>
      <c r="Z66" s="65">
        <f>+B!Z51/B!Z$46</f>
        <v>4.5221358543335352E-4</v>
      </c>
      <c r="AA66" s="65">
        <f>+B!AA51/B!AA$46</f>
        <v>8.1974153654379564E-4</v>
      </c>
      <c r="AB66" s="65">
        <f>+B!AB51/B!AB$46</f>
        <v>5.063605082516816E-4</v>
      </c>
      <c r="AC66" s="65">
        <f>+B!AC51/B!AC$46</f>
        <v>3.5090840218515452E-4</v>
      </c>
      <c r="AD66" s="65">
        <f>+B!AD51/B!AD$46</f>
        <v>7.4264230414303634E-4</v>
      </c>
      <c r="AE66" s="65">
        <f>+B!AE51/B!AE$46</f>
        <v>1.6617119813124299E-3</v>
      </c>
    </row>
    <row r="67" spans="3:31" x14ac:dyDescent="0.25">
      <c r="C67" s="198" t="s">
        <v>21</v>
      </c>
      <c r="D67" s="214"/>
      <c r="E67" s="66">
        <f>+B!E52/B!E$46</f>
        <v>0.28934013898219407</v>
      </c>
      <c r="F67" s="67">
        <f>+B!F52/B!F$46</f>
        <v>0.28313967440348675</v>
      </c>
      <c r="G67" s="66">
        <f>+B!G52/B!G$46</f>
        <v>0.31208128209470481</v>
      </c>
      <c r="H67" s="67">
        <f>+B!H52/B!H$46</f>
        <v>0.29948388873369436</v>
      </c>
      <c r="I67" s="66">
        <f>+B!I52/B!I$46</f>
        <v>0.39522748533792601</v>
      </c>
      <c r="J67" s="67">
        <f>+B!J52/B!J$46</f>
        <v>0.40694887860307283</v>
      </c>
      <c r="K67" s="66">
        <f>+B!K52/B!K$46</f>
        <v>0.35776636651852978</v>
      </c>
      <c r="L67" s="67">
        <f>+B!L52/B!L$46</f>
        <v>0.40491276583731439</v>
      </c>
      <c r="M67" s="66">
        <f>+B!M52/B!M$46</f>
        <v>0.34765910334892125</v>
      </c>
      <c r="N67" s="67">
        <f>+B!N52/B!N$46</f>
        <v>0.32301501498177471</v>
      </c>
      <c r="O67" s="66">
        <f>+B!O52/B!O$46</f>
        <v>0.34019042704874264</v>
      </c>
      <c r="P67" s="67">
        <f>+B!P52/B!P$46</f>
        <v>0.33601856721517914</v>
      </c>
      <c r="Q67" s="66">
        <f>+B!Q52/B!Q$46</f>
        <v>0.2896682142697079</v>
      </c>
      <c r="R67" s="67">
        <f>+B!R52/B!R$46</f>
        <v>0.28169572255315106</v>
      </c>
      <c r="S67" s="66">
        <f>+B!S52/B!S$46</f>
        <v>0.31364007907985242</v>
      </c>
      <c r="T67" s="67">
        <f>+B!T52/B!T$46</f>
        <v>0.28373983641744799</v>
      </c>
      <c r="U67" s="66">
        <f>+B!U52/B!U$46</f>
        <v>0.25340586416269778</v>
      </c>
      <c r="V67" s="67">
        <f>+B!V52/B!V$46</f>
        <v>0.30863368395013879</v>
      </c>
      <c r="W67" s="66">
        <f>+B!W52/B!W$46</f>
        <v>0.33066719108037534</v>
      </c>
      <c r="X67" s="67">
        <f>+B!X52/B!X$46</f>
        <v>0.31320205074876195</v>
      </c>
      <c r="Y67" s="66">
        <f>+B!Y52/B!Y$46</f>
        <v>0.35547795015907713</v>
      </c>
      <c r="Z67" s="68">
        <f>+B!Z52/B!Z$46</f>
        <v>0.42266856475620168</v>
      </c>
      <c r="AA67" s="68">
        <f>+B!AA52/B!AA$46</f>
        <v>0.39429417747510936</v>
      </c>
      <c r="AB67" s="68">
        <f>+B!AB52/B!AB$46</f>
        <v>0.38758543640089926</v>
      </c>
      <c r="AC67" s="68">
        <f>+B!AC52/B!AC$46</f>
        <v>0.39475049259870731</v>
      </c>
      <c r="AD67" s="68">
        <f>+B!AD52/B!AD$46</f>
        <v>0.49527316592158482</v>
      </c>
      <c r="AE67" s="68">
        <f>+B!AE52/B!AE$46</f>
        <v>0.46449666749954965</v>
      </c>
    </row>
    <row r="68" spans="3:31" x14ac:dyDescent="0.25">
      <c r="C68" s="200" t="s">
        <v>22</v>
      </c>
      <c r="D68" s="215"/>
      <c r="E68" s="49">
        <f>+B!E53/B!E$46</f>
        <v>8.5987635660763673E-2</v>
      </c>
      <c r="F68" s="64">
        <f>+B!F53/B!F$46</f>
        <v>9.181534013800953E-2</v>
      </c>
      <c r="G68" s="49">
        <f>+B!G53/B!G$46</f>
        <v>8.5449535081863939E-2</v>
      </c>
      <c r="H68" s="64">
        <f>+B!H53/B!H$46</f>
        <v>7.7010868735329141E-2</v>
      </c>
      <c r="I68" s="49">
        <f>+B!I53/B!I$46</f>
        <v>8.9078160512780613E-2</v>
      </c>
      <c r="J68" s="64">
        <f>+B!J53/B!J$46</f>
        <v>0.1076786115007443</v>
      </c>
      <c r="K68" s="49">
        <f>+B!K53/B!K$46</f>
        <v>0.1119321337763335</v>
      </c>
      <c r="L68" s="64">
        <f>+B!L53/B!L$46</f>
        <v>0.12202381526184218</v>
      </c>
      <c r="M68" s="49">
        <f>+B!M53/B!M$46</f>
        <v>0.10769023770271499</v>
      </c>
      <c r="N68" s="64">
        <f>+B!N53/B!N$46</f>
        <v>0.12225115055922589</v>
      </c>
      <c r="O68" s="49">
        <f>+B!O53/B!O$46</f>
        <v>0.13316967855822143</v>
      </c>
      <c r="P68" s="64">
        <f>+B!P53/B!P$46</f>
        <v>0.12707910333183742</v>
      </c>
      <c r="Q68" s="49">
        <f>+B!Q53/B!Q$46</f>
        <v>0.12038370817197484</v>
      </c>
      <c r="R68" s="64">
        <f>+B!R53/B!R$46</f>
        <v>0.1025280579632349</v>
      </c>
      <c r="S68" s="49">
        <f>+B!S53/B!S$46</f>
        <v>0.1434759121753385</v>
      </c>
      <c r="T68" s="64">
        <f>+B!T53/B!T$46</f>
        <v>0.10845976856169698</v>
      </c>
      <c r="U68" s="49">
        <f>+B!U53/B!U$46</f>
        <v>9.2202965939101184E-2</v>
      </c>
      <c r="V68" s="64">
        <f>+B!V53/B!V$46</f>
        <v>9.8091335997824589E-2</v>
      </c>
      <c r="W68" s="49">
        <f>+B!W53/B!W$46</f>
        <v>0.10017177871856067</v>
      </c>
      <c r="X68" s="64">
        <f>+B!X53/B!X$46</f>
        <v>7.8703923937703132E-2</v>
      </c>
      <c r="Y68" s="49">
        <f>+B!Y53/B!Y$46</f>
        <v>7.1475584510203957E-2</v>
      </c>
      <c r="Z68" s="65">
        <f>+B!Z53/B!Z$46</f>
        <v>8.1062984794592896E-2</v>
      </c>
      <c r="AA68" s="65">
        <f>+B!AA53/B!AA$46</f>
        <v>7.9500191569041173E-2</v>
      </c>
      <c r="AB68" s="65">
        <f>+B!AB53/B!AB$46</f>
        <v>7.2822228786879037E-2</v>
      </c>
      <c r="AC68" s="65">
        <f>+B!AC53/B!AC$46</f>
        <v>7.2589787362133354E-2</v>
      </c>
      <c r="AD68" s="65">
        <f>+B!AD53/B!AD$46</f>
        <v>7.0056408849491852E-2</v>
      </c>
      <c r="AE68" s="65">
        <f>+B!AE53/B!AE$46</f>
        <v>7.3367210364938332E-2</v>
      </c>
    </row>
    <row r="69" spans="3:31" x14ac:dyDescent="0.25">
      <c r="C69" s="198" t="s">
        <v>23</v>
      </c>
      <c r="D69" s="214"/>
      <c r="E69" s="66">
        <f>+B!E54/B!E$46</f>
        <v>0.51738687436071851</v>
      </c>
      <c r="F69" s="67">
        <f>+B!F54/B!F$46</f>
        <v>0.52842544837891248</v>
      </c>
      <c r="G69" s="66">
        <f>+B!G54/B!G$46</f>
        <v>0.50317802236325093</v>
      </c>
      <c r="H69" s="67">
        <f>+B!H54/B!H$46</f>
        <v>0.52412978322967529</v>
      </c>
      <c r="I69" s="66">
        <f>+B!I54/B!I$46</f>
        <v>0.41181675903978177</v>
      </c>
      <c r="J69" s="67">
        <f>+B!J54/B!J$46</f>
        <v>0.3604385066096949</v>
      </c>
      <c r="K69" s="66">
        <f>+B!K54/B!K$46</f>
        <v>0.42281625759855429</v>
      </c>
      <c r="L69" s="67">
        <f>+B!L54/B!L$46</f>
        <v>0.35159922904449165</v>
      </c>
      <c r="M69" s="66">
        <f>+B!M54/B!M$46</f>
        <v>0.43801821107927846</v>
      </c>
      <c r="N69" s="67">
        <f>+B!N54/B!N$46</f>
        <v>0.45683991966803422</v>
      </c>
      <c r="O69" s="66">
        <f>+B!O54/B!O$46</f>
        <v>0.42264177428592442</v>
      </c>
      <c r="P69" s="67">
        <f>+B!P54/B!P$46</f>
        <v>0.41343954253618781</v>
      </c>
      <c r="Q69" s="66">
        <f>+B!Q54/B!Q$46</f>
        <v>0.47766695936670556</v>
      </c>
      <c r="R69" s="67">
        <f>+B!R54/B!R$46</f>
        <v>0.52372163623883639</v>
      </c>
      <c r="S69" s="66">
        <f>+B!S54/B!S$46</f>
        <v>0.44304128679596594</v>
      </c>
      <c r="T69" s="67">
        <f>+B!T54/B!T$46</f>
        <v>0.51407542316337629</v>
      </c>
      <c r="U69" s="66">
        <f>+B!U54/B!U$46</f>
        <v>0.55462429180868111</v>
      </c>
      <c r="V69" s="67">
        <f>+B!V54/B!V$46</f>
        <v>0.49600616544999349</v>
      </c>
      <c r="W69" s="66">
        <f>+B!W54/B!W$46</f>
        <v>0.44945958351703674</v>
      </c>
      <c r="X69" s="67">
        <f>+B!X54/B!X$46</f>
        <v>0.49897114870220127</v>
      </c>
      <c r="Y69" s="66">
        <f>+B!Y54/B!Y$46</f>
        <v>0.47759822249977285</v>
      </c>
      <c r="Z69" s="68">
        <f>+B!Z54/B!Z$46</f>
        <v>0.38272763898664974</v>
      </c>
      <c r="AA69" s="68">
        <f>+B!AA54/B!AA$46</f>
        <v>0.41611132989469574</v>
      </c>
      <c r="AB69" s="68">
        <f>+B!AB54/B!AB$46</f>
        <v>0.43637034603410368</v>
      </c>
      <c r="AC69" s="68">
        <f>+B!AC54/B!AC$46</f>
        <v>0.42783163134975954</v>
      </c>
      <c r="AD69" s="68">
        <f>+B!AD54/B!AD$46</f>
        <v>0.31090692752743337</v>
      </c>
      <c r="AE69" s="68">
        <f>+B!AE54/B!AE$46</f>
        <v>0.34196330859864532</v>
      </c>
    </row>
    <row r="70" spans="3:31" x14ac:dyDescent="0.25">
      <c r="C70" s="200" t="s">
        <v>24</v>
      </c>
      <c r="D70" s="215"/>
      <c r="E70" s="49">
        <f>+B!E55/B!E$46</f>
        <v>8.0569678351653351E-2</v>
      </c>
      <c r="F70" s="64">
        <f>+B!F55/B!F$46</f>
        <v>7.8987286533334602E-2</v>
      </c>
      <c r="G70" s="49">
        <f>+B!G55/B!G$46</f>
        <v>8.0760869780090519E-2</v>
      </c>
      <c r="H70" s="64">
        <f>+B!H55/B!H$46</f>
        <v>8.1726304351536175E-2</v>
      </c>
      <c r="I70" s="49">
        <f>+B!I55/B!I$46</f>
        <v>8.3156500384311383E-2</v>
      </c>
      <c r="J70" s="64">
        <f>+B!J55/B!J$46</f>
        <v>0.10143534797272212</v>
      </c>
      <c r="K70" s="49">
        <f>+B!K55/B!K$46</f>
        <v>8.9000341195104152E-2</v>
      </c>
      <c r="L70" s="64">
        <f>+B!L55/B!L$46</f>
        <v>0.10244186405662907</v>
      </c>
      <c r="M70" s="49">
        <f>+B!M55/B!M$46</f>
        <v>8.8612778490941874E-2</v>
      </c>
      <c r="N70" s="64">
        <f>+B!N55/B!N$46</f>
        <v>7.785158743601997E-2</v>
      </c>
      <c r="O70" s="49">
        <f>+B!O55/B!O$46</f>
        <v>7.8916892680787498E-2</v>
      </c>
      <c r="P70" s="64">
        <f>+B!P55/B!P$46</f>
        <v>0.10252215245621908</v>
      </c>
      <c r="Q70" s="49">
        <f>+B!Q55/B!Q$46</f>
        <v>7.701186182123608E-2</v>
      </c>
      <c r="R70" s="64">
        <f>+B!R55/B!R$46</f>
        <v>7.1319204238343245E-2</v>
      </c>
      <c r="S70" s="49">
        <f>+B!S55/B!S$46</f>
        <v>8.0801542744513205E-2</v>
      </c>
      <c r="T70" s="64">
        <f>+B!T55/B!T$46</f>
        <v>7.5411882236971498E-2</v>
      </c>
      <c r="U70" s="49">
        <f>+B!U55/B!U$46</f>
        <v>8.0838588808884282E-2</v>
      </c>
      <c r="V70" s="64">
        <f>+B!V55/B!V$46</f>
        <v>7.4038401001617724E-2</v>
      </c>
      <c r="W70" s="49">
        <f>+B!W55/B!W$46</f>
        <v>9.6283897523640527E-2</v>
      </c>
      <c r="X70" s="64">
        <f>+B!X55/B!X$46</f>
        <v>8.6541052510136399E-2</v>
      </c>
      <c r="Y70" s="49">
        <f>+B!Y55/B!Y$46</f>
        <v>7.3032264381107617E-2</v>
      </c>
      <c r="Z70" s="65">
        <f>+B!Z55/B!Z$46</f>
        <v>8.2834977472386537E-2</v>
      </c>
      <c r="AA70" s="65">
        <f>+B!AA55/B!AA$46</f>
        <v>7.2409095420592762E-2</v>
      </c>
      <c r="AB70" s="65">
        <f>+B!AB55/B!AB$46</f>
        <v>7.2364620058216853E-2</v>
      </c>
      <c r="AC70" s="65">
        <f>+B!AC55/B!AC$46</f>
        <v>7.1139215920016971E-2</v>
      </c>
      <c r="AD70" s="65">
        <f>+B!AD55/B!AD$46</f>
        <v>8.1317800267779308E-2</v>
      </c>
      <c r="AE70" s="65">
        <f>+B!AE55/B!AE$46</f>
        <v>7.6714576808276147E-2</v>
      </c>
    </row>
    <row r="71" spans="3:31" ht="15.75" thickBot="1" x14ac:dyDescent="0.3">
      <c r="C71" s="202" t="s">
        <v>25</v>
      </c>
      <c r="D71" s="238"/>
      <c r="E71" s="69" t="e">
        <f>+B!E56/B!E$46</f>
        <v>#VALUE!</v>
      </c>
      <c r="F71" s="70">
        <f>+B!F56/B!F$46</f>
        <v>1.5465563731397181E-8</v>
      </c>
      <c r="G71" s="69">
        <f>+B!G56/B!G$46</f>
        <v>9.1764580295325654E-6</v>
      </c>
      <c r="H71" s="70" t="e">
        <f>+B!H56/B!H$46</f>
        <v>#VALUE!</v>
      </c>
      <c r="I71" s="69" t="e">
        <f>+B!I56/B!I$46</f>
        <v>#VALUE!</v>
      </c>
      <c r="J71" s="70" t="e">
        <f>+B!J56/B!J$46</f>
        <v>#VALUE!</v>
      </c>
      <c r="K71" s="69">
        <f>+B!K56/B!K$46</f>
        <v>1.6103659036287196E-4</v>
      </c>
      <c r="L71" s="70">
        <f>+B!L56/B!L$46</f>
        <v>1.0780156689605026E-4</v>
      </c>
      <c r="M71" s="69">
        <f>+B!M56/B!M$46</f>
        <v>5.757076182709807E-4</v>
      </c>
      <c r="N71" s="70">
        <f>+B!N56/B!N$46</f>
        <v>1.9845153130443026E-4</v>
      </c>
      <c r="O71" s="69">
        <f>+B!O56/B!O$46</f>
        <v>3.0566484472335499E-4</v>
      </c>
      <c r="P71" s="70">
        <f>+B!P56/B!P$46</f>
        <v>3.2793414763674988E-4</v>
      </c>
      <c r="Q71" s="69">
        <f>+B!Q56/B!Q$46</f>
        <v>3.2101198963543074E-4</v>
      </c>
      <c r="R71" s="70">
        <f>+B!R56/B!R$46</f>
        <v>1.7562593063700355E-4</v>
      </c>
      <c r="S71" s="69">
        <f>+B!S56/B!S$46</f>
        <v>1.496435279895158E-4</v>
      </c>
      <c r="T71" s="70">
        <f>+B!T56/B!T$46</f>
        <v>1.9874652667597312E-4</v>
      </c>
      <c r="U71" s="69">
        <f>+B!U56/B!U$46</f>
        <v>1.6590118050696339E-4</v>
      </c>
      <c r="V71" s="70">
        <f>+B!V56/B!V$46</f>
        <v>9.3660990445963683E-5</v>
      </c>
      <c r="W71" s="69">
        <f>+B!W56/B!W$46</f>
        <v>1.197181215899704E-4</v>
      </c>
      <c r="X71" s="70">
        <f>+B!X56/B!X$46</f>
        <v>1.0935377549706082E-4</v>
      </c>
      <c r="Y71" s="69">
        <f>+B!Y56/B!Y$46</f>
        <v>1.0483343873789723E-4</v>
      </c>
      <c r="Z71" s="71">
        <f>+B!Z56/B!Z$46</f>
        <v>2.3306915456156355E-4</v>
      </c>
      <c r="AA71" s="71">
        <f>+B!AA56/B!AA$46</f>
        <v>1.7781609158601023E-4</v>
      </c>
      <c r="AB71" s="71">
        <f>+B!AB56/B!AB$46</f>
        <v>5.7886468861900179E-5</v>
      </c>
      <c r="AC71" s="71">
        <f>+B!AC56/B!AC$46</f>
        <v>7.5457238842138741E-5</v>
      </c>
      <c r="AD71" s="71">
        <f>+B!AD56/B!AD$46</f>
        <v>1.4435385314476445E-4</v>
      </c>
      <c r="AE71" s="71">
        <f>+B!AE56/B!AE$46</f>
        <v>1.0035562166967861E-4</v>
      </c>
    </row>
    <row r="72" spans="3:31" x14ac:dyDescent="0.25">
      <c r="C72" t="s">
        <v>52</v>
      </c>
    </row>
  </sheetData>
  <mergeCells count="28">
    <mergeCell ref="C70:D70"/>
    <mergeCell ref="C71:D71"/>
    <mergeCell ref="C65:D65"/>
    <mergeCell ref="C66:D66"/>
    <mergeCell ref="C67:D67"/>
    <mergeCell ref="C68:D68"/>
    <mergeCell ref="C69:D69"/>
    <mergeCell ref="C57:D57"/>
    <mergeCell ref="C61:D61"/>
    <mergeCell ref="C62:D62"/>
    <mergeCell ref="C63:D63"/>
    <mergeCell ref="C64:D64"/>
    <mergeCell ref="C52:D52"/>
    <mergeCell ref="C53:D53"/>
    <mergeCell ref="C54:D54"/>
    <mergeCell ref="C55:D55"/>
    <mergeCell ref="C56:D56"/>
    <mergeCell ref="C47:D47"/>
    <mergeCell ref="C48:D48"/>
    <mergeCell ref="C49:D49"/>
    <mergeCell ref="C50:D50"/>
    <mergeCell ref="C51:D51"/>
    <mergeCell ref="B7:E16"/>
    <mergeCell ref="G9:J16"/>
    <mergeCell ref="M8:P16"/>
    <mergeCell ref="C17:E17"/>
    <mergeCell ref="H17:J17"/>
    <mergeCell ref="N17:P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INICIO</vt:lpstr>
      <vt:lpstr>INDICADORES</vt:lpstr>
      <vt:lpstr>FUENTE DE DATOS</vt:lpstr>
      <vt:lpstr>A</vt:lpstr>
      <vt:lpstr>B</vt:lpstr>
      <vt:lpstr>C</vt:lpstr>
      <vt:lpstr>D</vt:lpstr>
      <vt:lpstr>E</vt:lpstr>
      <vt:lpstr>F</vt:lpstr>
      <vt:lpstr>H</vt:lpstr>
      <vt:lpstr>I</vt:lpstr>
      <vt:lpstr>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OBSERVATORIO COLOMBIANO TRATADOS COMERCIALES</dc:creator>
  <cp:lastModifiedBy>Luis Eudoro Duarte LAUREANO</cp:lastModifiedBy>
  <dcterms:created xsi:type="dcterms:W3CDTF">2017-09-28T16:39:19Z</dcterms:created>
  <dcterms:modified xsi:type="dcterms:W3CDTF">2023-05-22T18:42:52Z</dcterms:modified>
</cp:coreProperties>
</file>