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drawings/drawing9.xml" ContentType="application/vnd.openxmlformats-officedocument.drawing+xml"/>
  <Override PartName="/xl/charts/chart20.xml" ContentType="application/vnd.openxmlformats-officedocument.drawingml.chart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drawings/drawing11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2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4.xml" ContentType="application/vnd.openxmlformats-officedocument.drawing+xml"/>
  <Override PartName="/xl/charts/chart3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+xml"/>
  <Override PartName="/xl/charts/chart3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6.xml" ContentType="application/vnd.openxmlformats-officedocument.drawing+xml"/>
  <Override PartName="/xl/charts/chart3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7.xml" ContentType="application/vnd.openxmlformats-officedocument.drawing+xml"/>
  <Override PartName="/xl/charts/chart3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8.xml" ContentType="application/vnd.openxmlformats-officedocument.drawing+xml"/>
  <Override PartName="/xl/charts/chart3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3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4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charts/chart4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4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4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4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+xml"/>
  <Override PartName="/xl/charts/chart4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4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4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1.xml" ContentType="application/vnd.openxmlformats-officedocument.drawing+xml"/>
  <Override PartName="/xl/charts/chart4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4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5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2.xml" ContentType="application/vnd.openxmlformats-officedocument.drawing+xml"/>
  <Override PartName="/xl/charts/chart5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3.xml" ContentType="application/vnd.openxmlformats-officedocument.drawing+xml"/>
  <Override PartName="/xl/charts/chart5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4.xml" ContentType="application/vnd.openxmlformats-officedocument.drawing+xml"/>
  <Override PartName="/xl/charts/chart5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5.xml" ContentType="application/vnd.openxmlformats-officedocument.drawing+xml"/>
  <Override PartName="/xl/charts/chart5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5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5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5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5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5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6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7.xml" ContentType="application/vnd.openxmlformats-officedocument.drawing+xml"/>
  <Override PartName="/xl/charts/chart6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6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6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28.xml" ContentType="application/vnd.openxmlformats-officedocument.drawing+xml"/>
  <Override PartName="/xl/charts/chart6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6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6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9.xml" ContentType="application/vnd.openxmlformats-officedocument.drawing+xml"/>
  <Override PartName="/xl/charts/chart6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0.xml" ContentType="application/vnd.openxmlformats-officedocument.drawing+xml"/>
  <Override PartName="/xl/charts/chart6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1.xml" ContentType="application/vnd.openxmlformats-officedocument.drawing+xml"/>
  <Override PartName="/xl/charts/chart6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2.xml" ContentType="application/vnd.openxmlformats-officedocument.drawing+xml"/>
  <Override PartName="/xl/charts/chart7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7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7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33.xml" ContentType="application/vnd.openxmlformats-officedocument.drawing+xml"/>
  <Override PartName="/xl/charts/chart73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74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75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76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34.xml" ContentType="application/vnd.openxmlformats-officedocument.drawing+xml"/>
  <Override PartName="/xl/charts/chart77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78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79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35.xml" ContentType="application/vnd.openxmlformats-officedocument.drawing+xml"/>
  <Override PartName="/xl/charts/chart80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81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82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36.xml" ContentType="application/vnd.openxmlformats-officedocument.drawing+xml"/>
  <Override PartName="/xl/charts/chart83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37.xml" ContentType="application/vnd.openxmlformats-officedocument.drawing+xml"/>
  <Override PartName="/xl/charts/chart84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38.xml" ContentType="application/vnd.openxmlformats-officedocument.drawing+xml"/>
  <Override PartName="/xl/charts/chart85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39.xml" ContentType="application/vnd.openxmlformats-officedocument.drawing+xml"/>
  <Override PartName="/xl/charts/chart86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87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88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40.xml" ContentType="application/vnd.openxmlformats-officedocument.drawing+xml"/>
  <Override PartName="/xl/charts/chart89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90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91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92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41.xml" ContentType="application/vnd.openxmlformats-officedocument.drawing+xml"/>
  <Override PartName="/xl/charts/chart93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94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95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42.xml" ContentType="application/vnd.openxmlformats-officedocument.drawing+xml"/>
  <Override PartName="/xl/charts/chart96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97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98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drawings/drawing43.xml" ContentType="application/vnd.openxmlformats-officedocument.drawing+xml"/>
  <Override PartName="/xl/charts/chart99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44.xml" ContentType="application/vnd.openxmlformats-officedocument.drawing+xml"/>
  <Override PartName="/xl/charts/chart100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drawings/drawing45.xml" ContentType="application/vnd.openxmlformats-officedocument.drawing+xml"/>
  <Override PartName="/xl/charts/chart101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drawings/drawing46.xml" ContentType="application/vnd.openxmlformats-officedocument.drawing+xml"/>
  <Override PartName="/xl/charts/chart102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10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10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47.xml" ContentType="application/vnd.openxmlformats-officedocument.drawing+xml"/>
  <Override PartName="/xl/charts/chart10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106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107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108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drawings/drawing48.xml" ContentType="application/vnd.openxmlformats-officedocument.drawing+xml"/>
  <Override PartName="/xl/charts/chart109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110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111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49.xml" ContentType="application/vnd.openxmlformats-officedocument.drawing+xml"/>
  <Override PartName="/xl/charts/chart112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113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114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drawings/drawing50.xml" ContentType="application/vnd.openxmlformats-officedocument.drawing+xml"/>
  <Override PartName="/xl/charts/chart115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51.xml" ContentType="application/vnd.openxmlformats-officedocument.drawing+xml"/>
  <Override PartName="/xl/charts/chart116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drawings/drawing52.xml" ContentType="application/vnd.openxmlformats-officedocument.drawing+xml"/>
  <Override PartName="/xl/charts/chart117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drawings/drawing53.xml" ContentType="application/vnd.openxmlformats-officedocument.drawing+xml"/>
  <Override PartName="/xl/charts/chart118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119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120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drawings/drawing54.xml" ContentType="application/vnd.openxmlformats-officedocument.drawing+xml"/>
  <Override PartName="/xl/charts/chart121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122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123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124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drawings/drawing55.xml" ContentType="application/vnd.openxmlformats-officedocument.drawing+xml"/>
  <Override PartName="/xl/charts/chart125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126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127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drawings/drawing56.xml" ContentType="application/vnd.openxmlformats-officedocument.drawing+xml"/>
  <Override PartName="/xl/charts/chart128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129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130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drawings/drawing57.xml" ContentType="application/vnd.openxmlformats-officedocument.drawing+xml"/>
  <Override PartName="/xl/charts/chart131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drawings/drawing58.xml" ContentType="application/vnd.openxmlformats-officedocument.drawing+xml"/>
  <Override PartName="/xl/charts/chart132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drawings/drawing59.xml" ContentType="application/vnd.openxmlformats-officedocument.drawing+xml"/>
  <Override PartName="/xl/charts/chart133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drawings/drawing60.xml" ContentType="application/vnd.openxmlformats-officedocument.drawing+xml"/>
  <Override PartName="/xl/charts/chart134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charts/chart135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36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61.xml" ContentType="application/vnd.openxmlformats-officedocument.drawing+xml"/>
  <Override PartName="/xl/charts/chart137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38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charts/chart139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charts/chart140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drawings/drawing62.xml" ContentType="application/vnd.openxmlformats-officedocument.drawing+xml"/>
  <Override PartName="/xl/charts/chart141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charts/chart142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charts/chart143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drawings/drawing63.xml" ContentType="application/vnd.openxmlformats-officedocument.drawing+xml"/>
  <Override PartName="/xl/charts/chart144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charts/chart145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46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drawings/drawing64.xml" ContentType="application/vnd.openxmlformats-officedocument.drawing+xml"/>
  <Override PartName="/xl/charts/chart147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drawings/drawing65.xml" ContentType="application/vnd.openxmlformats-officedocument.drawing+xml"/>
  <Override PartName="/xl/charts/chart148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drawings/drawing66.xml" ContentType="application/vnd.openxmlformats-officedocument.drawing+xml"/>
  <Override PartName="/xl/charts/chart149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drawings/drawing67.xml" ContentType="application/vnd.openxmlformats-officedocument.drawing+xml"/>
  <Override PartName="/xl/charts/chart150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charts/chart151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charts/chart152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drawings/drawing68.xml" ContentType="application/vnd.openxmlformats-officedocument.drawing+xml"/>
  <Override PartName="/xl/charts/chart153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charts/chart154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charts/chart155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charts/chart156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drawings/drawing69.xml" ContentType="application/vnd.openxmlformats-officedocument.drawing+xml"/>
  <Override PartName="/xl/charts/chart157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58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charts/chart159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drawings/drawing70.xml" ContentType="application/vnd.openxmlformats-officedocument.drawing+xml"/>
  <Override PartName="/xl/charts/chart160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61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62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drawings/drawing71.xml" ContentType="application/vnd.openxmlformats-officedocument.drawing+xml"/>
  <Override PartName="/xl/charts/chart163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drawings/drawing72.xml" ContentType="application/vnd.openxmlformats-officedocument.drawing+xml"/>
  <Override PartName="/xl/charts/chart164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drawings/drawing73.xml" ContentType="application/vnd.openxmlformats-officedocument.drawing+xml"/>
  <Override PartName="/xl/charts/chart165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drawings/drawing74.xml" ContentType="application/vnd.openxmlformats-officedocument.drawing+xml"/>
  <Override PartName="/xl/charts/chart166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charts/chart167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charts/chart168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drawings/drawing75.xml" ContentType="application/vnd.openxmlformats-officedocument.drawing+xml"/>
  <Override PartName="/xl/charts/chart169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charts/chart170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charts/chart171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charts/chart172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drawings/drawing76.xml" ContentType="application/vnd.openxmlformats-officedocument.drawing+xml"/>
  <Override PartName="/xl/charts/chart173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charts/chart174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charts/chart175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drawings/drawing77.xml" ContentType="application/vnd.openxmlformats-officedocument.drawing+xml"/>
  <Override PartName="/xl/charts/chart176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charts/chart177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charts/chart178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conomi\Downloads\"/>
    </mc:Choice>
  </mc:AlternateContent>
  <bookViews>
    <workbookView xWindow="0" yWindow="0" windowWidth="14370" windowHeight="7485" tabRatio="870" firstSheet="8" activeTab="9"/>
  </bookViews>
  <sheets>
    <sheet name="comtrade" sheetId="1" r:id="rId1"/>
    <sheet name="Exportaciones de colombia" sheetId="2" r:id="rId2"/>
    <sheet name="Importaciones de colombia" sheetId="3" r:id="rId3"/>
    <sheet name="Balanza comercial" sheetId="4" r:id="rId4"/>
    <sheet name="Indicadores per capita" sheetId="5" r:id="rId5"/>
    <sheet name="Indicadores de apertura" sheetId="6" r:id="rId6"/>
    <sheet name="Indicadores de participacion " sheetId="7" r:id="rId7"/>
    <sheet name="Indicadores de dinamismo" sheetId="8" r:id="rId8"/>
    <sheet name="Comercio" sheetId="83" r:id="rId9"/>
    <sheet name="Export 00" sheetId="11" r:id="rId10"/>
    <sheet name="Import 00" sheetId="12" r:id="rId11"/>
    <sheet name="Balanza c 00" sheetId="13" r:id="rId12"/>
    <sheet name="ind. per capita 00" sheetId="14" r:id="rId13"/>
    <sheet name="ind. apertura 00" sheetId="15" r:id="rId14"/>
    <sheet name="ind. participacion en interc 00" sheetId="16" r:id="rId15"/>
    <sheet name="ind. dinamismo 00" sheetId="17" r:id="rId16"/>
    <sheet name="Export 01" sheetId="18" r:id="rId17"/>
    <sheet name="Import 01" sheetId="19" r:id="rId18"/>
    <sheet name="Balanza c 01" sheetId="20" r:id="rId19"/>
    <sheet name="ind. per capita 01" sheetId="21" r:id="rId20"/>
    <sheet name="ind. apertura 01" sheetId="22" r:id="rId21"/>
    <sheet name="ind. participacion 01" sheetId="23" r:id="rId22"/>
    <sheet name="ind. dinamismo 01" sheetId="24" r:id="rId23"/>
    <sheet name="Export 02" sheetId="25" r:id="rId24"/>
    <sheet name="Import 02" sheetId="26" r:id="rId25"/>
    <sheet name="Balanza c 02" sheetId="27" r:id="rId26"/>
    <sheet name="ind.per capita 02" sheetId="28" r:id="rId27"/>
    <sheet name="ind. apertura 02" sheetId="29" r:id="rId28"/>
    <sheet name="ind. participacion 02" sheetId="30" r:id="rId29"/>
    <sheet name="ind. dinamismo 02" sheetId="31" r:id="rId30"/>
    <sheet name="Export 03" sheetId="32" r:id="rId31"/>
    <sheet name="Import 03" sheetId="33" r:id="rId32"/>
    <sheet name="Balanza c 03" sheetId="34" r:id="rId33"/>
    <sheet name="ind.per capita 03" sheetId="35" r:id="rId34"/>
    <sheet name="ind. apertura 03" sheetId="36" r:id="rId35"/>
    <sheet name="ind. participacion 03" sheetId="37" r:id="rId36"/>
    <sheet name="ind.dinamismo 03" sheetId="38" r:id="rId37"/>
    <sheet name="Export 04" sheetId="40" r:id="rId38"/>
    <sheet name="Import 04" sheetId="41" r:id="rId39"/>
    <sheet name="Balanza c 04" sheetId="42" r:id="rId40"/>
    <sheet name="ind.per capita 04" sheetId="43" r:id="rId41"/>
    <sheet name="ind. apertura 04" sheetId="44" r:id="rId42"/>
    <sheet name="ind. participacion 04" sheetId="45" r:id="rId43"/>
    <sheet name="ind. dinamismo 04" sheetId="46" r:id="rId44"/>
    <sheet name="Export 05" sheetId="47" r:id="rId45"/>
    <sheet name="Import 05" sheetId="48" r:id="rId46"/>
    <sheet name="Balanza c 05" sheetId="49" r:id="rId47"/>
    <sheet name="ind. per capita 05" sheetId="50" r:id="rId48"/>
    <sheet name="ind.apertura 05" sheetId="51" r:id="rId49"/>
    <sheet name="ind.participacion 05" sheetId="52" r:id="rId50"/>
    <sheet name="ind. dinamismo 05" sheetId="53" r:id="rId51"/>
    <sheet name="Export 06" sheetId="54" r:id="rId52"/>
    <sheet name="Import 06" sheetId="55" r:id="rId53"/>
    <sheet name="Balanza c 06" sheetId="56" r:id="rId54"/>
    <sheet name="ind.per capita 06" sheetId="57" r:id="rId55"/>
    <sheet name="ind. apertura 06" sheetId="58" r:id="rId56"/>
    <sheet name="ind. participacion 06" sheetId="59" r:id="rId57"/>
    <sheet name="ind. dinamismo 06" sheetId="60" r:id="rId58"/>
    <sheet name="Export 07" sheetId="62" r:id="rId59"/>
    <sheet name="Import 07" sheetId="63" r:id="rId60"/>
    <sheet name="Balanza c 07" sheetId="64" r:id="rId61"/>
    <sheet name="ind. per capita 07" sheetId="65" r:id="rId62"/>
    <sheet name="ind. apertura 07" sheetId="66" r:id="rId63"/>
    <sheet name="ind. participacion 07" sheetId="67" r:id="rId64"/>
    <sheet name="ind. dinamismo 07" sheetId="68" r:id="rId65"/>
    <sheet name="Export 08" sheetId="69" r:id="rId66"/>
    <sheet name="Import 08" sheetId="70" r:id="rId67"/>
    <sheet name="Balanza c 08" sheetId="71" r:id="rId68"/>
    <sheet name="ind.per capita 08" sheetId="72" r:id="rId69"/>
    <sheet name="ind. apertura 08" sheetId="73" r:id="rId70"/>
    <sheet name="ind. participacion 08" sheetId="74" r:id="rId71"/>
    <sheet name="ind. dinamismo 08" sheetId="75" r:id="rId72"/>
    <sheet name="Export 09" sheetId="76" r:id="rId73"/>
    <sheet name="Import 09" sheetId="77" r:id="rId74"/>
    <sheet name="Balanza c 09" sheetId="78" r:id="rId75"/>
    <sheet name="ind. per capita 09" sheetId="79" r:id="rId76"/>
    <sheet name="ind. apertura 09" sheetId="80" r:id="rId77"/>
    <sheet name="ind. participacion 09" sheetId="81" r:id="rId78"/>
    <sheet name="ind. dinamismo 09" sheetId="82" r:id="rId79"/>
  </sheets>
  <calcPr calcId="152511"/>
</workbook>
</file>

<file path=xl/calcChain.xml><?xml version="1.0" encoding="utf-8"?>
<calcChain xmlns="http://schemas.openxmlformats.org/spreadsheetml/2006/main">
  <c r="D94" i="82" l="1"/>
  <c r="D93" i="82"/>
  <c r="D92" i="82"/>
  <c r="D91" i="82"/>
  <c r="D90" i="82"/>
  <c r="D89" i="82"/>
  <c r="D88" i="82"/>
  <c r="D87" i="82"/>
  <c r="D86" i="82"/>
  <c r="D85" i="82"/>
  <c r="D84" i="82"/>
  <c r="D83" i="82"/>
  <c r="D82" i="82"/>
  <c r="D81" i="82"/>
  <c r="D80" i="82"/>
  <c r="D79" i="82"/>
  <c r="D78" i="82"/>
  <c r="D77" i="82"/>
  <c r="D76" i="82"/>
  <c r="D75" i="82"/>
  <c r="D74" i="82"/>
  <c r="D73" i="82"/>
  <c r="D72" i="82"/>
  <c r="D71" i="82"/>
  <c r="D70" i="82"/>
  <c r="D94" i="75"/>
  <c r="D93" i="75"/>
  <c r="D92" i="75"/>
  <c r="D91" i="75"/>
  <c r="D90" i="75"/>
  <c r="D89" i="75"/>
  <c r="D88" i="75"/>
  <c r="D87" i="75"/>
  <c r="D86" i="75"/>
  <c r="D85" i="75"/>
  <c r="D84" i="75"/>
  <c r="D83" i="75"/>
  <c r="D82" i="75"/>
  <c r="D81" i="75"/>
  <c r="D80" i="75"/>
  <c r="D79" i="75"/>
  <c r="D78" i="75"/>
  <c r="D77" i="75"/>
  <c r="D76" i="75"/>
  <c r="D75" i="75"/>
  <c r="D74" i="75"/>
  <c r="D73" i="75"/>
  <c r="D72" i="75"/>
  <c r="D71" i="75"/>
  <c r="D70" i="75"/>
  <c r="D94" i="68"/>
  <c r="D93" i="68"/>
  <c r="D92" i="68"/>
  <c r="D91" i="68"/>
  <c r="D90" i="68"/>
  <c r="D89" i="68"/>
  <c r="D88" i="68"/>
  <c r="D87" i="68"/>
  <c r="D86" i="68"/>
  <c r="D85" i="68"/>
  <c r="D84" i="68"/>
  <c r="D83" i="68"/>
  <c r="D82" i="68"/>
  <c r="D81" i="68"/>
  <c r="D80" i="68"/>
  <c r="D79" i="68"/>
  <c r="D78" i="68"/>
  <c r="D77" i="68"/>
  <c r="D76" i="68"/>
  <c r="D75" i="68"/>
  <c r="D74" i="68"/>
  <c r="D73" i="68"/>
  <c r="D72" i="68"/>
  <c r="D71" i="68"/>
  <c r="D70" i="68"/>
  <c r="D94" i="60"/>
  <c r="D93" i="60"/>
  <c r="D92" i="60"/>
  <c r="D91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94" i="53"/>
  <c r="D93" i="53"/>
  <c r="D92" i="53"/>
  <c r="D91" i="53"/>
  <c r="D90" i="53"/>
  <c r="D89" i="53"/>
  <c r="D88" i="53"/>
  <c r="D87" i="53"/>
  <c r="D86" i="53"/>
  <c r="D85" i="53"/>
  <c r="D84" i="53"/>
  <c r="D83" i="53"/>
  <c r="D82" i="53"/>
  <c r="D81" i="53"/>
  <c r="D80" i="53"/>
  <c r="D79" i="53"/>
  <c r="D78" i="53"/>
  <c r="D77" i="53"/>
  <c r="D76" i="53"/>
  <c r="D75" i="53"/>
  <c r="D74" i="53"/>
  <c r="D73" i="53"/>
  <c r="D72" i="53"/>
  <c r="D71" i="53"/>
  <c r="D70" i="53"/>
  <c r="D94" i="46"/>
  <c r="D93" i="46"/>
  <c r="D92" i="46"/>
  <c r="D91" i="46"/>
  <c r="D90" i="46"/>
  <c r="D89" i="46"/>
  <c r="D88" i="46"/>
  <c r="D87" i="46"/>
  <c r="D86" i="46"/>
  <c r="D85" i="46"/>
  <c r="D84" i="46"/>
  <c r="D83" i="46"/>
  <c r="D82" i="46"/>
  <c r="D81" i="46"/>
  <c r="D80" i="46"/>
  <c r="D79" i="46"/>
  <c r="D78" i="46"/>
  <c r="D77" i="46"/>
  <c r="D76" i="46"/>
  <c r="D75" i="46"/>
  <c r="D74" i="46"/>
  <c r="D73" i="46"/>
  <c r="D72" i="46"/>
  <c r="D71" i="46"/>
  <c r="D70" i="46"/>
  <c r="D94" i="38"/>
  <c r="D93" i="38"/>
  <c r="D92" i="38"/>
  <c r="D91" i="38"/>
  <c r="D90" i="38"/>
  <c r="D89" i="38"/>
  <c r="D88" i="38"/>
  <c r="D87" i="38"/>
  <c r="D86" i="38"/>
  <c r="D85" i="38"/>
  <c r="D84" i="38"/>
  <c r="D83" i="38"/>
  <c r="D82" i="38"/>
  <c r="D81" i="38"/>
  <c r="D80" i="38"/>
  <c r="D79" i="38"/>
  <c r="D78" i="38"/>
  <c r="D77" i="38"/>
  <c r="D76" i="38"/>
  <c r="D75" i="38"/>
  <c r="D74" i="38"/>
  <c r="D73" i="38"/>
  <c r="D72" i="38"/>
  <c r="D71" i="38"/>
  <c r="D70" i="38"/>
  <c r="D94" i="31"/>
  <c r="D93" i="31"/>
  <c r="D92" i="31"/>
  <c r="D91" i="31"/>
  <c r="D90" i="31"/>
  <c r="D89" i="31"/>
  <c r="D88" i="31"/>
  <c r="D87" i="31"/>
  <c r="D86" i="31"/>
  <c r="D85" i="31"/>
  <c r="D84" i="31"/>
  <c r="D83" i="31"/>
  <c r="D82" i="31"/>
  <c r="D81" i="31"/>
  <c r="D80" i="31"/>
  <c r="D79" i="31"/>
  <c r="D78" i="31"/>
  <c r="D77" i="31"/>
  <c r="D76" i="31"/>
  <c r="D75" i="31"/>
  <c r="D74" i="31"/>
  <c r="D73" i="31"/>
  <c r="D72" i="31"/>
  <c r="D71" i="31"/>
  <c r="D70" i="31"/>
  <c r="D94" i="24"/>
  <c r="D93" i="24"/>
  <c r="D92" i="24"/>
  <c r="D91" i="24"/>
  <c r="D90" i="24"/>
  <c r="D89" i="24"/>
  <c r="D88" i="24"/>
  <c r="D87" i="24"/>
  <c r="D86" i="24"/>
  <c r="D85" i="24"/>
  <c r="D84" i="24"/>
  <c r="D83" i="24"/>
  <c r="D82" i="24"/>
  <c r="D81" i="24"/>
  <c r="D80" i="24"/>
  <c r="D79" i="24"/>
  <c r="D78" i="24"/>
  <c r="D77" i="24"/>
  <c r="D76" i="24"/>
  <c r="D75" i="24"/>
  <c r="D74" i="24"/>
  <c r="D73" i="24"/>
  <c r="D72" i="24"/>
  <c r="D71" i="24"/>
  <c r="D70" i="24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C61" i="16" l="1"/>
  <c r="B61" i="16"/>
  <c r="F62" i="82"/>
  <c r="H62" i="82" s="1"/>
  <c r="F61" i="82"/>
  <c r="H61" i="82" s="1"/>
  <c r="F60" i="82"/>
  <c r="H60" i="82" s="1"/>
  <c r="F59" i="82"/>
  <c r="H59" i="82" s="1"/>
  <c r="F58" i="82"/>
  <c r="H58" i="82" s="1"/>
  <c r="F57" i="82"/>
  <c r="H57" i="82" s="1"/>
  <c r="F56" i="82"/>
  <c r="H56" i="82" s="1"/>
  <c r="F55" i="82"/>
  <c r="H55" i="82" s="1"/>
  <c r="F54" i="82"/>
  <c r="H54" i="82" s="1"/>
  <c r="F53" i="82"/>
  <c r="H53" i="82" s="1"/>
  <c r="F52" i="82"/>
  <c r="H52" i="82" s="1"/>
  <c r="F51" i="82"/>
  <c r="H51" i="82" s="1"/>
  <c r="F50" i="82"/>
  <c r="H50" i="82" s="1"/>
  <c r="F49" i="82"/>
  <c r="H49" i="82" s="1"/>
  <c r="F48" i="82"/>
  <c r="H48" i="82" s="1"/>
  <c r="F47" i="82"/>
  <c r="H47" i="82" s="1"/>
  <c r="F46" i="82"/>
  <c r="H46" i="82" s="1"/>
  <c r="F45" i="82"/>
  <c r="H45" i="82" s="1"/>
  <c r="F44" i="82"/>
  <c r="H44" i="82" s="1"/>
  <c r="F43" i="82"/>
  <c r="H43" i="82" s="1"/>
  <c r="F42" i="82"/>
  <c r="H42" i="82" s="1"/>
  <c r="F41" i="82"/>
  <c r="H41" i="82" s="1"/>
  <c r="F40" i="82"/>
  <c r="H40" i="82" s="1"/>
  <c r="F39" i="82"/>
  <c r="H39" i="82" s="1"/>
  <c r="F38" i="82"/>
  <c r="H38" i="82" s="1"/>
  <c r="F30" i="82"/>
  <c r="F29" i="82"/>
  <c r="F28" i="82"/>
  <c r="F27" i="82"/>
  <c r="F26" i="82"/>
  <c r="F25" i="82"/>
  <c r="F24" i="82"/>
  <c r="F23" i="82"/>
  <c r="F22" i="82"/>
  <c r="F21" i="82"/>
  <c r="F20" i="82"/>
  <c r="F19" i="82"/>
  <c r="F18" i="82"/>
  <c r="F17" i="82"/>
  <c r="F16" i="82"/>
  <c r="F15" i="82"/>
  <c r="F14" i="82"/>
  <c r="F13" i="82"/>
  <c r="F12" i="82"/>
  <c r="F11" i="82"/>
  <c r="F10" i="82"/>
  <c r="F9" i="82"/>
  <c r="F8" i="82"/>
  <c r="F7" i="82"/>
  <c r="F6" i="82"/>
  <c r="C85" i="81"/>
  <c r="B85" i="81"/>
  <c r="D85" i="81" s="1"/>
  <c r="C84" i="81"/>
  <c r="B84" i="81"/>
  <c r="C83" i="81"/>
  <c r="B83" i="81"/>
  <c r="C82" i="81"/>
  <c r="B82" i="81"/>
  <c r="C81" i="81"/>
  <c r="B81" i="81"/>
  <c r="C80" i="81"/>
  <c r="B80" i="81"/>
  <c r="C79" i="81"/>
  <c r="B79" i="81"/>
  <c r="D79" i="81" s="1"/>
  <c r="C78" i="81"/>
  <c r="B78" i="81"/>
  <c r="C77" i="81"/>
  <c r="B77" i="81"/>
  <c r="C76" i="81"/>
  <c r="B76" i="81"/>
  <c r="C75" i="81"/>
  <c r="B75" i="81"/>
  <c r="C74" i="81"/>
  <c r="B74" i="81"/>
  <c r="C73" i="81"/>
  <c r="B73" i="81"/>
  <c r="C72" i="81"/>
  <c r="B72" i="81"/>
  <c r="C71" i="81"/>
  <c r="B71" i="81"/>
  <c r="D71" i="81" s="1"/>
  <c r="C70" i="81"/>
  <c r="B70" i="81"/>
  <c r="C69" i="81"/>
  <c r="B69" i="81"/>
  <c r="C68" i="81"/>
  <c r="B68" i="81"/>
  <c r="C67" i="81"/>
  <c r="B67" i="81"/>
  <c r="D67" i="81" s="1"/>
  <c r="C66" i="81"/>
  <c r="B66" i="81"/>
  <c r="C65" i="81"/>
  <c r="B65" i="81"/>
  <c r="D65" i="81" s="1"/>
  <c r="C64" i="81"/>
  <c r="B64" i="81"/>
  <c r="D64" i="81" s="1"/>
  <c r="C63" i="81"/>
  <c r="B63" i="81"/>
  <c r="C62" i="81"/>
  <c r="B62" i="81"/>
  <c r="C61" i="81"/>
  <c r="B61" i="81"/>
  <c r="D56" i="81"/>
  <c r="D55" i="81"/>
  <c r="D54" i="81"/>
  <c r="D53" i="81"/>
  <c r="D52" i="81"/>
  <c r="D51" i="81"/>
  <c r="D50" i="81"/>
  <c r="D49" i="81"/>
  <c r="D48" i="81"/>
  <c r="D47" i="81"/>
  <c r="D46" i="81"/>
  <c r="D45" i="81"/>
  <c r="D44" i="81"/>
  <c r="D43" i="81"/>
  <c r="D42" i="81"/>
  <c r="D41" i="81"/>
  <c r="D40" i="81"/>
  <c r="D39" i="81"/>
  <c r="D38" i="81"/>
  <c r="D37" i="81"/>
  <c r="D36" i="81"/>
  <c r="D35" i="81"/>
  <c r="D34" i="81"/>
  <c r="D33" i="81"/>
  <c r="D32" i="81"/>
  <c r="D27" i="81"/>
  <c r="D26" i="81"/>
  <c r="D25" i="81"/>
  <c r="D24" i="81"/>
  <c r="D23" i="81"/>
  <c r="D22" i="81"/>
  <c r="D21" i="81"/>
  <c r="D20" i="81"/>
  <c r="D19" i="81"/>
  <c r="D18" i="81"/>
  <c r="D17" i="81"/>
  <c r="D16" i="81"/>
  <c r="D15" i="81"/>
  <c r="D14" i="81"/>
  <c r="D13" i="81"/>
  <c r="D12" i="81"/>
  <c r="D11" i="81"/>
  <c r="D10" i="81"/>
  <c r="D9" i="81"/>
  <c r="D8" i="81"/>
  <c r="D7" i="81"/>
  <c r="D6" i="81"/>
  <c r="D5" i="81"/>
  <c r="D4" i="81"/>
  <c r="D3" i="81"/>
  <c r="B85" i="80"/>
  <c r="B113" i="80" s="1"/>
  <c r="D113" i="80" s="1"/>
  <c r="B84" i="80"/>
  <c r="D84" i="80" s="1"/>
  <c r="B83" i="80"/>
  <c r="B111" i="80" s="1"/>
  <c r="D111" i="80" s="1"/>
  <c r="B82" i="80"/>
  <c r="D82" i="80" s="1"/>
  <c r="B81" i="80"/>
  <c r="B109" i="80" s="1"/>
  <c r="D109" i="80" s="1"/>
  <c r="B80" i="80"/>
  <c r="D80" i="80" s="1"/>
  <c r="B79" i="80"/>
  <c r="B107" i="80" s="1"/>
  <c r="D107" i="80" s="1"/>
  <c r="B78" i="80"/>
  <c r="D78" i="80" s="1"/>
  <c r="B77" i="80"/>
  <c r="B105" i="80" s="1"/>
  <c r="D105" i="80" s="1"/>
  <c r="B76" i="80"/>
  <c r="D76" i="80" s="1"/>
  <c r="B75" i="80"/>
  <c r="B103" i="80" s="1"/>
  <c r="D103" i="80" s="1"/>
  <c r="B74" i="80"/>
  <c r="D74" i="80" s="1"/>
  <c r="B73" i="80"/>
  <c r="B101" i="80" s="1"/>
  <c r="D101" i="80" s="1"/>
  <c r="B72" i="80"/>
  <c r="D72" i="80" s="1"/>
  <c r="B71" i="80"/>
  <c r="B99" i="80" s="1"/>
  <c r="D99" i="80" s="1"/>
  <c r="B70" i="80"/>
  <c r="D70" i="80" s="1"/>
  <c r="B69" i="80"/>
  <c r="B97" i="80" s="1"/>
  <c r="D97" i="80" s="1"/>
  <c r="B68" i="80"/>
  <c r="D68" i="80" s="1"/>
  <c r="B67" i="80"/>
  <c r="B95" i="80" s="1"/>
  <c r="D95" i="80" s="1"/>
  <c r="B66" i="80"/>
  <c r="D66" i="80" s="1"/>
  <c r="B65" i="80"/>
  <c r="B93" i="80" s="1"/>
  <c r="D93" i="80" s="1"/>
  <c r="B64" i="80"/>
  <c r="D64" i="80" s="1"/>
  <c r="B63" i="80"/>
  <c r="B91" i="80" s="1"/>
  <c r="D91" i="80" s="1"/>
  <c r="B62" i="80"/>
  <c r="D62" i="80" s="1"/>
  <c r="B61" i="80"/>
  <c r="B89" i="80" s="1"/>
  <c r="D89" i="80" s="1"/>
  <c r="D56" i="80"/>
  <c r="D55" i="80"/>
  <c r="D54" i="80"/>
  <c r="D53" i="80"/>
  <c r="D52" i="80"/>
  <c r="D51" i="80"/>
  <c r="D50" i="80"/>
  <c r="D49" i="80"/>
  <c r="D48" i="80"/>
  <c r="D47" i="80"/>
  <c r="D46" i="80"/>
  <c r="D45" i="80"/>
  <c r="D44" i="80"/>
  <c r="D43" i="80"/>
  <c r="D42" i="80"/>
  <c r="D41" i="80"/>
  <c r="D40" i="80"/>
  <c r="D39" i="80"/>
  <c r="D38" i="80"/>
  <c r="D37" i="80"/>
  <c r="D36" i="80"/>
  <c r="D35" i="80"/>
  <c r="D34" i="80"/>
  <c r="D33" i="80"/>
  <c r="D32" i="80"/>
  <c r="D27" i="80"/>
  <c r="D26" i="80"/>
  <c r="D25" i="80"/>
  <c r="D24" i="80"/>
  <c r="D23" i="80"/>
  <c r="D22" i="80"/>
  <c r="D21" i="80"/>
  <c r="D20" i="80"/>
  <c r="D19" i="80"/>
  <c r="D18" i="80"/>
  <c r="D17" i="80"/>
  <c r="D16" i="80"/>
  <c r="D15" i="80"/>
  <c r="D14" i="80"/>
  <c r="D13" i="80"/>
  <c r="D12" i="80"/>
  <c r="D11" i="80"/>
  <c r="D10" i="80"/>
  <c r="D9" i="80"/>
  <c r="D8" i="80"/>
  <c r="D7" i="80"/>
  <c r="D6" i="80"/>
  <c r="D5" i="80"/>
  <c r="D4" i="80"/>
  <c r="D3" i="80"/>
  <c r="B85" i="79"/>
  <c r="D85" i="79" s="1"/>
  <c r="B84" i="79"/>
  <c r="D84" i="79" s="1"/>
  <c r="B83" i="79"/>
  <c r="D83" i="79" s="1"/>
  <c r="B82" i="79"/>
  <c r="D82" i="79" s="1"/>
  <c r="B81" i="79"/>
  <c r="D81" i="79" s="1"/>
  <c r="B80" i="79"/>
  <c r="D80" i="79" s="1"/>
  <c r="B79" i="79"/>
  <c r="D79" i="79" s="1"/>
  <c r="B78" i="79"/>
  <c r="D78" i="79" s="1"/>
  <c r="B77" i="79"/>
  <c r="D77" i="79" s="1"/>
  <c r="B76" i="79"/>
  <c r="D76" i="79" s="1"/>
  <c r="B75" i="79"/>
  <c r="D75" i="79" s="1"/>
  <c r="B74" i="79"/>
  <c r="D74" i="79" s="1"/>
  <c r="B73" i="79"/>
  <c r="D73" i="79" s="1"/>
  <c r="B72" i="79"/>
  <c r="D72" i="79" s="1"/>
  <c r="B71" i="79"/>
  <c r="D71" i="79" s="1"/>
  <c r="B70" i="79"/>
  <c r="D70" i="79" s="1"/>
  <c r="B69" i="79"/>
  <c r="D69" i="79" s="1"/>
  <c r="B68" i="79"/>
  <c r="D68" i="79" s="1"/>
  <c r="B67" i="79"/>
  <c r="D67" i="79" s="1"/>
  <c r="B66" i="79"/>
  <c r="D66" i="79" s="1"/>
  <c r="B65" i="79"/>
  <c r="D65" i="79" s="1"/>
  <c r="B64" i="79"/>
  <c r="D64" i="79" s="1"/>
  <c r="B63" i="79"/>
  <c r="D63" i="79" s="1"/>
  <c r="B62" i="79"/>
  <c r="D62" i="79" s="1"/>
  <c r="B61" i="79"/>
  <c r="D61" i="79" s="1"/>
  <c r="D56" i="79"/>
  <c r="D55" i="79"/>
  <c r="D54" i="79"/>
  <c r="D53" i="79"/>
  <c r="D52" i="79"/>
  <c r="D51" i="79"/>
  <c r="D50" i="79"/>
  <c r="D49" i="79"/>
  <c r="D48" i="79"/>
  <c r="D47" i="79"/>
  <c r="D46" i="79"/>
  <c r="D45" i="79"/>
  <c r="D44" i="79"/>
  <c r="D43" i="79"/>
  <c r="D42" i="79"/>
  <c r="D41" i="79"/>
  <c r="D40" i="79"/>
  <c r="D39" i="79"/>
  <c r="D38" i="79"/>
  <c r="D37" i="79"/>
  <c r="D36" i="79"/>
  <c r="D35" i="79"/>
  <c r="D34" i="79"/>
  <c r="D33" i="79"/>
  <c r="D32" i="79"/>
  <c r="D27" i="79"/>
  <c r="D26" i="79"/>
  <c r="D25" i="79"/>
  <c r="D24" i="79"/>
  <c r="D23" i="79"/>
  <c r="D22" i="79"/>
  <c r="D21" i="79"/>
  <c r="D20" i="79"/>
  <c r="D19" i="79"/>
  <c r="D18" i="79"/>
  <c r="D17" i="79"/>
  <c r="D16" i="79"/>
  <c r="D15" i="79"/>
  <c r="D14" i="79"/>
  <c r="D13" i="79"/>
  <c r="D12" i="79"/>
  <c r="D11" i="79"/>
  <c r="D10" i="79"/>
  <c r="D9" i="79"/>
  <c r="D8" i="79"/>
  <c r="D7" i="79"/>
  <c r="D6" i="79"/>
  <c r="D5" i="79"/>
  <c r="D4" i="79"/>
  <c r="D3" i="79"/>
  <c r="D26" i="78"/>
  <c r="D25" i="78"/>
  <c r="D24" i="78"/>
  <c r="D23" i="78"/>
  <c r="D22" i="78"/>
  <c r="D21" i="78"/>
  <c r="D20" i="78"/>
  <c r="D19" i="78"/>
  <c r="D18" i="78"/>
  <c r="D17" i="78"/>
  <c r="D16" i="78"/>
  <c r="D15" i="78"/>
  <c r="D14" i="78"/>
  <c r="D13" i="78"/>
  <c r="D12" i="78"/>
  <c r="D11" i="78"/>
  <c r="D10" i="78"/>
  <c r="D9" i="78"/>
  <c r="D8" i="78"/>
  <c r="D7" i="78"/>
  <c r="D6" i="78"/>
  <c r="D5" i="78"/>
  <c r="D4" i="78"/>
  <c r="D3" i="78"/>
  <c r="D2" i="78"/>
  <c r="F62" i="75"/>
  <c r="H62" i="75" s="1"/>
  <c r="F61" i="75"/>
  <c r="H61" i="75" s="1"/>
  <c r="F60" i="75"/>
  <c r="H60" i="75" s="1"/>
  <c r="F59" i="75"/>
  <c r="H59" i="75" s="1"/>
  <c r="F58" i="75"/>
  <c r="H58" i="75" s="1"/>
  <c r="F57" i="75"/>
  <c r="H57" i="75" s="1"/>
  <c r="F56" i="75"/>
  <c r="H56" i="75" s="1"/>
  <c r="F55" i="75"/>
  <c r="H55" i="75" s="1"/>
  <c r="F54" i="75"/>
  <c r="H54" i="75" s="1"/>
  <c r="F53" i="75"/>
  <c r="H53" i="75" s="1"/>
  <c r="F52" i="75"/>
  <c r="H52" i="75" s="1"/>
  <c r="F51" i="75"/>
  <c r="H51" i="75" s="1"/>
  <c r="F50" i="75"/>
  <c r="H50" i="75" s="1"/>
  <c r="F49" i="75"/>
  <c r="H49" i="75" s="1"/>
  <c r="F48" i="75"/>
  <c r="H48" i="75" s="1"/>
  <c r="F47" i="75"/>
  <c r="H47" i="75" s="1"/>
  <c r="F46" i="75"/>
  <c r="H46" i="75" s="1"/>
  <c r="F45" i="75"/>
  <c r="H45" i="75" s="1"/>
  <c r="F44" i="75"/>
  <c r="H44" i="75" s="1"/>
  <c r="F43" i="75"/>
  <c r="H43" i="75" s="1"/>
  <c r="F42" i="75"/>
  <c r="H42" i="75" s="1"/>
  <c r="F41" i="75"/>
  <c r="H41" i="75" s="1"/>
  <c r="F40" i="75"/>
  <c r="H40" i="75" s="1"/>
  <c r="F39" i="75"/>
  <c r="H39" i="75" s="1"/>
  <c r="F38" i="75"/>
  <c r="H38" i="75" s="1"/>
  <c r="F30" i="75"/>
  <c r="F29" i="75"/>
  <c r="F28" i="75"/>
  <c r="F27" i="75"/>
  <c r="F26" i="75"/>
  <c r="F25" i="75"/>
  <c r="F24" i="75"/>
  <c r="F23" i="75"/>
  <c r="F22" i="75"/>
  <c r="F21" i="75"/>
  <c r="F20" i="75"/>
  <c r="F19" i="75"/>
  <c r="F18" i="75"/>
  <c r="F17" i="75"/>
  <c r="F16" i="75"/>
  <c r="F15" i="75"/>
  <c r="F14" i="75"/>
  <c r="F13" i="75"/>
  <c r="F12" i="75"/>
  <c r="F11" i="75"/>
  <c r="F10" i="75"/>
  <c r="F9" i="75"/>
  <c r="F8" i="75"/>
  <c r="F7" i="75"/>
  <c r="F6" i="75"/>
  <c r="C85" i="74"/>
  <c r="B85" i="74"/>
  <c r="D85" i="74" s="1"/>
  <c r="C84" i="74"/>
  <c r="D84" i="74" s="1"/>
  <c r="B84" i="74"/>
  <c r="C83" i="74"/>
  <c r="B83" i="74"/>
  <c r="C82" i="74"/>
  <c r="B82" i="74"/>
  <c r="C81" i="74"/>
  <c r="B81" i="74"/>
  <c r="C80" i="74"/>
  <c r="B80" i="74"/>
  <c r="C79" i="74"/>
  <c r="B79" i="74"/>
  <c r="C78" i="74"/>
  <c r="B78" i="74"/>
  <c r="C77" i="74"/>
  <c r="B77" i="74"/>
  <c r="D77" i="74" s="1"/>
  <c r="C76" i="74"/>
  <c r="D76" i="74" s="1"/>
  <c r="B76" i="74"/>
  <c r="C75" i="74"/>
  <c r="B75" i="74"/>
  <c r="C74" i="74"/>
  <c r="B74" i="74"/>
  <c r="C73" i="74"/>
  <c r="B73" i="74"/>
  <c r="C72" i="74"/>
  <c r="B72" i="74"/>
  <c r="C71" i="74"/>
  <c r="B71" i="74"/>
  <c r="C70" i="74"/>
  <c r="B70" i="74"/>
  <c r="C69" i="74"/>
  <c r="B69" i="74"/>
  <c r="C68" i="74"/>
  <c r="B68" i="74"/>
  <c r="C67" i="74"/>
  <c r="B67" i="74"/>
  <c r="C66" i="74"/>
  <c r="B66" i="74"/>
  <c r="C65" i="74"/>
  <c r="B65" i="74"/>
  <c r="C64" i="74"/>
  <c r="B64" i="74"/>
  <c r="C63" i="74"/>
  <c r="B63" i="74"/>
  <c r="C62" i="74"/>
  <c r="B62" i="74"/>
  <c r="D61" i="74"/>
  <c r="C61" i="74"/>
  <c r="B61" i="74"/>
  <c r="D56" i="74"/>
  <c r="D55" i="74"/>
  <c r="D54" i="74"/>
  <c r="D53" i="74"/>
  <c r="D52" i="74"/>
  <c r="D51" i="74"/>
  <c r="D50" i="74"/>
  <c r="D49" i="74"/>
  <c r="D48" i="74"/>
  <c r="D47" i="74"/>
  <c r="D46" i="74"/>
  <c r="D45" i="74"/>
  <c r="D44" i="74"/>
  <c r="D43" i="74"/>
  <c r="D42" i="74"/>
  <c r="D41" i="74"/>
  <c r="D40" i="74"/>
  <c r="D39" i="74"/>
  <c r="D38" i="74"/>
  <c r="D37" i="74"/>
  <c r="D36" i="74"/>
  <c r="D35" i="74"/>
  <c r="D34" i="74"/>
  <c r="D33" i="74"/>
  <c r="D32" i="74"/>
  <c r="D27" i="74"/>
  <c r="D26" i="74"/>
  <c r="D25" i="74"/>
  <c r="D24" i="74"/>
  <c r="D23" i="74"/>
  <c r="D22" i="74"/>
  <c r="D21" i="74"/>
  <c r="D20" i="74"/>
  <c r="D19" i="74"/>
  <c r="D18" i="74"/>
  <c r="D17" i="74"/>
  <c r="D16" i="74"/>
  <c r="D15" i="74"/>
  <c r="D14" i="74"/>
  <c r="D13" i="74"/>
  <c r="D12" i="74"/>
  <c r="D11" i="74"/>
  <c r="D10" i="74"/>
  <c r="D9" i="74"/>
  <c r="D8" i="74"/>
  <c r="D7" i="74"/>
  <c r="D6" i="74"/>
  <c r="D5" i="74"/>
  <c r="D4" i="74"/>
  <c r="D3" i="74"/>
  <c r="B85" i="73"/>
  <c r="B114" i="73" s="1"/>
  <c r="D114" i="73" s="1"/>
  <c r="B84" i="73"/>
  <c r="D84" i="73" s="1"/>
  <c r="B83" i="73"/>
  <c r="B112" i="73" s="1"/>
  <c r="D112" i="73" s="1"/>
  <c r="B82" i="73"/>
  <c r="D82" i="73" s="1"/>
  <c r="B81" i="73"/>
  <c r="B110" i="73" s="1"/>
  <c r="D110" i="73" s="1"/>
  <c r="B80" i="73"/>
  <c r="D80" i="73" s="1"/>
  <c r="B79" i="73"/>
  <c r="B108" i="73" s="1"/>
  <c r="D108" i="73" s="1"/>
  <c r="B78" i="73"/>
  <c r="D78" i="73" s="1"/>
  <c r="B77" i="73"/>
  <c r="B106" i="73" s="1"/>
  <c r="D106" i="73" s="1"/>
  <c r="B76" i="73"/>
  <c r="D76" i="73" s="1"/>
  <c r="B75" i="73"/>
  <c r="B104" i="73" s="1"/>
  <c r="D104" i="73" s="1"/>
  <c r="B74" i="73"/>
  <c r="D74" i="73" s="1"/>
  <c r="B73" i="73"/>
  <c r="B102" i="73" s="1"/>
  <c r="D102" i="73" s="1"/>
  <c r="B72" i="73"/>
  <c r="D72" i="73" s="1"/>
  <c r="B71" i="73"/>
  <c r="B100" i="73" s="1"/>
  <c r="D100" i="73" s="1"/>
  <c r="B70" i="73"/>
  <c r="D70" i="73" s="1"/>
  <c r="B69" i="73"/>
  <c r="B98" i="73" s="1"/>
  <c r="D98" i="73" s="1"/>
  <c r="B68" i="73"/>
  <c r="D68" i="73" s="1"/>
  <c r="B67" i="73"/>
  <c r="B96" i="73" s="1"/>
  <c r="D96" i="73" s="1"/>
  <c r="B66" i="73"/>
  <c r="D66" i="73" s="1"/>
  <c r="B65" i="73"/>
  <c r="B94" i="73" s="1"/>
  <c r="D94" i="73" s="1"/>
  <c r="B64" i="73"/>
  <c r="D64" i="73" s="1"/>
  <c r="B63" i="73"/>
  <c r="B92" i="73" s="1"/>
  <c r="D92" i="73" s="1"/>
  <c r="B62" i="73"/>
  <c r="D62" i="73" s="1"/>
  <c r="B61" i="73"/>
  <c r="B90" i="73" s="1"/>
  <c r="D90" i="73" s="1"/>
  <c r="D56" i="73"/>
  <c r="D55" i="73"/>
  <c r="D54" i="73"/>
  <c r="D53" i="73"/>
  <c r="D52" i="73"/>
  <c r="D51" i="73"/>
  <c r="D50" i="73"/>
  <c r="D49" i="73"/>
  <c r="D48" i="73"/>
  <c r="D47" i="73"/>
  <c r="D46" i="73"/>
  <c r="D45" i="73"/>
  <c r="D44" i="73"/>
  <c r="D43" i="73"/>
  <c r="D42" i="73"/>
  <c r="D41" i="73"/>
  <c r="D40" i="73"/>
  <c r="D39" i="73"/>
  <c r="D38" i="73"/>
  <c r="D37" i="73"/>
  <c r="D36" i="73"/>
  <c r="D35" i="73"/>
  <c r="D34" i="73"/>
  <c r="D33" i="73"/>
  <c r="D32" i="73"/>
  <c r="D27" i="73"/>
  <c r="D26" i="73"/>
  <c r="D25" i="73"/>
  <c r="D24" i="73"/>
  <c r="D23" i="73"/>
  <c r="D22" i="73"/>
  <c r="D21" i="73"/>
  <c r="D20" i="73"/>
  <c r="D19" i="73"/>
  <c r="D18" i="73"/>
  <c r="D17" i="73"/>
  <c r="D16" i="73"/>
  <c r="D15" i="73"/>
  <c r="D14" i="73"/>
  <c r="D13" i="73"/>
  <c r="D12" i="73"/>
  <c r="D11" i="73"/>
  <c r="D10" i="73"/>
  <c r="D9" i="73"/>
  <c r="D8" i="73"/>
  <c r="D7" i="73"/>
  <c r="D6" i="73"/>
  <c r="D5" i="73"/>
  <c r="D4" i="73"/>
  <c r="D3" i="73"/>
  <c r="B85" i="72"/>
  <c r="D85" i="72" s="1"/>
  <c r="B84" i="72"/>
  <c r="D84" i="72" s="1"/>
  <c r="B83" i="72"/>
  <c r="D83" i="72" s="1"/>
  <c r="B82" i="72"/>
  <c r="D82" i="72" s="1"/>
  <c r="B81" i="72"/>
  <c r="D81" i="72" s="1"/>
  <c r="B80" i="72"/>
  <c r="D80" i="72" s="1"/>
  <c r="B79" i="72"/>
  <c r="D79" i="72" s="1"/>
  <c r="B78" i="72"/>
  <c r="D78" i="72" s="1"/>
  <c r="B77" i="72"/>
  <c r="D77" i="72" s="1"/>
  <c r="B76" i="72"/>
  <c r="D76" i="72" s="1"/>
  <c r="B75" i="72"/>
  <c r="D75" i="72" s="1"/>
  <c r="B74" i="72"/>
  <c r="D74" i="72" s="1"/>
  <c r="B73" i="72"/>
  <c r="D73" i="72" s="1"/>
  <c r="B72" i="72"/>
  <c r="D72" i="72" s="1"/>
  <c r="B71" i="72"/>
  <c r="D71" i="72" s="1"/>
  <c r="B70" i="72"/>
  <c r="D70" i="72" s="1"/>
  <c r="B69" i="72"/>
  <c r="D69" i="72" s="1"/>
  <c r="B68" i="72"/>
  <c r="D68" i="72" s="1"/>
  <c r="B67" i="72"/>
  <c r="D67" i="72" s="1"/>
  <c r="B66" i="72"/>
  <c r="D66" i="72" s="1"/>
  <c r="B65" i="72"/>
  <c r="D65" i="72" s="1"/>
  <c r="B64" i="72"/>
  <c r="D64" i="72" s="1"/>
  <c r="D63" i="72"/>
  <c r="B63" i="72"/>
  <c r="B62" i="72"/>
  <c r="D62" i="72" s="1"/>
  <c r="D61" i="72"/>
  <c r="B61" i="72"/>
  <c r="D56" i="72"/>
  <c r="D55" i="72"/>
  <c r="D54" i="72"/>
  <c r="D53" i="72"/>
  <c r="D52" i="72"/>
  <c r="D51" i="72"/>
  <c r="D50" i="72"/>
  <c r="D49" i="72"/>
  <c r="D48" i="72"/>
  <c r="D47" i="72"/>
  <c r="D46" i="72"/>
  <c r="D45" i="72"/>
  <c r="D44" i="72"/>
  <c r="D43" i="72"/>
  <c r="D42" i="72"/>
  <c r="D41" i="72"/>
  <c r="D40" i="72"/>
  <c r="D39" i="72"/>
  <c r="D38" i="72"/>
  <c r="D37" i="72"/>
  <c r="D36" i="72"/>
  <c r="D35" i="72"/>
  <c r="D34" i="72"/>
  <c r="D33" i="72"/>
  <c r="D32" i="72"/>
  <c r="D27" i="72"/>
  <c r="D26" i="72"/>
  <c r="D25" i="72"/>
  <c r="D24" i="72"/>
  <c r="D23" i="72"/>
  <c r="D22" i="72"/>
  <c r="D21" i="72"/>
  <c r="D20" i="72"/>
  <c r="D19" i="72"/>
  <c r="D18" i="72"/>
  <c r="D17" i="72"/>
  <c r="D16" i="72"/>
  <c r="D15" i="72"/>
  <c r="D14" i="72"/>
  <c r="D13" i="72"/>
  <c r="D12" i="72"/>
  <c r="D11" i="72"/>
  <c r="D10" i="72"/>
  <c r="D9" i="72"/>
  <c r="D8" i="72"/>
  <c r="D7" i="72"/>
  <c r="D6" i="72"/>
  <c r="D5" i="72"/>
  <c r="D4" i="72"/>
  <c r="D3" i="72"/>
  <c r="D26" i="71"/>
  <c r="D25" i="71"/>
  <c r="D24" i="71"/>
  <c r="D23" i="71"/>
  <c r="D22" i="71"/>
  <c r="D21" i="71"/>
  <c r="D20" i="71"/>
  <c r="D19" i="71"/>
  <c r="D18" i="71"/>
  <c r="D17" i="71"/>
  <c r="D16" i="71"/>
  <c r="D15" i="71"/>
  <c r="D14" i="71"/>
  <c r="D13" i="71"/>
  <c r="D12" i="71"/>
  <c r="D11" i="71"/>
  <c r="D10" i="71"/>
  <c r="D9" i="71"/>
  <c r="D8" i="71"/>
  <c r="D7" i="71"/>
  <c r="D6" i="71"/>
  <c r="D5" i="71"/>
  <c r="D4" i="71"/>
  <c r="D3" i="71"/>
  <c r="D2" i="71"/>
  <c r="F62" i="68"/>
  <c r="H62" i="68" s="1"/>
  <c r="F61" i="68"/>
  <c r="H61" i="68" s="1"/>
  <c r="F60" i="68"/>
  <c r="H60" i="68" s="1"/>
  <c r="F59" i="68"/>
  <c r="H59" i="68" s="1"/>
  <c r="F58" i="68"/>
  <c r="H58" i="68" s="1"/>
  <c r="F57" i="68"/>
  <c r="H57" i="68" s="1"/>
  <c r="F56" i="68"/>
  <c r="H56" i="68" s="1"/>
  <c r="F55" i="68"/>
  <c r="H55" i="68" s="1"/>
  <c r="F54" i="68"/>
  <c r="H54" i="68" s="1"/>
  <c r="F53" i="68"/>
  <c r="H53" i="68" s="1"/>
  <c r="F52" i="68"/>
  <c r="H52" i="68" s="1"/>
  <c r="F51" i="68"/>
  <c r="H51" i="68" s="1"/>
  <c r="F50" i="68"/>
  <c r="H50" i="68" s="1"/>
  <c r="F49" i="68"/>
  <c r="H49" i="68" s="1"/>
  <c r="F48" i="68"/>
  <c r="H48" i="68" s="1"/>
  <c r="F47" i="68"/>
  <c r="H47" i="68" s="1"/>
  <c r="F46" i="68"/>
  <c r="H46" i="68" s="1"/>
  <c r="F45" i="68"/>
  <c r="H45" i="68" s="1"/>
  <c r="F44" i="68"/>
  <c r="H44" i="68" s="1"/>
  <c r="F43" i="68"/>
  <c r="H43" i="68" s="1"/>
  <c r="F42" i="68"/>
  <c r="H42" i="68" s="1"/>
  <c r="F41" i="68"/>
  <c r="H41" i="68" s="1"/>
  <c r="F40" i="68"/>
  <c r="H40" i="68" s="1"/>
  <c r="F39" i="68"/>
  <c r="H39" i="68" s="1"/>
  <c r="F38" i="68"/>
  <c r="H38" i="68" s="1"/>
  <c r="F30" i="68"/>
  <c r="F29" i="68"/>
  <c r="F28" i="68"/>
  <c r="F27" i="68"/>
  <c r="F26" i="68"/>
  <c r="F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F12" i="68"/>
  <c r="F11" i="68"/>
  <c r="F10" i="68"/>
  <c r="F9" i="68"/>
  <c r="F8" i="68"/>
  <c r="F7" i="68"/>
  <c r="F6" i="68"/>
  <c r="C85" i="67"/>
  <c r="B85" i="67"/>
  <c r="D85" i="67" s="1"/>
  <c r="C84" i="67"/>
  <c r="B84" i="67"/>
  <c r="C83" i="67"/>
  <c r="B83" i="67"/>
  <c r="C82" i="67"/>
  <c r="B82" i="67"/>
  <c r="C81" i="67"/>
  <c r="B81" i="67"/>
  <c r="C80" i="67"/>
  <c r="B80" i="67"/>
  <c r="C79" i="67"/>
  <c r="B79" i="67"/>
  <c r="C78" i="67"/>
  <c r="B78" i="67"/>
  <c r="C77" i="67"/>
  <c r="B77" i="67"/>
  <c r="C76" i="67"/>
  <c r="B76" i="67"/>
  <c r="C75" i="67"/>
  <c r="B75" i="67"/>
  <c r="C74" i="67"/>
  <c r="B74" i="67"/>
  <c r="C73" i="67"/>
  <c r="B73" i="67"/>
  <c r="C72" i="67"/>
  <c r="B72" i="67"/>
  <c r="C71" i="67"/>
  <c r="B71" i="67"/>
  <c r="C70" i="67"/>
  <c r="B70" i="67"/>
  <c r="C69" i="67"/>
  <c r="B69" i="67"/>
  <c r="C68" i="67"/>
  <c r="B68" i="67"/>
  <c r="C67" i="67"/>
  <c r="B67" i="67"/>
  <c r="D67" i="67" s="1"/>
  <c r="C66" i="67"/>
  <c r="B66" i="67"/>
  <c r="C65" i="67"/>
  <c r="B65" i="67"/>
  <c r="D65" i="67" s="1"/>
  <c r="C64" i="67"/>
  <c r="B64" i="67"/>
  <c r="C63" i="67"/>
  <c r="B63" i="67"/>
  <c r="D63" i="67" s="1"/>
  <c r="C62" i="67"/>
  <c r="B62" i="67"/>
  <c r="C61" i="67"/>
  <c r="B61" i="67"/>
  <c r="D61" i="67" s="1"/>
  <c r="D56" i="67"/>
  <c r="D55" i="67"/>
  <c r="D54" i="67"/>
  <c r="D53" i="67"/>
  <c r="D52" i="67"/>
  <c r="D51" i="67"/>
  <c r="D50" i="67"/>
  <c r="D49" i="67"/>
  <c r="D48" i="67"/>
  <c r="D47" i="67"/>
  <c r="D46" i="67"/>
  <c r="D45" i="67"/>
  <c r="D44" i="67"/>
  <c r="D43" i="67"/>
  <c r="D42" i="67"/>
  <c r="D41" i="67"/>
  <c r="D40" i="67"/>
  <c r="D39" i="67"/>
  <c r="D38" i="67"/>
  <c r="D37" i="67"/>
  <c r="D36" i="67"/>
  <c r="D35" i="67"/>
  <c r="D34" i="67"/>
  <c r="D33" i="67"/>
  <c r="D32" i="67"/>
  <c r="D27" i="67"/>
  <c r="D26" i="67"/>
  <c r="D25" i="67"/>
  <c r="D24" i="67"/>
  <c r="D23" i="67"/>
  <c r="D22" i="67"/>
  <c r="D21" i="67"/>
  <c r="D20" i="67"/>
  <c r="D19" i="67"/>
  <c r="D18" i="67"/>
  <c r="D17" i="67"/>
  <c r="D16" i="67"/>
  <c r="D15" i="67"/>
  <c r="D14" i="67"/>
  <c r="D13" i="67"/>
  <c r="D12" i="67"/>
  <c r="D11" i="67"/>
  <c r="D10" i="67"/>
  <c r="D9" i="67"/>
  <c r="D8" i="67"/>
  <c r="D7" i="67"/>
  <c r="D6" i="67"/>
  <c r="D5" i="67"/>
  <c r="D4" i="67"/>
  <c r="D3" i="67"/>
  <c r="B85" i="66"/>
  <c r="B114" i="66" s="1"/>
  <c r="D114" i="66" s="1"/>
  <c r="B84" i="66"/>
  <c r="D84" i="66" s="1"/>
  <c r="B83" i="66"/>
  <c r="B112" i="66" s="1"/>
  <c r="D112" i="66" s="1"/>
  <c r="B82" i="66"/>
  <c r="B111" i="66" s="1"/>
  <c r="D111" i="66" s="1"/>
  <c r="B81" i="66"/>
  <c r="B110" i="66" s="1"/>
  <c r="D110" i="66" s="1"/>
  <c r="B80" i="66"/>
  <c r="B109" i="66" s="1"/>
  <c r="D109" i="66" s="1"/>
  <c r="B79" i="66"/>
  <c r="B108" i="66" s="1"/>
  <c r="D108" i="66" s="1"/>
  <c r="B78" i="66"/>
  <c r="D78" i="66" s="1"/>
  <c r="B77" i="66"/>
  <c r="B106" i="66" s="1"/>
  <c r="D106" i="66" s="1"/>
  <c r="B76" i="66"/>
  <c r="D76" i="66" s="1"/>
  <c r="B75" i="66"/>
  <c r="B104" i="66" s="1"/>
  <c r="D104" i="66" s="1"/>
  <c r="B74" i="66"/>
  <c r="B103" i="66" s="1"/>
  <c r="D103" i="66" s="1"/>
  <c r="B73" i="66"/>
  <c r="B102" i="66" s="1"/>
  <c r="D102" i="66" s="1"/>
  <c r="B72" i="66"/>
  <c r="B101" i="66" s="1"/>
  <c r="D101" i="66" s="1"/>
  <c r="B71" i="66"/>
  <c r="B100" i="66" s="1"/>
  <c r="D100" i="66" s="1"/>
  <c r="B70" i="66"/>
  <c r="D70" i="66" s="1"/>
  <c r="B69" i="66"/>
  <c r="B98" i="66" s="1"/>
  <c r="D98" i="66" s="1"/>
  <c r="B68" i="66"/>
  <c r="B97" i="66" s="1"/>
  <c r="D97" i="66" s="1"/>
  <c r="B67" i="66"/>
  <c r="B96" i="66" s="1"/>
  <c r="D96" i="66" s="1"/>
  <c r="B66" i="66"/>
  <c r="B95" i="66" s="1"/>
  <c r="D95" i="66" s="1"/>
  <c r="B65" i="66"/>
  <c r="B94" i="66" s="1"/>
  <c r="D94" i="66" s="1"/>
  <c r="B64" i="66"/>
  <c r="B93" i="66" s="1"/>
  <c r="D93" i="66" s="1"/>
  <c r="B63" i="66"/>
  <c r="B92" i="66" s="1"/>
  <c r="D92" i="66" s="1"/>
  <c r="B62" i="66"/>
  <c r="D62" i="66" s="1"/>
  <c r="B61" i="66"/>
  <c r="B90" i="66" s="1"/>
  <c r="D90" i="66" s="1"/>
  <c r="D56" i="66"/>
  <c r="D55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27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D9" i="66"/>
  <c r="D8" i="66"/>
  <c r="D7" i="66"/>
  <c r="D6" i="66"/>
  <c r="D5" i="66"/>
  <c r="D4" i="66"/>
  <c r="D3" i="66"/>
  <c r="B85" i="65"/>
  <c r="D85" i="65" s="1"/>
  <c r="B84" i="65"/>
  <c r="D84" i="65" s="1"/>
  <c r="B83" i="65"/>
  <c r="D83" i="65" s="1"/>
  <c r="B82" i="65"/>
  <c r="D82" i="65" s="1"/>
  <c r="B81" i="65"/>
  <c r="D81" i="65" s="1"/>
  <c r="B80" i="65"/>
  <c r="D80" i="65" s="1"/>
  <c r="B79" i="65"/>
  <c r="D79" i="65" s="1"/>
  <c r="B78" i="65"/>
  <c r="D78" i="65" s="1"/>
  <c r="B77" i="65"/>
  <c r="D77" i="65" s="1"/>
  <c r="B76" i="65"/>
  <c r="D76" i="65" s="1"/>
  <c r="B75" i="65"/>
  <c r="D75" i="65" s="1"/>
  <c r="B74" i="65"/>
  <c r="D74" i="65" s="1"/>
  <c r="B73" i="65"/>
  <c r="D73" i="65" s="1"/>
  <c r="B72" i="65"/>
  <c r="D72" i="65" s="1"/>
  <c r="B71" i="65"/>
  <c r="D71" i="65" s="1"/>
  <c r="B70" i="65"/>
  <c r="D70" i="65" s="1"/>
  <c r="B69" i="65"/>
  <c r="D69" i="65" s="1"/>
  <c r="B68" i="65"/>
  <c r="D68" i="65" s="1"/>
  <c r="B67" i="65"/>
  <c r="D67" i="65" s="1"/>
  <c r="B66" i="65"/>
  <c r="D66" i="65" s="1"/>
  <c r="B65" i="65"/>
  <c r="D65" i="65" s="1"/>
  <c r="B64" i="65"/>
  <c r="D64" i="65" s="1"/>
  <c r="B63" i="65"/>
  <c r="D63" i="65" s="1"/>
  <c r="B62" i="65"/>
  <c r="D62" i="65" s="1"/>
  <c r="B61" i="65"/>
  <c r="D61" i="65" s="1"/>
  <c r="D56" i="65"/>
  <c r="D55" i="65"/>
  <c r="D54" i="65"/>
  <c r="D53" i="65"/>
  <c r="D52" i="65"/>
  <c r="D51" i="65"/>
  <c r="D50" i="65"/>
  <c r="D49" i="65"/>
  <c r="D48" i="65"/>
  <c r="D47" i="65"/>
  <c r="D46" i="65"/>
  <c r="D45" i="65"/>
  <c r="D44" i="65"/>
  <c r="D43" i="65"/>
  <c r="D42" i="65"/>
  <c r="D41" i="65"/>
  <c r="D40" i="65"/>
  <c r="D39" i="65"/>
  <c r="D38" i="65"/>
  <c r="D37" i="65"/>
  <c r="D36" i="65"/>
  <c r="D35" i="65"/>
  <c r="D34" i="65"/>
  <c r="D33" i="65"/>
  <c r="D32" i="65"/>
  <c r="D27" i="65"/>
  <c r="D26" i="65"/>
  <c r="D25" i="65"/>
  <c r="D24" i="65"/>
  <c r="D23" i="65"/>
  <c r="D22" i="65"/>
  <c r="D21" i="65"/>
  <c r="D20" i="65"/>
  <c r="D19" i="65"/>
  <c r="D18" i="65"/>
  <c r="D17" i="65"/>
  <c r="D16" i="65"/>
  <c r="D15" i="65"/>
  <c r="D14" i="65"/>
  <c r="D13" i="65"/>
  <c r="D12" i="65"/>
  <c r="D11" i="65"/>
  <c r="D10" i="65"/>
  <c r="D9" i="65"/>
  <c r="D8" i="65"/>
  <c r="D7" i="65"/>
  <c r="D6" i="65"/>
  <c r="D5" i="65"/>
  <c r="D4" i="65"/>
  <c r="D3" i="65"/>
  <c r="D26" i="64"/>
  <c r="D25" i="64"/>
  <c r="D24" i="64"/>
  <c r="D23" i="64"/>
  <c r="D22" i="64"/>
  <c r="D21" i="64"/>
  <c r="D20" i="64"/>
  <c r="D19" i="64"/>
  <c r="D18" i="64"/>
  <c r="D17" i="64"/>
  <c r="D16" i="64"/>
  <c r="D15" i="64"/>
  <c r="D14" i="64"/>
  <c r="D13" i="64"/>
  <c r="D12" i="64"/>
  <c r="D11" i="64"/>
  <c r="D10" i="64"/>
  <c r="D9" i="64"/>
  <c r="D8" i="64"/>
  <c r="D7" i="64"/>
  <c r="D6" i="64"/>
  <c r="D5" i="64"/>
  <c r="D4" i="64"/>
  <c r="D3" i="64"/>
  <c r="D2" i="64"/>
  <c r="F62" i="60"/>
  <c r="H62" i="60" s="1"/>
  <c r="F61" i="60"/>
  <c r="G61" i="60" s="1"/>
  <c r="F60" i="60"/>
  <c r="H60" i="60" s="1"/>
  <c r="F59" i="60"/>
  <c r="G59" i="60" s="1"/>
  <c r="F58" i="60"/>
  <c r="H58" i="60" s="1"/>
  <c r="F57" i="60"/>
  <c r="G57" i="60" s="1"/>
  <c r="F56" i="60"/>
  <c r="H56" i="60" s="1"/>
  <c r="F55" i="60"/>
  <c r="G55" i="60" s="1"/>
  <c r="F54" i="60"/>
  <c r="H54" i="60" s="1"/>
  <c r="F53" i="60"/>
  <c r="G53" i="60" s="1"/>
  <c r="F52" i="60"/>
  <c r="H52" i="60" s="1"/>
  <c r="F51" i="60"/>
  <c r="G51" i="60" s="1"/>
  <c r="F50" i="60"/>
  <c r="H50" i="60" s="1"/>
  <c r="F49" i="60"/>
  <c r="G49" i="60" s="1"/>
  <c r="F48" i="60"/>
  <c r="H48" i="60" s="1"/>
  <c r="F47" i="60"/>
  <c r="G47" i="60" s="1"/>
  <c r="F46" i="60"/>
  <c r="H46" i="60" s="1"/>
  <c r="F45" i="60"/>
  <c r="G45" i="60" s="1"/>
  <c r="F44" i="60"/>
  <c r="H44" i="60" s="1"/>
  <c r="F43" i="60"/>
  <c r="G43" i="60" s="1"/>
  <c r="F42" i="60"/>
  <c r="H42" i="60" s="1"/>
  <c r="F41" i="60"/>
  <c r="G41" i="60" s="1"/>
  <c r="F40" i="60"/>
  <c r="H40" i="60" s="1"/>
  <c r="F39" i="60"/>
  <c r="G39" i="60" s="1"/>
  <c r="F38" i="60"/>
  <c r="H38" i="60" s="1"/>
  <c r="F30" i="60"/>
  <c r="F29" i="60"/>
  <c r="F28" i="60"/>
  <c r="F27" i="60"/>
  <c r="F26" i="60"/>
  <c r="F25" i="60"/>
  <c r="F24" i="60"/>
  <c r="F23" i="60"/>
  <c r="F22" i="60"/>
  <c r="F21" i="60"/>
  <c r="F20" i="60"/>
  <c r="F19" i="60"/>
  <c r="F18" i="60"/>
  <c r="F17" i="60"/>
  <c r="F16" i="60"/>
  <c r="F15" i="60"/>
  <c r="F14" i="60"/>
  <c r="F13" i="60"/>
  <c r="F12" i="60"/>
  <c r="F11" i="60"/>
  <c r="F10" i="60"/>
  <c r="F9" i="60"/>
  <c r="F8" i="60"/>
  <c r="F7" i="60"/>
  <c r="F6" i="60"/>
  <c r="C85" i="59"/>
  <c r="B85" i="59"/>
  <c r="C84" i="59"/>
  <c r="B84" i="59"/>
  <c r="C83" i="59"/>
  <c r="B83" i="59"/>
  <c r="C82" i="59"/>
  <c r="B82" i="59"/>
  <c r="C81" i="59"/>
  <c r="B81" i="59"/>
  <c r="C80" i="59"/>
  <c r="B80" i="59"/>
  <c r="C79" i="59"/>
  <c r="B79" i="59"/>
  <c r="C78" i="59"/>
  <c r="B78" i="59"/>
  <c r="C77" i="59"/>
  <c r="B77" i="59"/>
  <c r="C76" i="59"/>
  <c r="B76" i="59"/>
  <c r="C75" i="59"/>
  <c r="B75" i="59"/>
  <c r="C74" i="59"/>
  <c r="B74" i="59"/>
  <c r="C73" i="59"/>
  <c r="B73" i="59"/>
  <c r="C72" i="59"/>
  <c r="B72" i="59"/>
  <c r="C71" i="59"/>
  <c r="B71" i="59"/>
  <c r="C70" i="59"/>
  <c r="B70" i="59"/>
  <c r="C69" i="59"/>
  <c r="B69" i="59"/>
  <c r="C68" i="59"/>
  <c r="B68" i="59"/>
  <c r="C67" i="59"/>
  <c r="B67" i="59"/>
  <c r="C66" i="59"/>
  <c r="B66" i="59"/>
  <c r="C65" i="59"/>
  <c r="B65" i="59"/>
  <c r="C64" i="59"/>
  <c r="B64" i="59"/>
  <c r="D64" i="59" s="1"/>
  <c r="C63" i="59"/>
  <c r="B63" i="59"/>
  <c r="C62" i="59"/>
  <c r="B62" i="59"/>
  <c r="C61" i="59"/>
  <c r="B61" i="59"/>
  <c r="D61" i="59" s="1"/>
  <c r="D56" i="59"/>
  <c r="D55" i="59"/>
  <c r="D54" i="59"/>
  <c r="D53" i="59"/>
  <c r="D52" i="59"/>
  <c r="D51" i="59"/>
  <c r="D50" i="59"/>
  <c r="D49" i="59"/>
  <c r="D48" i="59"/>
  <c r="D47" i="59"/>
  <c r="D46" i="59"/>
  <c r="D45" i="59"/>
  <c r="D44" i="59"/>
  <c r="D43" i="59"/>
  <c r="D42" i="59"/>
  <c r="D41" i="59"/>
  <c r="D40" i="59"/>
  <c r="D39" i="59"/>
  <c r="D38" i="59"/>
  <c r="D37" i="59"/>
  <c r="D36" i="59"/>
  <c r="D35" i="59"/>
  <c r="D34" i="59"/>
  <c r="D33" i="59"/>
  <c r="D32" i="59"/>
  <c r="D27" i="59"/>
  <c r="D26" i="59"/>
  <c r="D25" i="59"/>
  <c r="D24" i="59"/>
  <c r="D23" i="59"/>
  <c r="D22" i="59"/>
  <c r="D21" i="59"/>
  <c r="D20" i="59"/>
  <c r="D19" i="59"/>
  <c r="D18" i="59"/>
  <c r="D17" i="59"/>
  <c r="D16" i="59"/>
  <c r="D15" i="59"/>
  <c r="D14" i="59"/>
  <c r="D13" i="59"/>
  <c r="D12" i="59"/>
  <c r="D11" i="59"/>
  <c r="D10" i="59"/>
  <c r="D9" i="59"/>
  <c r="D8" i="59"/>
  <c r="D7" i="59"/>
  <c r="D6" i="59"/>
  <c r="D5" i="59"/>
  <c r="D4" i="59"/>
  <c r="D3" i="59"/>
  <c r="B85" i="58"/>
  <c r="B114" i="58" s="1"/>
  <c r="D114" i="58" s="1"/>
  <c r="B84" i="58"/>
  <c r="D84" i="58" s="1"/>
  <c r="B83" i="58"/>
  <c r="B112" i="58" s="1"/>
  <c r="D112" i="58" s="1"/>
  <c r="B82" i="58"/>
  <c r="D82" i="58" s="1"/>
  <c r="B81" i="58"/>
  <c r="B110" i="58" s="1"/>
  <c r="D110" i="58" s="1"/>
  <c r="B80" i="58"/>
  <c r="D80" i="58" s="1"/>
  <c r="B79" i="58"/>
  <c r="B108" i="58" s="1"/>
  <c r="D108" i="58" s="1"/>
  <c r="B78" i="58"/>
  <c r="D78" i="58" s="1"/>
  <c r="B77" i="58"/>
  <c r="B106" i="58" s="1"/>
  <c r="D106" i="58" s="1"/>
  <c r="B76" i="58"/>
  <c r="D76" i="58" s="1"/>
  <c r="B75" i="58"/>
  <c r="B104" i="58" s="1"/>
  <c r="D104" i="58" s="1"/>
  <c r="B74" i="58"/>
  <c r="D74" i="58" s="1"/>
  <c r="B73" i="58"/>
  <c r="B102" i="58" s="1"/>
  <c r="D102" i="58" s="1"/>
  <c r="B72" i="58"/>
  <c r="D72" i="58" s="1"/>
  <c r="B71" i="58"/>
  <c r="B100" i="58" s="1"/>
  <c r="D100" i="58" s="1"/>
  <c r="B70" i="58"/>
  <c r="D70" i="58" s="1"/>
  <c r="B69" i="58"/>
  <c r="B98" i="58" s="1"/>
  <c r="D98" i="58" s="1"/>
  <c r="B68" i="58"/>
  <c r="D68" i="58" s="1"/>
  <c r="B67" i="58"/>
  <c r="B96" i="58" s="1"/>
  <c r="D96" i="58" s="1"/>
  <c r="B66" i="58"/>
  <c r="D66" i="58" s="1"/>
  <c r="B65" i="58"/>
  <c r="B94" i="58" s="1"/>
  <c r="D94" i="58" s="1"/>
  <c r="B64" i="58"/>
  <c r="D64" i="58" s="1"/>
  <c r="B63" i="58"/>
  <c r="B92" i="58" s="1"/>
  <c r="D92" i="58" s="1"/>
  <c r="B62" i="58"/>
  <c r="D62" i="58" s="1"/>
  <c r="B61" i="58"/>
  <c r="B90" i="58" s="1"/>
  <c r="D90" i="58" s="1"/>
  <c r="D56" i="58"/>
  <c r="D55" i="58"/>
  <c r="D54" i="58"/>
  <c r="D53" i="58"/>
  <c r="D52" i="58"/>
  <c r="D51" i="58"/>
  <c r="D50" i="58"/>
  <c r="D49" i="58"/>
  <c r="D48" i="58"/>
  <c r="D47" i="58"/>
  <c r="D46" i="58"/>
  <c r="D45" i="58"/>
  <c r="D44" i="58"/>
  <c r="D43" i="58"/>
  <c r="D42" i="58"/>
  <c r="D41" i="58"/>
  <c r="D40" i="58"/>
  <c r="D39" i="58"/>
  <c r="D38" i="58"/>
  <c r="D37" i="58"/>
  <c r="D36" i="58"/>
  <c r="D35" i="58"/>
  <c r="D34" i="58"/>
  <c r="D33" i="58"/>
  <c r="D32" i="58"/>
  <c r="D27" i="58"/>
  <c r="D26" i="58"/>
  <c r="D25" i="58"/>
  <c r="D24" i="58"/>
  <c r="D23" i="58"/>
  <c r="D22" i="58"/>
  <c r="D21" i="58"/>
  <c r="D20" i="58"/>
  <c r="D19" i="58"/>
  <c r="D18" i="58"/>
  <c r="D17" i="58"/>
  <c r="D16" i="58"/>
  <c r="D15" i="58"/>
  <c r="D14" i="58"/>
  <c r="D13" i="58"/>
  <c r="D12" i="58"/>
  <c r="D11" i="58"/>
  <c r="D10" i="58"/>
  <c r="D9" i="58"/>
  <c r="D8" i="58"/>
  <c r="D7" i="58"/>
  <c r="D6" i="58"/>
  <c r="D5" i="58"/>
  <c r="D4" i="58"/>
  <c r="D3" i="58"/>
  <c r="B85" i="57"/>
  <c r="D85" i="57" s="1"/>
  <c r="B84" i="57"/>
  <c r="D84" i="57" s="1"/>
  <c r="B83" i="57"/>
  <c r="D83" i="57" s="1"/>
  <c r="B82" i="57"/>
  <c r="D82" i="57" s="1"/>
  <c r="B81" i="57"/>
  <c r="D81" i="57" s="1"/>
  <c r="B80" i="57"/>
  <c r="D80" i="57" s="1"/>
  <c r="B79" i="57"/>
  <c r="D79" i="57" s="1"/>
  <c r="B78" i="57"/>
  <c r="D78" i="57" s="1"/>
  <c r="B77" i="57"/>
  <c r="D77" i="57" s="1"/>
  <c r="B76" i="57"/>
  <c r="D76" i="57" s="1"/>
  <c r="B75" i="57"/>
  <c r="D75" i="57" s="1"/>
  <c r="B74" i="57"/>
  <c r="D74" i="57" s="1"/>
  <c r="B73" i="57"/>
  <c r="D73" i="57" s="1"/>
  <c r="B72" i="57"/>
  <c r="D72" i="57" s="1"/>
  <c r="B71" i="57"/>
  <c r="D71" i="57" s="1"/>
  <c r="B70" i="57"/>
  <c r="D70" i="57" s="1"/>
  <c r="B69" i="57"/>
  <c r="D69" i="57" s="1"/>
  <c r="B68" i="57"/>
  <c r="D68" i="57" s="1"/>
  <c r="B67" i="57"/>
  <c r="D67" i="57" s="1"/>
  <c r="B66" i="57"/>
  <c r="D66" i="57" s="1"/>
  <c r="B65" i="57"/>
  <c r="D65" i="57" s="1"/>
  <c r="B64" i="57"/>
  <c r="D64" i="57" s="1"/>
  <c r="B63" i="57"/>
  <c r="D63" i="57" s="1"/>
  <c r="B62" i="57"/>
  <c r="D62" i="57" s="1"/>
  <c r="B61" i="57"/>
  <c r="D61" i="57" s="1"/>
  <c r="D56" i="57"/>
  <c r="D55" i="57"/>
  <c r="D54" i="57"/>
  <c r="D53" i="57"/>
  <c r="D52" i="57"/>
  <c r="D51" i="57"/>
  <c r="D50" i="57"/>
  <c r="D49" i="57"/>
  <c r="D48" i="57"/>
  <c r="D47" i="57"/>
  <c r="D46" i="57"/>
  <c r="D45" i="57"/>
  <c r="D44" i="57"/>
  <c r="D43" i="57"/>
  <c r="D42" i="57"/>
  <c r="D41" i="57"/>
  <c r="D40" i="57"/>
  <c r="D39" i="57"/>
  <c r="D38" i="57"/>
  <c r="D37" i="57"/>
  <c r="D36" i="57"/>
  <c r="D35" i="57"/>
  <c r="D34" i="57"/>
  <c r="D33" i="57"/>
  <c r="D32" i="57"/>
  <c r="D27" i="57"/>
  <c r="D26" i="57"/>
  <c r="D25" i="57"/>
  <c r="D24" i="57"/>
  <c r="D23" i="57"/>
  <c r="D22" i="57"/>
  <c r="D21" i="57"/>
  <c r="D20" i="57"/>
  <c r="D19" i="57"/>
  <c r="D18" i="57"/>
  <c r="D17" i="57"/>
  <c r="D16" i="57"/>
  <c r="D15" i="57"/>
  <c r="D14" i="57"/>
  <c r="D13" i="57"/>
  <c r="D12" i="57"/>
  <c r="D11" i="57"/>
  <c r="D10" i="57"/>
  <c r="D9" i="57"/>
  <c r="D8" i="57"/>
  <c r="D7" i="57"/>
  <c r="D6" i="57"/>
  <c r="D5" i="57"/>
  <c r="D4" i="57"/>
  <c r="D3" i="57"/>
  <c r="D26" i="56"/>
  <c r="D25" i="56"/>
  <c r="D24" i="56"/>
  <c r="D23" i="56"/>
  <c r="D22" i="56"/>
  <c r="D21" i="56"/>
  <c r="D20" i="56"/>
  <c r="D19" i="56"/>
  <c r="D18" i="56"/>
  <c r="D17" i="56"/>
  <c r="D16" i="56"/>
  <c r="D15" i="56"/>
  <c r="D14" i="56"/>
  <c r="D13" i="56"/>
  <c r="D12" i="56"/>
  <c r="D11" i="56"/>
  <c r="D10" i="56"/>
  <c r="D9" i="56"/>
  <c r="D8" i="56"/>
  <c r="D7" i="56"/>
  <c r="D6" i="56"/>
  <c r="D5" i="56"/>
  <c r="D4" i="56"/>
  <c r="D3" i="56"/>
  <c r="D2" i="56"/>
  <c r="C61" i="52"/>
  <c r="B61" i="52"/>
  <c r="F62" i="53"/>
  <c r="H62" i="53" s="1"/>
  <c r="F61" i="53"/>
  <c r="H61" i="53" s="1"/>
  <c r="F60" i="53"/>
  <c r="H60" i="53" s="1"/>
  <c r="F59" i="53"/>
  <c r="H59" i="53" s="1"/>
  <c r="F58" i="53"/>
  <c r="H58" i="53" s="1"/>
  <c r="F57" i="53"/>
  <c r="H57" i="53" s="1"/>
  <c r="F56" i="53"/>
  <c r="H56" i="53" s="1"/>
  <c r="F55" i="53"/>
  <c r="H55" i="53" s="1"/>
  <c r="F54" i="53"/>
  <c r="H54" i="53" s="1"/>
  <c r="F53" i="53"/>
  <c r="H53" i="53" s="1"/>
  <c r="F52" i="53"/>
  <c r="H52" i="53" s="1"/>
  <c r="F51" i="53"/>
  <c r="H51" i="53" s="1"/>
  <c r="F50" i="53"/>
  <c r="H50" i="53" s="1"/>
  <c r="F49" i="53"/>
  <c r="H49" i="53" s="1"/>
  <c r="F48" i="53"/>
  <c r="H48" i="53" s="1"/>
  <c r="F47" i="53"/>
  <c r="H47" i="53" s="1"/>
  <c r="F46" i="53"/>
  <c r="H46" i="53" s="1"/>
  <c r="F45" i="53"/>
  <c r="H45" i="53" s="1"/>
  <c r="F44" i="53"/>
  <c r="H44" i="53" s="1"/>
  <c r="F43" i="53"/>
  <c r="H43" i="53" s="1"/>
  <c r="F42" i="53"/>
  <c r="H42" i="53" s="1"/>
  <c r="F41" i="53"/>
  <c r="H41" i="53" s="1"/>
  <c r="F40" i="53"/>
  <c r="H40" i="53" s="1"/>
  <c r="F39" i="53"/>
  <c r="H39" i="53" s="1"/>
  <c r="F38" i="53"/>
  <c r="H38" i="53" s="1"/>
  <c r="F30" i="53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C85" i="52"/>
  <c r="B85" i="52"/>
  <c r="D85" i="52" s="1"/>
  <c r="C84" i="52"/>
  <c r="D84" i="52" s="1"/>
  <c r="B84" i="52"/>
  <c r="C83" i="52"/>
  <c r="B83" i="52"/>
  <c r="C82" i="52"/>
  <c r="B82" i="52"/>
  <c r="C81" i="52"/>
  <c r="B81" i="52"/>
  <c r="C80" i="52"/>
  <c r="B80" i="52"/>
  <c r="C79" i="52"/>
  <c r="B79" i="52"/>
  <c r="C78" i="52"/>
  <c r="B78" i="52"/>
  <c r="C77" i="52"/>
  <c r="B77" i="52"/>
  <c r="C76" i="52"/>
  <c r="B76" i="52"/>
  <c r="C75" i="52"/>
  <c r="B75" i="52"/>
  <c r="C74" i="52"/>
  <c r="B74" i="52"/>
  <c r="C73" i="52"/>
  <c r="B73" i="52"/>
  <c r="C72" i="52"/>
  <c r="B72" i="52"/>
  <c r="D72" i="52" s="1"/>
  <c r="C71" i="52"/>
  <c r="B71" i="52"/>
  <c r="C70" i="52"/>
  <c r="B70" i="52"/>
  <c r="D70" i="52" s="1"/>
  <c r="C69" i="52"/>
  <c r="B69" i="52"/>
  <c r="C68" i="52"/>
  <c r="B68" i="52"/>
  <c r="C67" i="52"/>
  <c r="B67" i="52"/>
  <c r="C66" i="52"/>
  <c r="B66" i="52"/>
  <c r="C65" i="52"/>
  <c r="B65" i="52"/>
  <c r="C64" i="52"/>
  <c r="B64" i="52"/>
  <c r="C63" i="52"/>
  <c r="B63" i="52"/>
  <c r="C62" i="52"/>
  <c r="B62" i="52"/>
  <c r="D56" i="52"/>
  <c r="D55" i="52"/>
  <c r="D54" i="52"/>
  <c r="D53" i="52"/>
  <c r="D52" i="52"/>
  <c r="D51" i="52"/>
  <c r="D50" i="52"/>
  <c r="D49" i="52"/>
  <c r="D48" i="52"/>
  <c r="D47" i="52"/>
  <c r="D46" i="52"/>
  <c r="D45" i="52"/>
  <c r="D44" i="52"/>
  <c r="D43" i="52"/>
  <c r="D42" i="52"/>
  <c r="D41" i="52"/>
  <c r="D40" i="52"/>
  <c r="D39" i="52"/>
  <c r="D38" i="52"/>
  <c r="D37" i="52"/>
  <c r="D36" i="52"/>
  <c r="D35" i="52"/>
  <c r="D34" i="52"/>
  <c r="D33" i="52"/>
  <c r="D32" i="52"/>
  <c r="D27" i="52"/>
  <c r="D26" i="52"/>
  <c r="D25" i="52"/>
  <c r="D24" i="52"/>
  <c r="D23" i="52"/>
  <c r="D22" i="52"/>
  <c r="D21" i="52"/>
  <c r="D20" i="52"/>
  <c r="D19" i="52"/>
  <c r="D18" i="52"/>
  <c r="D17" i="52"/>
  <c r="D16" i="52"/>
  <c r="D15" i="52"/>
  <c r="D14" i="52"/>
  <c r="D13" i="52"/>
  <c r="D12" i="52"/>
  <c r="D11" i="52"/>
  <c r="D10" i="52"/>
  <c r="D9" i="52"/>
  <c r="D8" i="52"/>
  <c r="D7" i="52"/>
  <c r="D6" i="52"/>
  <c r="D5" i="52"/>
  <c r="D4" i="52"/>
  <c r="D3" i="52"/>
  <c r="B85" i="51"/>
  <c r="D85" i="51" s="1"/>
  <c r="B84" i="51"/>
  <c r="D84" i="51" s="1"/>
  <c r="B83" i="51"/>
  <c r="B112" i="51" s="1"/>
  <c r="D112" i="51" s="1"/>
  <c r="B82" i="51"/>
  <c r="D82" i="51" s="1"/>
  <c r="B81" i="51"/>
  <c r="D81" i="51" s="1"/>
  <c r="B80" i="51"/>
  <c r="D80" i="51" s="1"/>
  <c r="B79" i="51"/>
  <c r="B108" i="51" s="1"/>
  <c r="D108" i="51" s="1"/>
  <c r="B78" i="51"/>
  <c r="D78" i="51" s="1"/>
  <c r="B77" i="51"/>
  <c r="D77" i="51" s="1"/>
  <c r="B76" i="51"/>
  <c r="D76" i="51" s="1"/>
  <c r="B75" i="51"/>
  <c r="B104" i="51" s="1"/>
  <c r="D104" i="51" s="1"/>
  <c r="B74" i="51"/>
  <c r="D74" i="51" s="1"/>
  <c r="B73" i="51"/>
  <c r="B102" i="51" s="1"/>
  <c r="D102" i="51" s="1"/>
  <c r="B72" i="51"/>
  <c r="D72" i="51" s="1"/>
  <c r="B71" i="51"/>
  <c r="D71" i="51" s="1"/>
  <c r="B70" i="51"/>
  <c r="D70" i="51" s="1"/>
  <c r="B69" i="51"/>
  <c r="B98" i="51" s="1"/>
  <c r="D98" i="51" s="1"/>
  <c r="B68" i="51"/>
  <c r="D68" i="51" s="1"/>
  <c r="B67" i="51"/>
  <c r="D67" i="51" s="1"/>
  <c r="B66" i="51"/>
  <c r="D66" i="51" s="1"/>
  <c r="B65" i="51"/>
  <c r="B94" i="51" s="1"/>
  <c r="D94" i="51" s="1"/>
  <c r="B64" i="51"/>
  <c r="D64" i="51" s="1"/>
  <c r="B63" i="51"/>
  <c r="B92" i="51" s="1"/>
  <c r="D92" i="51" s="1"/>
  <c r="B62" i="51"/>
  <c r="D62" i="51" s="1"/>
  <c r="B61" i="51"/>
  <c r="D61" i="51" s="1"/>
  <c r="D56" i="51"/>
  <c r="D55" i="51"/>
  <c r="D54" i="51"/>
  <c r="D53" i="51"/>
  <c r="D52" i="51"/>
  <c r="D51" i="51"/>
  <c r="D50" i="51"/>
  <c r="D49" i="51"/>
  <c r="D48" i="51"/>
  <c r="D47" i="51"/>
  <c r="D46" i="51"/>
  <c r="D45" i="51"/>
  <c r="D44" i="51"/>
  <c r="D43" i="51"/>
  <c r="D42" i="51"/>
  <c r="D41" i="51"/>
  <c r="D40" i="51"/>
  <c r="D39" i="51"/>
  <c r="D38" i="51"/>
  <c r="D37" i="51"/>
  <c r="D36" i="51"/>
  <c r="D35" i="51"/>
  <c r="D34" i="51"/>
  <c r="D33" i="51"/>
  <c r="D32" i="51"/>
  <c r="D27" i="51"/>
  <c r="D26" i="51"/>
  <c r="D25" i="51"/>
  <c r="D24" i="51"/>
  <c r="D23" i="51"/>
  <c r="D22" i="51"/>
  <c r="D21" i="51"/>
  <c r="D20" i="51"/>
  <c r="D19" i="51"/>
  <c r="D18" i="51"/>
  <c r="D17" i="51"/>
  <c r="D16" i="51"/>
  <c r="D15" i="51"/>
  <c r="D14" i="51"/>
  <c r="D13" i="51"/>
  <c r="D12" i="51"/>
  <c r="D11" i="51"/>
  <c r="D10" i="51"/>
  <c r="D9" i="51"/>
  <c r="D8" i="51"/>
  <c r="D7" i="51"/>
  <c r="D6" i="51"/>
  <c r="D5" i="51"/>
  <c r="D4" i="51"/>
  <c r="D3" i="51"/>
  <c r="B85" i="50"/>
  <c r="D85" i="50" s="1"/>
  <c r="B84" i="50"/>
  <c r="D84" i="50" s="1"/>
  <c r="B83" i="50"/>
  <c r="D83" i="50" s="1"/>
  <c r="B82" i="50"/>
  <c r="D82" i="50" s="1"/>
  <c r="B81" i="50"/>
  <c r="D81" i="50" s="1"/>
  <c r="B80" i="50"/>
  <c r="D80" i="50" s="1"/>
  <c r="B79" i="50"/>
  <c r="D79" i="50" s="1"/>
  <c r="B78" i="50"/>
  <c r="D78" i="50" s="1"/>
  <c r="B77" i="50"/>
  <c r="D77" i="50" s="1"/>
  <c r="B76" i="50"/>
  <c r="D76" i="50" s="1"/>
  <c r="B75" i="50"/>
  <c r="D75" i="50" s="1"/>
  <c r="B74" i="50"/>
  <c r="D74" i="50" s="1"/>
  <c r="B73" i="50"/>
  <c r="D73" i="50" s="1"/>
  <c r="B72" i="50"/>
  <c r="D72" i="50" s="1"/>
  <c r="B71" i="50"/>
  <c r="D71" i="50" s="1"/>
  <c r="B70" i="50"/>
  <c r="D70" i="50" s="1"/>
  <c r="B69" i="50"/>
  <c r="D69" i="50" s="1"/>
  <c r="B68" i="50"/>
  <c r="D68" i="50" s="1"/>
  <c r="B67" i="50"/>
  <c r="D67" i="50" s="1"/>
  <c r="B66" i="50"/>
  <c r="D66" i="50" s="1"/>
  <c r="B65" i="50"/>
  <c r="D65" i="50" s="1"/>
  <c r="B64" i="50"/>
  <c r="D64" i="50" s="1"/>
  <c r="B63" i="50"/>
  <c r="D63" i="50" s="1"/>
  <c r="B62" i="50"/>
  <c r="D62" i="50" s="1"/>
  <c r="B61" i="50"/>
  <c r="D61" i="50" s="1"/>
  <c r="D56" i="50"/>
  <c r="D55" i="50"/>
  <c r="D54" i="50"/>
  <c r="D53" i="50"/>
  <c r="D52" i="50"/>
  <c r="D51" i="50"/>
  <c r="D50" i="50"/>
  <c r="D49" i="50"/>
  <c r="D48" i="50"/>
  <c r="D47" i="50"/>
  <c r="D46" i="50"/>
  <c r="D45" i="50"/>
  <c r="D44" i="50"/>
  <c r="D43" i="50"/>
  <c r="D42" i="50"/>
  <c r="D41" i="50"/>
  <c r="D40" i="50"/>
  <c r="D39" i="50"/>
  <c r="D38" i="50"/>
  <c r="D37" i="50"/>
  <c r="D36" i="50"/>
  <c r="D35" i="50"/>
  <c r="D34" i="50"/>
  <c r="D33" i="50"/>
  <c r="D32" i="50"/>
  <c r="D27" i="50"/>
  <c r="D26" i="50"/>
  <c r="D25" i="50"/>
  <c r="D24" i="50"/>
  <c r="D23" i="50"/>
  <c r="D22" i="50"/>
  <c r="D21" i="50"/>
  <c r="D20" i="50"/>
  <c r="D19" i="50"/>
  <c r="D18" i="50"/>
  <c r="D17" i="50"/>
  <c r="D16" i="50"/>
  <c r="D15" i="50"/>
  <c r="D14" i="50"/>
  <c r="D13" i="50"/>
  <c r="D12" i="50"/>
  <c r="D11" i="50"/>
  <c r="D10" i="50"/>
  <c r="D9" i="50"/>
  <c r="D8" i="50"/>
  <c r="D7" i="50"/>
  <c r="D6" i="50"/>
  <c r="D5" i="50"/>
  <c r="D4" i="50"/>
  <c r="D3" i="50"/>
  <c r="D26" i="49"/>
  <c r="D25" i="49"/>
  <c r="D24" i="49"/>
  <c r="D23" i="49"/>
  <c r="D22" i="49"/>
  <c r="D21" i="49"/>
  <c r="D20" i="49"/>
  <c r="D19" i="49"/>
  <c r="D18" i="49"/>
  <c r="D17" i="49"/>
  <c r="D16" i="49"/>
  <c r="D15" i="49"/>
  <c r="D14" i="49"/>
  <c r="D13" i="49"/>
  <c r="D12" i="49"/>
  <c r="D11" i="49"/>
  <c r="D10" i="49"/>
  <c r="D9" i="49"/>
  <c r="D8" i="49"/>
  <c r="D7" i="49"/>
  <c r="D6" i="49"/>
  <c r="D5" i="49"/>
  <c r="D4" i="49"/>
  <c r="D3" i="49"/>
  <c r="D2" i="49"/>
  <c r="F62" i="46"/>
  <c r="H62" i="46" s="1"/>
  <c r="F61" i="46"/>
  <c r="H61" i="46" s="1"/>
  <c r="F60" i="46"/>
  <c r="H60" i="46" s="1"/>
  <c r="F59" i="46"/>
  <c r="H59" i="46" s="1"/>
  <c r="F58" i="46"/>
  <c r="H58" i="46" s="1"/>
  <c r="F57" i="46"/>
  <c r="H57" i="46" s="1"/>
  <c r="F56" i="46"/>
  <c r="H56" i="46" s="1"/>
  <c r="F55" i="46"/>
  <c r="H55" i="46" s="1"/>
  <c r="F54" i="46"/>
  <c r="H54" i="46" s="1"/>
  <c r="F53" i="46"/>
  <c r="H53" i="46" s="1"/>
  <c r="F52" i="46"/>
  <c r="H52" i="46" s="1"/>
  <c r="F51" i="46"/>
  <c r="H51" i="46" s="1"/>
  <c r="F50" i="46"/>
  <c r="H50" i="46" s="1"/>
  <c r="F49" i="46"/>
  <c r="H49" i="46" s="1"/>
  <c r="F48" i="46"/>
  <c r="H48" i="46" s="1"/>
  <c r="F47" i="46"/>
  <c r="H47" i="46" s="1"/>
  <c r="F46" i="46"/>
  <c r="H46" i="46" s="1"/>
  <c r="F45" i="46"/>
  <c r="H45" i="46" s="1"/>
  <c r="F44" i="46"/>
  <c r="H44" i="46" s="1"/>
  <c r="F43" i="46"/>
  <c r="H43" i="46" s="1"/>
  <c r="F42" i="46"/>
  <c r="H42" i="46" s="1"/>
  <c r="F41" i="46"/>
  <c r="H41" i="46" s="1"/>
  <c r="F40" i="46"/>
  <c r="H40" i="46" s="1"/>
  <c r="F39" i="46"/>
  <c r="H39" i="46" s="1"/>
  <c r="F38" i="46"/>
  <c r="H38" i="46" s="1"/>
  <c r="F30" i="46"/>
  <c r="F29" i="46"/>
  <c r="F28" i="46"/>
  <c r="F27" i="46"/>
  <c r="F26" i="46"/>
  <c r="F25" i="46"/>
  <c r="F24" i="46"/>
  <c r="F23" i="46"/>
  <c r="F22" i="46"/>
  <c r="F21" i="46"/>
  <c r="F20" i="46"/>
  <c r="F19" i="46"/>
  <c r="F18" i="46"/>
  <c r="F17" i="46"/>
  <c r="F16" i="46"/>
  <c r="F15" i="46"/>
  <c r="F14" i="46"/>
  <c r="F13" i="46"/>
  <c r="F12" i="46"/>
  <c r="F11" i="46"/>
  <c r="F10" i="46"/>
  <c r="F9" i="46"/>
  <c r="F8" i="46"/>
  <c r="F7" i="46"/>
  <c r="F6" i="46"/>
  <c r="C85" i="45"/>
  <c r="B85" i="45"/>
  <c r="C84" i="45"/>
  <c r="B84" i="45"/>
  <c r="C83" i="45"/>
  <c r="B83" i="45"/>
  <c r="C82" i="45"/>
  <c r="B82" i="45"/>
  <c r="C81" i="45"/>
  <c r="B81" i="45"/>
  <c r="C80" i="45"/>
  <c r="B80" i="45"/>
  <c r="C79" i="45"/>
  <c r="B79" i="45"/>
  <c r="C78" i="45"/>
  <c r="B78" i="45"/>
  <c r="C77" i="45"/>
  <c r="B77" i="45"/>
  <c r="C76" i="45"/>
  <c r="B76" i="45"/>
  <c r="D76" i="45" s="1"/>
  <c r="C75" i="45"/>
  <c r="B75" i="45"/>
  <c r="C74" i="45"/>
  <c r="B74" i="45"/>
  <c r="C73" i="45"/>
  <c r="B73" i="45"/>
  <c r="C72" i="45"/>
  <c r="D72" i="45" s="1"/>
  <c r="B72" i="45"/>
  <c r="C71" i="45"/>
  <c r="B71" i="45"/>
  <c r="C70" i="45"/>
  <c r="B70" i="45"/>
  <c r="C69" i="45"/>
  <c r="B69" i="45"/>
  <c r="C68" i="45"/>
  <c r="B68" i="45"/>
  <c r="C67" i="45"/>
  <c r="B67" i="45"/>
  <c r="C66" i="45"/>
  <c r="B66" i="45"/>
  <c r="C65" i="45"/>
  <c r="B65" i="45"/>
  <c r="C64" i="45"/>
  <c r="B64" i="45"/>
  <c r="C63" i="45"/>
  <c r="B63" i="45"/>
  <c r="C62" i="45"/>
  <c r="B62" i="45"/>
  <c r="C61" i="45"/>
  <c r="B61" i="45"/>
  <c r="D56" i="45"/>
  <c r="D55" i="45"/>
  <c r="D54" i="45"/>
  <c r="D53" i="45"/>
  <c r="D52" i="45"/>
  <c r="D51" i="45"/>
  <c r="D50" i="45"/>
  <c r="D49" i="45"/>
  <c r="D48" i="45"/>
  <c r="D47" i="45"/>
  <c r="D46" i="45"/>
  <c r="D45" i="45"/>
  <c r="D44" i="45"/>
  <c r="D43" i="45"/>
  <c r="D42" i="45"/>
  <c r="D41" i="45"/>
  <c r="D40" i="45"/>
  <c r="D39" i="45"/>
  <c r="D38" i="45"/>
  <c r="D37" i="45"/>
  <c r="D36" i="45"/>
  <c r="D35" i="45"/>
  <c r="D34" i="45"/>
  <c r="D33" i="45"/>
  <c r="D32" i="45"/>
  <c r="D27" i="45"/>
  <c r="D26" i="45"/>
  <c r="D25" i="45"/>
  <c r="D24" i="45"/>
  <c r="D23" i="45"/>
  <c r="D22" i="45"/>
  <c r="D21" i="45"/>
  <c r="D20" i="45"/>
  <c r="D19" i="45"/>
  <c r="D18" i="45"/>
  <c r="D17" i="45"/>
  <c r="D16" i="45"/>
  <c r="D15" i="45"/>
  <c r="D14" i="45"/>
  <c r="D13" i="45"/>
  <c r="D12" i="45"/>
  <c r="D11" i="45"/>
  <c r="D10" i="45"/>
  <c r="D9" i="45"/>
  <c r="D8" i="45"/>
  <c r="D7" i="45"/>
  <c r="D6" i="45"/>
  <c r="D5" i="45"/>
  <c r="D4" i="45"/>
  <c r="D3" i="45"/>
  <c r="B113" i="44"/>
  <c r="D113" i="44" s="1"/>
  <c r="B85" i="44"/>
  <c r="B114" i="44" s="1"/>
  <c r="D114" i="44" s="1"/>
  <c r="B84" i="44"/>
  <c r="D84" i="44" s="1"/>
  <c r="B83" i="44"/>
  <c r="B112" i="44" s="1"/>
  <c r="D112" i="44" s="1"/>
  <c r="B82" i="44"/>
  <c r="D82" i="44" s="1"/>
  <c r="B81" i="44"/>
  <c r="B110" i="44" s="1"/>
  <c r="D110" i="44" s="1"/>
  <c r="B80" i="44"/>
  <c r="D80" i="44" s="1"/>
  <c r="B79" i="44"/>
  <c r="B108" i="44" s="1"/>
  <c r="D108" i="44" s="1"/>
  <c r="B78" i="44"/>
  <c r="D78" i="44" s="1"/>
  <c r="B77" i="44"/>
  <c r="B106" i="44" s="1"/>
  <c r="D106" i="44" s="1"/>
  <c r="B76" i="44"/>
  <c r="D76" i="44" s="1"/>
  <c r="B75" i="44"/>
  <c r="B104" i="44" s="1"/>
  <c r="D104" i="44" s="1"/>
  <c r="B74" i="44"/>
  <c r="D74" i="44" s="1"/>
  <c r="B73" i="44"/>
  <c r="B102" i="44" s="1"/>
  <c r="D102" i="44" s="1"/>
  <c r="B72" i="44"/>
  <c r="D72" i="44" s="1"/>
  <c r="B71" i="44"/>
  <c r="B100" i="44" s="1"/>
  <c r="D100" i="44" s="1"/>
  <c r="B70" i="44"/>
  <c r="D70" i="44" s="1"/>
  <c r="B69" i="44"/>
  <c r="B98" i="44" s="1"/>
  <c r="D98" i="44" s="1"/>
  <c r="B68" i="44"/>
  <c r="D68" i="44" s="1"/>
  <c r="B67" i="44"/>
  <c r="B96" i="44" s="1"/>
  <c r="D96" i="44" s="1"/>
  <c r="B66" i="44"/>
  <c r="D66" i="44" s="1"/>
  <c r="B65" i="44"/>
  <c r="B94" i="44" s="1"/>
  <c r="D94" i="44" s="1"/>
  <c r="B64" i="44"/>
  <c r="D64" i="44" s="1"/>
  <c r="B63" i="44"/>
  <c r="B92" i="44" s="1"/>
  <c r="D92" i="44" s="1"/>
  <c r="B62" i="44"/>
  <c r="D62" i="44" s="1"/>
  <c r="B61" i="44"/>
  <c r="B90" i="44" s="1"/>
  <c r="D90" i="44" s="1"/>
  <c r="D56" i="44"/>
  <c r="D55" i="44"/>
  <c r="D54" i="44"/>
  <c r="D53" i="44"/>
  <c r="D52" i="44"/>
  <c r="D51" i="44"/>
  <c r="D50" i="44"/>
  <c r="D49" i="44"/>
  <c r="D48" i="44"/>
  <c r="D47" i="44"/>
  <c r="D46" i="44"/>
  <c r="D45" i="44"/>
  <c r="D44" i="44"/>
  <c r="D43" i="44"/>
  <c r="D42" i="44"/>
  <c r="D41" i="44"/>
  <c r="D40" i="44"/>
  <c r="D39" i="44"/>
  <c r="D38" i="44"/>
  <c r="D37" i="44"/>
  <c r="D36" i="44"/>
  <c r="D35" i="44"/>
  <c r="D34" i="44"/>
  <c r="D33" i="44"/>
  <c r="D32" i="44"/>
  <c r="D27" i="44"/>
  <c r="D26" i="44"/>
  <c r="D25" i="44"/>
  <c r="D24" i="44"/>
  <c r="D23" i="44"/>
  <c r="D22" i="44"/>
  <c r="D21" i="44"/>
  <c r="D20" i="44"/>
  <c r="D19" i="44"/>
  <c r="D18" i="44"/>
  <c r="D17" i="44"/>
  <c r="D16" i="44"/>
  <c r="D15" i="44"/>
  <c r="D14" i="44"/>
  <c r="D13" i="44"/>
  <c r="D12" i="44"/>
  <c r="D11" i="44"/>
  <c r="D10" i="44"/>
  <c r="D9" i="44"/>
  <c r="D8" i="44"/>
  <c r="D7" i="44"/>
  <c r="D6" i="44"/>
  <c r="D5" i="44"/>
  <c r="D4" i="44"/>
  <c r="D3" i="44"/>
  <c r="B85" i="43"/>
  <c r="D85" i="43" s="1"/>
  <c r="B84" i="43"/>
  <c r="D84" i="43" s="1"/>
  <c r="B83" i="43"/>
  <c r="D83" i="43" s="1"/>
  <c r="B82" i="43"/>
  <c r="D82" i="43" s="1"/>
  <c r="B81" i="43"/>
  <c r="D81" i="43" s="1"/>
  <c r="B80" i="43"/>
  <c r="D80" i="43" s="1"/>
  <c r="B79" i="43"/>
  <c r="D79" i="43" s="1"/>
  <c r="B78" i="43"/>
  <c r="D78" i="43" s="1"/>
  <c r="B77" i="43"/>
  <c r="D77" i="43" s="1"/>
  <c r="B76" i="43"/>
  <c r="D76" i="43" s="1"/>
  <c r="B75" i="43"/>
  <c r="D75" i="43" s="1"/>
  <c r="B74" i="43"/>
  <c r="D74" i="43" s="1"/>
  <c r="B73" i="43"/>
  <c r="D73" i="43" s="1"/>
  <c r="B72" i="43"/>
  <c r="D72" i="43" s="1"/>
  <c r="B71" i="43"/>
  <c r="D71" i="43" s="1"/>
  <c r="B70" i="43"/>
  <c r="D70" i="43" s="1"/>
  <c r="B69" i="43"/>
  <c r="D69" i="43" s="1"/>
  <c r="B68" i="43"/>
  <c r="D68" i="43" s="1"/>
  <c r="B67" i="43"/>
  <c r="D67" i="43" s="1"/>
  <c r="B66" i="43"/>
  <c r="D66" i="43" s="1"/>
  <c r="B65" i="43"/>
  <c r="D65" i="43" s="1"/>
  <c r="B64" i="43"/>
  <c r="D64" i="43" s="1"/>
  <c r="B63" i="43"/>
  <c r="D63" i="43" s="1"/>
  <c r="B62" i="43"/>
  <c r="D62" i="43" s="1"/>
  <c r="B61" i="43"/>
  <c r="D61" i="43" s="1"/>
  <c r="D56" i="43"/>
  <c r="D55" i="43"/>
  <c r="D54" i="43"/>
  <c r="D53" i="43"/>
  <c r="D52" i="43"/>
  <c r="D51" i="43"/>
  <c r="D50" i="43"/>
  <c r="D49" i="43"/>
  <c r="D48" i="43"/>
  <c r="D47" i="43"/>
  <c r="D46" i="43"/>
  <c r="D45" i="43"/>
  <c r="D44" i="43"/>
  <c r="D43" i="43"/>
  <c r="D42" i="43"/>
  <c r="D41" i="43"/>
  <c r="D40" i="43"/>
  <c r="D39" i="43"/>
  <c r="D38" i="43"/>
  <c r="D37" i="43"/>
  <c r="D36" i="43"/>
  <c r="D35" i="43"/>
  <c r="D34" i="43"/>
  <c r="D33" i="43"/>
  <c r="D32" i="43"/>
  <c r="D27" i="43"/>
  <c r="D26" i="43"/>
  <c r="D25" i="43"/>
  <c r="D24" i="43"/>
  <c r="D23" i="43"/>
  <c r="D22" i="43"/>
  <c r="D21" i="43"/>
  <c r="D20" i="43"/>
  <c r="D19" i="43"/>
  <c r="D18" i="43"/>
  <c r="D17" i="43"/>
  <c r="D16" i="43"/>
  <c r="D15" i="43"/>
  <c r="D14" i="43"/>
  <c r="D13" i="43"/>
  <c r="D12" i="43"/>
  <c r="D11" i="43"/>
  <c r="D10" i="43"/>
  <c r="D9" i="43"/>
  <c r="D8" i="43"/>
  <c r="D7" i="43"/>
  <c r="D6" i="43"/>
  <c r="D5" i="43"/>
  <c r="D4" i="43"/>
  <c r="D3" i="43"/>
  <c r="D26" i="42"/>
  <c r="D25" i="42"/>
  <c r="D24" i="42"/>
  <c r="D23" i="42"/>
  <c r="D22" i="42"/>
  <c r="D21" i="42"/>
  <c r="D20" i="42"/>
  <c r="D19" i="42"/>
  <c r="D18" i="42"/>
  <c r="D17" i="42"/>
  <c r="D16" i="42"/>
  <c r="D15" i="42"/>
  <c r="D14" i="42"/>
  <c r="D13" i="42"/>
  <c r="D12" i="42"/>
  <c r="D11" i="42"/>
  <c r="D10" i="42"/>
  <c r="D9" i="42"/>
  <c r="D8" i="42"/>
  <c r="D7" i="42"/>
  <c r="D6" i="42"/>
  <c r="D5" i="42"/>
  <c r="D4" i="42"/>
  <c r="D3" i="42"/>
  <c r="D2" i="42"/>
  <c r="C61" i="37"/>
  <c r="F62" i="38"/>
  <c r="H62" i="38" s="1"/>
  <c r="F61" i="38"/>
  <c r="H61" i="38" s="1"/>
  <c r="F60" i="38"/>
  <c r="H60" i="38" s="1"/>
  <c r="F59" i="38"/>
  <c r="H59" i="38" s="1"/>
  <c r="F58" i="38"/>
  <c r="H58" i="38" s="1"/>
  <c r="F57" i="38"/>
  <c r="H57" i="38" s="1"/>
  <c r="F56" i="38"/>
  <c r="H56" i="38" s="1"/>
  <c r="F55" i="38"/>
  <c r="H55" i="38" s="1"/>
  <c r="F54" i="38"/>
  <c r="H54" i="38" s="1"/>
  <c r="F53" i="38"/>
  <c r="H53" i="38" s="1"/>
  <c r="F52" i="38"/>
  <c r="H52" i="38" s="1"/>
  <c r="F51" i="38"/>
  <c r="H51" i="38" s="1"/>
  <c r="F50" i="38"/>
  <c r="H50" i="38" s="1"/>
  <c r="F49" i="38"/>
  <c r="H49" i="38" s="1"/>
  <c r="F48" i="38"/>
  <c r="H48" i="38" s="1"/>
  <c r="F47" i="38"/>
  <c r="H47" i="38" s="1"/>
  <c r="F46" i="38"/>
  <c r="H46" i="38" s="1"/>
  <c r="F45" i="38"/>
  <c r="H45" i="38" s="1"/>
  <c r="F44" i="38"/>
  <c r="H44" i="38" s="1"/>
  <c r="F43" i="38"/>
  <c r="H43" i="38" s="1"/>
  <c r="F42" i="38"/>
  <c r="H42" i="38" s="1"/>
  <c r="F41" i="38"/>
  <c r="H41" i="38" s="1"/>
  <c r="F40" i="38"/>
  <c r="H40" i="38" s="1"/>
  <c r="F39" i="38"/>
  <c r="H39" i="38" s="1"/>
  <c r="F38" i="38"/>
  <c r="H38" i="38" s="1"/>
  <c r="F30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9" i="38"/>
  <c r="F8" i="38"/>
  <c r="F7" i="38"/>
  <c r="F6" i="38"/>
  <c r="C85" i="37"/>
  <c r="B85" i="37"/>
  <c r="D85" i="37" s="1"/>
  <c r="C84" i="37"/>
  <c r="B84" i="37"/>
  <c r="C83" i="37"/>
  <c r="B83" i="37"/>
  <c r="C82" i="37"/>
  <c r="B82" i="37"/>
  <c r="C81" i="37"/>
  <c r="B81" i="37"/>
  <c r="C80" i="37"/>
  <c r="B80" i="37"/>
  <c r="C79" i="37"/>
  <c r="B79" i="37"/>
  <c r="C78" i="37"/>
  <c r="B78" i="37"/>
  <c r="C77" i="37"/>
  <c r="B77" i="37"/>
  <c r="C76" i="37"/>
  <c r="B76" i="37"/>
  <c r="C75" i="37"/>
  <c r="B75" i="37"/>
  <c r="C74" i="37"/>
  <c r="B74" i="37"/>
  <c r="C73" i="37"/>
  <c r="B73" i="37"/>
  <c r="C72" i="37"/>
  <c r="B72" i="37"/>
  <c r="C71" i="37"/>
  <c r="B71" i="37"/>
  <c r="C70" i="37"/>
  <c r="B70" i="37"/>
  <c r="C69" i="37"/>
  <c r="B69" i="37"/>
  <c r="C68" i="37"/>
  <c r="B68" i="37"/>
  <c r="C67" i="37"/>
  <c r="B67" i="37"/>
  <c r="C66" i="37"/>
  <c r="B66" i="37"/>
  <c r="C65" i="37"/>
  <c r="B65" i="37"/>
  <c r="D65" i="37" s="1"/>
  <c r="C64" i="37"/>
  <c r="B64" i="37"/>
  <c r="C63" i="37"/>
  <c r="B63" i="37"/>
  <c r="C62" i="37"/>
  <c r="B62" i="37"/>
  <c r="B61" i="37"/>
  <c r="D56" i="37"/>
  <c r="D55" i="37"/>
  <c r="D54" i="37"/>
  <c r="D53" i="37"/>
  <c r="D52" i="37"/>
  <c r="D51" i="37"/>
  <c r="D50" i="37"/>
  <c r="D49" i="37"/>
  <c r="D48" i="37"/>
  <c r="D47" i="37"/>
  <c r="D46" i="37"/>
  <c r="D45" i="37"/>
  <c r="D44" i="37"/>
  <c r="D43" i="37"/>
  <c r="D42" i="37"/>
  <c r="D41" i="37"/>
  <c r="D40" i="37"/>
  <c r="D39" i="37"/>
  <c r="D38" i="37"/>
  <c r="D37" i="37"/>
  <c r="D36" i="37"/>
  <c r="D35" i="37"/>
  <c r="D34" i="37"/>
  <c r="D33" i="37"/>
  <c r="D32" i="37"/>
  <c r="D27" i="37"/>
  <c r="D26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D5" i="37"/>
  <c r="D4" i="37"/>
  <c r="B85" i="36"/>
  <c r="B114" i="36" s="1"/>
  <c r="D114" i="36" s="1"/>
  <c r="B84" i="36"/>
  <c r="D84" i="36" s="1"/>
  <c r="B83" i="36"/>
  <c r="B112" i="36" s="1"/>
  <c r="D112" i="36" s="1"/>
  <c r="B82" i="36"/>
  <c r="D82" i="36" s="1"/>
  <c r="B81" i="36"/>
  <c r="B110" i="36" s="1"/>
  <c r="D110" i="36" s="1"/>
  <c r="B80" i="36"/>
  <c r="D80" i="36" s="1"/>
  <c r="B79" i="36"/>
  <c r="B108" i="36" s="1"/>
  <c r="D108" i="36" s="1"/>
  <c r="B78" i="36"/>
  <c r="D78" i="36" s="1"/>
  <c r="B77" i="36"/>
  <c r="B106" i="36" s="1"/>
  <c r="D106" i="36" s="1"/>
  <c r="B76" i="36"/>
  <c r="D76" i="36" s="1"/>
  <c r="B75" i="36"/>
  <c r="B104" i="36" s="1"/>
  <c r="D104" i="36" s="1"/>
  <c r="B74" i="36"/>
  <c r="D74" i="36" s="1"/>
  <c r="B73" i="36"/>
  <c r="B102" i="36" s="1"/>
  <c r="D102" i="36" s="1"/>
  <c r="B72" i="36"/>
  <c r="D72" i="36" s="1"/>
  <c r="B71" i="36"/>
  <c r="B100" i="36" s="1"/>
  <c r="D100" i="36" s="1"/>
  <c r="B70" i="36"/>
  <c r="D70" i="36" s="1"/>
  <c r="B69" i="36"/>
  <c r="B98" i="36" s="1"/>
  <c r="D98" i="36" s="1"/>
  <c r="B68" i="36"/>
  <c r="D68" i="36" s="1"/>
  <c r="B67" i="36"/>
  <c r="B96" i="36" s="1"/>
  <c r="D96" i="36" s="1"/>
  <c r="B66" i="36"/>
  <c r="D66" i="36" s="1"/>
  <c r="B65" i="36"/>
  <c r="B94" i="36" s="1"/>
  <c r="D94" i="36" s="1"/>
  <c r="B64" i="36"/>
  <c r="D64" i="36" s="1"/>
  <c r="B63" i="36"/>
  <c r="B92" i="36" s="1"/>
  <c r="D92" i="36" s="1"/>
  <c r="B62" i="36"/>
  <c r="D62" i="36" s="1"/>
  <c r="B61" i="36"/>
  <c r="B90" i="36" s="1"/>
  <c r="D90" i="36" s="1"/>
  <c r="D56" i="36"/>
  <c r="D55" i="36"/>
  <c r="D54" i="36"/>
  <c r="D53" i="36"/>
  <c r="D52" i="36"/>
  <c r="D51" i="36"/>
  <c r="D50" i="36"/>
  <c r="D49" i="36"/>
  <c r="D48" i="36"/>
  <c r="D47" i="36"/>
  <c r="D46" i="36"/>
  <c r="D45" i="36"/>
  <c r="D44" i="36"/>
  <c r="D43" i="36"/>
  <c r="D42" i="36"/>
  <c r="D41" i="36"/>
  <c r="D40" i="36"/>
  <c r="D39" i="36"/>
  <c r="D38" i="36"/>
  <c r="D37" i="36"/>
  <c r="D36" i="36"/>
  <c r="D35" i="36"/>
  <c r="D34" i="36"/>
  <c r="D33" i="36"/>
  <c r="D32" i="36"/>
  <c r="D27" i="36"/>
  <c r="D26" i="36"/>
  <c r="D25" i="36"/>
  <c r="D24" i="36"/>
  <c r="D23" i="36"/>
  <c r="D22" i="36"/>
  <c r="D21" i="36"/>
  <c r="D20" i="36"/>
  <c r="D19" i="36"/>
  <c r="D18" i="36"/>
  <c r="D17" i="36"/>
  <c r="D16" i="36"/>
  <c r="D15" i="36"/>
  <c r="D14" i="36"/>
  <c r="D13" i="36"/>
  <c r="D12" i="36"/>
  <c r="D11" i="36"/>
  <c r="D10" i="36"/>
  <c r="D9" i="36"/>
  <c r="D8" i="36"/>
  <c r="D7" i="36"/>
  <c r="D6" i="36"/>
  <c r="D5" i="36"/>
  <c r="D4" i="36"/>
  <c r="D3" i="36"/>
  <c r="B85" i="35"/>
  <c r="D85" i="35" s="1"/>
  <c r="B84" i="35"/>
  <c r="D84" i="35" s="1"/>
  <c r="B83" i="35"/>
  <c r="D83" i="35" s="1"/>
  <c r="B82" i="35"/>
  <c r="D82" i="35" s="1"/>
  <c r="B81" i="35"/>
  <c r="D81" i="35" s="1"/>
  <c r="B80" i="35"/>
  <c r="D80" i="35" s="1"/>
  <c r="B79" i="35"/>
  <c r="D79" i="35" s="1"/>
  <c r="B78" i="35"/>
  <c r="D78" i="35" s="1"/>
  <c r="B77" i="35"/>
  <c r="D77" i="35" s="1"/>
  <c r="B76" i="35"/>
  <c r="D76" i="35" s="1"/>
  <c r="B75" i="35"/>
  <c r="D75" i="35" s="1"/>
  <c r="B74" i="35"/>
  <c r="D74" i="35" s="1"/>
  <c r="B73" i="35"/>
  <c r="D73" i="35" s="1"/>
  <c r="B72" i="35"/>
  <c r="D72" i="35" s="1"/>
  <c r="B71" i="35"/>
  <c r="D71" i="35" s="1"/>
  <c r="B70" i="35"/>
  <c r="D70" i="35" s="1"/>
  <c r="B69" i="35"/>
  <c r="D69" i="35" s="1"/>
  <c r="B68" i="35"/>
  <c r="D68" i="35" s="1"/>
  <c r="B67" i="35"/>
  <c r="D67" i="35" s="1"/>
  <c r="B66" i="35"/>
  <c r="D66" i="35" s="1"/>
  <c r="B65" i="35"/>
  <c r="D65" i="35" s="1"/>
  <c r="B64" i="35"/>
  <c r="D64" i="35" s="1"/>
  <c r="B63" i="35"/>
  <c r="D63" i="35" s="1"/>
  <c r="B62" i="35"/>
  <c r="D62" i="35" s="1"/>
  <c r="B61" i="35"/>
  <c r="D61" i="35" s="1"/>
  <c r="D56" i="35"/>
  <c r="D55" i="35"/>
  <c r="D54" i="35"/>
  <c r="D53" i="35"/>
  <c r="D52" i="35"/>
  <c r="D51" i="35"/>
  <c r="D50" i="35"/>
  <c r="D49" i="35"/>
  <c r="D48" i="35"/>
  <c r="D47" i="35"/>
  <c r="D46" i="35"/>
  <c r="D45" i="35"/>
  <c r="D44" i="35"/>
  <c r="D43" i="35"/>
  <c r="D42" i="35"/>
  <c r="D41" i="35"/>
  <c r="D40" i="35"/>
  <c r="D39" i="35"/>
  <c r="D38" i="35"/>
  <c r="D37" i="35"/>
  <c r="D36" i="35"/>
  <c r="D35" i="35"/>
  <c r="D34" i="35"/>
  <c r="D33" i="35"/>
  <c r="D32" i="35"/>
  <c r="D27" i="35"/>
  <c r="D26" i="35"/>
  <c r="D25" i="35"/>
  <c r="D24" i="35"/>
  <c r="D23" i="35"/>
  <c r="D22" i="35"/>
  <c r="D21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D3" i="35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D8" i="34"/>
  <c r="D7" i="34"/>
  <c r="D6" i="34"/>
  <c r="D5" i="34"/>
  <c r="D4" i="34"/>
  <c r="D3" i="34"/>
  <c r="D2" i="34"/>
  <c r="F62" i="31"/>
  <c r="H62" i="31" s="1"/>
  <c r="F61" i="31"/>
  <c r="G61" i="31" s="1"/>
  <c r="F60" i="31"/>
  <c r="G60" i="31" s="1"/>
  <c r="F59" i="31"/>
  <c r="G59" i="31" s="1"/>
  <c r="F58" i="31"/>
  <c r="G58" i="31" s="1"/>
  <c r="F57" i="31"/>
  <c r="H57" i="31" s="1"/>
  <c r="F56" i="31"/>
  <c r="H56" i="31" s="1"/>
  <c r="F55" i="31"/>
  <c r="H55" i="31" s="1"/>
  <c r="F54" i="31"/>
  <c r="G54" i="31" s="1"/>
  <c r="F53" i="31"/>
  <c r="H53" i="31" s="1"/>
  <c r="F52" i="31"/>
  <c r="G52" i="31" s="1"/>
  <c r="F51" i="31"/>
  <c r="H51" i="31" s="1"/>
  <c r="F50" i="31"/>
  <c r="G50" i="31" s="1"/>
  <c r="F49" i="31"/>
  <c r="H49" i="31" s="1"/>
  <c r="F48" i="31"/>
  <c r="G48" i="31" s="1"/>
  <c r="F47" i="31"/>
  <c r="H47" i="31" s="1"/>
  <c r="F46" i="31"/>
  <c r="G46" i="31" s="1"/>
  <c r="F45" i="31"/>
  <c r="H45" i="31" s="1"/>
  <c r="F44" i="31"/>
  <c r="G44" i="31" s="1"/>
  <c r="F43" i="31"/>
  <c r="H43" i="31" s="1"/>
  <c r="F42" i="31"/>
  <c r="G42" i="31" s="1"/>
  <c r="F41" i="31"/>
  <c r="H41" i="31" s="1"/>
  <c r="F40" i="31"/>
  <c r="G40" i="31" s="1"/>
  <c r="F39" i="31"/>
  <c r="H39" i="31" s="1"/>
  <c r="F38" i="31"/>
  <c r="G38" i="31" s="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6" i="31"/>
  <c r="C61" i="30"/>
  <c r="C85" i="30"/>
  <c r="B85" i="30"/>
  <c r="C84" i="30"/>
  <c r="B84" i="30"/>
  <c r="C83" i="30"/>
  <c r="B83" i="30"/>
  <c r="C82" i="30"/>
  <c r="B82" i="30"/>
  <c r="C81" i="30"/>
  <c r="B81" i="30"/>
  <c r="C80" i="30"/>
  <c r="B80" i="30"/>
  <c r="C79" i="30"/>
  <c r="B79" i="30"/>
  <c r="C78" i="30"/>
  <c r="B78" i="30"/>
  <c r="C77" i="30"/>
  <c r="B77" i="30"/>
  <c r="C76" i="30"/>
  <c r="B76" i="30"/>
  <c r="C75" i="30"/>
  <c r="B75" i="30"/>
  <c r="C74" i="30"/>
  <c r="B74" i="30"/>
  <c r="C73" i="30"/>
  <c r="B73" i="30"/>
  <c r="C72" i="30"/>
  <c r="B72" i="30"/>
  <c r="C71" i="30"/>
  <c r="B71" i="30"/>
  <c r="C70" i="30"/>
  <c r="B70" i="30"/>
  <c r="C69" i="30"/>
  <c r="B69" i="30"/>
  <c r="C68" i="30"/>
  <c r="B68" i="30"/>
  <c r="C67" i="30"/>
  <c r="B67" i="30"/>
  <c r="C66" i="30"/>
  <c r="B66" i="30"/>
  <c r="C65" i="30"/>
  <c r="B65" i="30"/>
  <c r="C64" i="30"/>
  <c r="B64" i="30"/>
  <c r="C63" i="30"/>
  <c r="B63" i="30"/>
  <c r="C62" i="30"/>
  <c r="B62" i="30"/>
  <c r="B61" i="30"/>
  <c r="D56" i="30"/>
  <c r="D55" i="30"/>
  <c r="D54" i="30"/>
  <c r="D53" i="30"/>
  <c r="D52" i="30"/>
  <c r="D51" i="30"/>
  <c r="D50" i="30"/>
  <c r="D49" i="30"/>
  <c r="D48" i="30"/>
  <c r="D47" i="30"/>
  <c r="D46" i="30"/>
  <c r="D45" i="30"/>
  <c r="D44" i="30"/>
  <c r="D43" i="30"/>
  <c r="D42" i="30"/>
  <c r="D41" i="30"/>
  <c r="D40" i="30"/>
  <c r="D39" i="30"/>
  <c r="D38" i="30"/>
  <c r="D37" i="30"/>
  <c r="D36" i="30"/>
  <c r="D35" i="30"/>
  <c r="D34" i="30"/>
  <c r="D33" i="30"/>
  <c r="D32" i="30"/>
  <c r="D27" i="30"/>
  <c r="D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D13" i="30"/>
  <c r="D12" i="30"/>
  <c r="D11" i="30"/>
  <c r="D10" i="30"/>
  <c r="D9" i="30"/>
  <c r="D8" i="30"/>
  <c r="D7" i="30"/>
  <c r="D6" i="30"/>
  <c r="D5" i="30"/>
  <c r="D4" i="30"/>
  <c r="D3" i="30"/>
  <c r="D90" i="29"/>
  <c r="B90" i="29"/>
  <c r="B85" i="29"/>
  <c r="D85" i="29" s="1"/>
  <c r="B84" i="29"/>
  <c r="B83" i="29"/>
  <c r="D83" i="29" s="1"/>
  <c r="B82" i="29"/>
  <c r="B81" i="29"/>
  <c r="D81" i="29" s="1"/>
  <c r="B80" i="29"/>
  <c r="B79" i="29"/>
  <c r="D79" i="29" s="1"/>
  <c r="B78" i="29"/>
  <c r="B77" i="29"/>
  <c r="D77" i="29" s="1"/>
  <c r="B76" i="29"/>
  <c r="B105" i="29" s="1"/>
  <c r="B75" i="29"/>
  <c r="D75" i="29" s="1"/>
  <c r="B74" i="29"/>
  <c r="B73" i="29"/>
  <c r="D73" i="29" s="1"/>
  <c r="B72" i="29"/>
  <c r="B101" i="29" s="1"/>
  <c r="B71" i="29"/>
  <c r="D71" i="29" s="1"/>
  <c r="B70" i="29"/>
  <c r="B69" i="29"/>
  <c r="D69" i="29" s="1"/>
  <c r="B68" i="29"/>
  <c r="B97" i="29" s="1"/>
  <c r="B67" i="29"/>
  <c r="D67" i="29" s="1"/>
  <c r="B66" i="29"/>
  <c r="B65" i="29"/>
  <c r="D65" i="29" s="1"/>
  <c r="B64" i="29"/>
  <c r="B93" i="29" s="1"/>
  <c r="B63" i="29"/>
  <c r="D63" i="29" s="1"/>
  <c r="B62" i="29"/>
  <c r="B61" i="29"/>
  <c r="D61" i="29" s="1"/>
  <c r="D56" i="29"/>
  <c r="D55" i="29"/>
  <c r="D54" i="29"/>
  <c r="D53" i="29"/>
  <c r="D52" i="29"/>
  <c r="D51" i="29"/>
  <c r="D50" i="29"/>
  <c r="D49" i="29"/>
  <c r="D48" i="29"/>
  <c r="D47" i="29"/>
  <c r="D46" i="29"/>
  <c r="D45" i="29"/>
  <c r="D44" i="29"/>
  <c r="D43" i="29"/>
  <c r="D42" i="29"/>
  <c r="D41" i="29"/>
  <c r="D40" i="29"/>
  <c r="D39" i="29"/>
  <c r="D38" i="29"/>
  <c r="D37" i="29"/>
  <c r="D36" i="29"/>
  <c r="D35" i="29"/>
  <c r="D34" i="29"/>
  <c r="D33" i="29"/>
  <c r="D32" i="29"/>
  <c r="D27" i="29"/>
  <c r="D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D13" i="29"/>
  <c r="D12" i="29"/>
  <c r="D11" i="29"/>
  <c r="D10" i="29"/>
  <c r="D9" i="29"/>
  <c r="D8" i="29"/>
  <c r="D7" i="29"/>
  <c r="D6" i="29"/>
  <c r="D5" i="29"/>
  <c r="D4" i="29"/>
  <c r="D3" i="29"/>
  <c r="B85" i="28"/>
  <c r="D85" i="28" s="1"/>
  <c r="B84" i="28"/>
  <c r="D84" i="28" s="1"/>
  <c r="B83" i="28"/>
  <c r="D83" i="28" s="1"/>
  <c r="B82" i="28"/>
  <c r="D82" i="28" s="1"/>
  <c r="B81" i="28"/>
  <c r="D81" i="28" s="1"/>
  <c r="B80" i="28"/>
  <c r="D80" i="28" s="1"/>
  <c r="B79" i="28"/>
  <c r="D79" i="28" s="1"/>
  <c r="B78" i="28"/>
  <c r="D78" i="28" s="1"/>
  <c r="B77" i="28"/>
  <c r="D77" i="28" s="1"/>
  <c r="B76" i="28"/>
  <c r="D76" i="28" s="1"/>
  <c r="B75" i="28"/>
  <c r="D75" i="28" s="1"/>
  <c r="B74" i="28"/>
  <c r="D74" i="28" s="1"/>
  <c r="B73" i="28"/>
  <c r="D73" i="28" s="1"/>
  <c r="B72" i="28"/>
  <c r="D72" i="28" s="1"/>
  <c r="B71" i="28"/>
  <c r="D71" i="28" s="1"/>
  <c r="B70" i="28"/>
  <c r="D70" i="28" s="1"/>
  <c r="B69" i="28"/>
  <c r="D69" i="28" s="1"/>
  <c r="B68" i="28"/>
  <c r="D68" i="28" s="1"/>
  <c r="B67" i="28"/>
  <c r="D67" i="28" s="1"/>
  <c r="B66" i="28"/>
  <c r="D66" i="28" s="1"/>
  <c r="B65" i="28"/>
  <c r="D65" i="28" s="1"/>
  <c r="B64" i="28"/>
  <c r="D64" i="28" s="1"/>
  <c r="B63" i="28"/>
  <c r="D63" i="28" s="1"/>
  <c r="B62" i="28"/>
  <c r="D62" i="28" s="1"/>
  <c r="B61" i="28"/>
  <c r="D61" i="28" s="1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D7" i="28"/>
  <c r="D6" i="28"/>
  <c r="D5" i="28"/>
  <c r="D4" i="28"/>
  <c r="D3" i="28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D3" i="27"/>
  <c r="D2" i="27"/>
  <c r="F39" i="24"/>
  <c r="F40" i="24"/>
  <c r="F41" i="24"/>
  <c r="F42" i="24"/>
  <c r="F43" i="24"/>
  <c r="F44" i="24"/>
  <c r="F45" i="24"/>
  <c r="F46" i="24"/>
  <c r="F47" i="24"/>
  <c r="F48" i="24"/>
  <c r="F49" i="24"/>
  <c r="F50" i="24"/>
  <c r="F51" i="24"/>
  <c r="F52" i="24"/>
  <c r="F53" i="24"/>
  <c r="F54" i="24"/>
  <c r="F55" i="24"/>
  <c r="F56" i="24"/>
  <c r="F57" i="24"/>
  <c r="F58" i="24"/>
  <c r="F59" i="24"/>
  <c r="F60" i="24"/>
  <c r="F61" i="24"/>
  <c r="F62" i="24"/>
  <c r="F38" i="24"/>
  <c r="F39" i="17"/>
  <c r="D84" i="81" l="1"/>
  <c r="D80" i="81"/>
  <c r="D68" i="81"/>
  <c r="D75" i="81"/>
  <c r="D62" i="81"/>
  <c r="D69" i="74"/>
  <c r="D85" i="59"/>
  <c r="D68" i="52"/>
  <c r="D73" i="45"/>
  <c r="D75" i="45"/>
  <c r="B104" i="80"/>
  <c r="D104" i="80" s="1"/>
  <c r="D74" i="66"/>
  <c r="B105" i="66"/>
  <c r="D105" i="66" s="1"/>
  <c r="B113" i="66"/>
  <c r="D113" i="66" s="1"/>
  <c r="D68" i="66"/>
  <c r="B97" i="58"/>
  <c r="D97" i="58" s="1"/>
  <c r="B113" i="58"/>
  <c r="D113" i="58" s="1"/>
  <c r="B97" i="44"/>
  <c r="D97" i="44" s="1"/>
  <c r="B103" i="44"/>
  <c r="D103" i="44" s="1"/>
  <c r="B105" i="44"/>
  <c r="D105" i="44" s="1"/>
  <c r="D78" i="30"/>
  <c r="D82" i="30"/>
  <c r="D84" i="30"/>
  <c r="D74" i="30"/>
  <c r="B113" i="29"/>
  <c r="D113" i="29" s="1"/>
  <c r="B109" i="29"/>
  <c r="D109" i="29" s="1"/>
  <c r="D62" i="29"/>
  <c r="B112" i="29"/>
  <c r="B108" i="29"/>
  <c r="D108" i="29" s="1"/>
  <c r="B104" i="29"/>
  <c r="B100" i="29"/>
  <c r="D100" i="29" s="1"/>
  <c r="B96" i="29"/>
  <c r="B92" i="29"/>
  <c r="D92" i="29" s="1"/>
  <c r="D78" i="29"/>
  <c r="D111" i="29"/>
  <c r="B111" i="29"/>
  <c r="B107" i="29"/>
  <c r="D107" i="29" s="1"/>
  <c r="B103" i="29"/>
  <c r="D103" i="29" s="1"/>
  <c r="B99" i="29"/>
  <c r="D99" i="29" s="1"/>
  <c r="B95" i="29"/>
  <c r="D95" i="29" s="1"/>
  <c r="B91" i="29"/>
  <c r="D91" i="29" s="1"/>
  <c r="D93" i="29"/>
  <c r="D97" i="29"/>
  <c r="D101" i="29"/>
  <c r="D105" i="29"/>
  <c r="B114" i="29"/>
  <c r="B110" i="29"/>
  <c r="D110" i="29" s="1"/>
  <c r="B106" i="29"/>
  <c r="B102" i="29"/>
  <c r="B98" i="29"/>
  <c r="B94" i="29"/>
  <c r="D94" i="29" s="1"/>
  <c r="D70" i="81"/>
  <c r="D72" i="81"/>
  <c r="D74" i="81"/>
  <c r="D76" i="81"/>
  <c r="D78" i="81"/>
  <c r="D82" i="81"/>
  <c r="D61" i="81"/>
  <c r="D63" i="81"/>
  <c r="D69" i="81"/>
  <c r="D73" i="81"/>
  <c r="D77" i="81"/>
  <c r="D66" i="81"/>
  <c r="D81" i="81"/>
  <c r="D83" i="81"/>
  <c r="B112" i="80"/>
  <c r="D112" i="80" s="1"/>
  <c r="B96" i="80"/>
  <c r="D96" i="80" s="1"/>
  <c r="B90" i="80"/>
  <c r="D90" i="80" s="1"/>
  <c r="B98" i="80"/>
  <c r="D98" i="80" s="1"/>
  <c r="B106" i="80"/>
  <c r="D106" i="80" s="1"/>
  <c r="B92" i="80"/>
  <c r="D92" i="80" s="1"/>
  <c r="B100" i="80"/>
  <c r="D100" i="80" s="1"/>
  <c r="B108" i="80"/>
  <c r="D108" i="80" s="1"/>
  <c r="B94" i="80"/>
  <c r="D94" i="80" s="1"/>
  <c r="B102" i="80"/>
  <c r="D102" i="80" s="1"/>
  <c r="B110" i="80"/>
  <c r="D110" i="80" s="1"/>
  <c r="G38" i="82"/>
  <c r="I38" i="82" s="1"/>
  <c r="G39" i="82"/>
  <c r="I39" i="82" s="1"/>
  <c r="G40" i="82"/>
  <c r="I40" i="82" s="1"/>
  <c r="G41" i="82"/>
  <c r="I41" i="82" s="1"/>
  <c r="G42" i="82"/>
  <c r="I42" i="82" s="1"/>
  <c r="G43" i="82"/>
  <c r="I43" i="82" s="1"/>
  <c r="G44" i="82"/>
  <c r="I44" i="82" s="1"/>
  <c r="G45" i="82"/>
  <c r="I45" i="82" s="1"/>
  <c r="G46" i="82"/>
  <c r="I46" i="82" s="1"/>
  <c r="G47" i="82"/>
  <c r="I47" i="82" s="1"/>
  <c r="G48" i="82"/>
  <c r="I48" i="82" s="1"/>
  <c r="G49" i="82"/>
  <c r="I49" i="82" s="1"/>
  <c r="G50" i="82"/>
  <c r="I50" i="82" s="1"/>
  <c r="G51" i="82"/>
  <c r="I51" i="82" s="1"/>
  <c r="G52" i="82"/>
  <c r="I52" i="82" s="1"/>
  <c r="G53" i="82"/>
  <c r="I53" i="82" s="1"/>
  <c r="G54" i="82"/>
  <c r="I54" i="82" s="1"/>
  <c r="G55" i="82"/>
  <c r="I55" i="82" s="1"/>
  <c r="G56" i="82"/>
  <c r="I56" i="82" s="1"/>
  <c r="G57" i="82"/>
  <c r="I57" i="82" s="1"/>
  <c r="G58" i="82"/>
  <c r="I58" i="82" s="1"/>
  <c r="G59" i="82"/>
  <c r="I59" i="82" s="1"/>
  <c r="G60" i="82"/>
  <c r="I60" i="82" s="1"/>
  <c r="G61" i="82"/>
  <c r="I61" i="82" s="1"/>
  <c r="G62" i="82"/>
  <c r="I62" i="82" s="1"/>
  <c r="D61" i="80"/>
  <c r="D63" i="80"/>
  <c r="D65" i="80"/>
  <c r="D67" i="80"/>
  <c r="D69" i="80"/>
  <c r="D71" i="80"/>
  <c r="D73" i="80"/>
  <c r="D75" i="80"/>
  <c r="D77" i="80"/>
  <c r="D79" i="80"/>
  <c r="D81" i="80"/>
  <c r="D83" i="80"/>
  <c r="D85" i="80"/>
  <c r="D68" i="74"/>
  <c r="D62" i="74"/>
  <c r="D64" i="74"/>
  <c r="D66" i="74"/>
  <c r="D71" i="74"/>
  <c r="D73" i="74"/>
  <c r="D75" i="74"/>
  <c r="D78" i="74"/>
  <c r="D80" i="74"/>
  <c r="D82" i="74"/>
  <c r="D63" i="74"/>
  <c r="D65" i="74"/>
  <c r="D67" i="74"/>
  <c r="D70" i="74"/>
  <c r="D72" i="74"/>
  <c r="D74" i="74"/>
  <c r="D79" i="74"/>
  <c r="D81" i="74"/>
  <c r="D83" i="74"/>
  <c r="B101" i="73"/>
  <c r="D101" i="73" s="1"/>
  <c r="B109" i="73"/>
  <c r="D109" i="73" s="1"/>
  <c r="B93" i="73"/>
  <c r="D93" i="73" s="1"/>
  <c r="B95" i="73"/>
  <c r="D95" i="73" s="1"/>
  <c r="B103" i="73"/>
  <c r="D103" i="73" s="1"/>
  <c r="B111" i="73"/>
  <c r="D111" i="73" s="1"/>
  <c r="B97" i="73"/>
  <c r="D97" i="73" s="1"/>
  <c r="B105" i="73"/>
  <c r="D105" i="73" s="1"/>
  <c r="B113" i="73"/>
  <c r="D113" i="73" s="1"/>
  <c r="B91" i="73"/>
  <c r="D91" i="73" s="1"/>
  <c r="B99" i="73"/>
  <c r="D99" i="73" s="1"/>
  <c r="B107" i="73"/>
  <c r="D107" i="73" s="1"/>
  <c r="G38" i="75"/>
  <c r="I38" i="75" s="1"/>
  <c r="G39" i="75"/>
  <c r="I39" i="75" s="1"/>
  <c r="G40" i="75"/>
  <c r="I40" i="75" s="1"/>
  <c r="G41" i="75"/>
  <c r="I41" i="75" s="1"/>
  <c r="G42" i="75"/>
  <c r="I42" i="75" s="1"/>
  <c r="G43" i="75"/>
  <c r="I43" i="75" s="1"/>
  <c r="G44" i="75"/>
  <c r="I44" i="75" s="1"/>
  <c r="G45" i="75"/>
  <c r="I45" i="75" s="1"/>
  <c r="G46" i="75"/>
  <c r="I46" i="75" s="1"/>
  <c r="G47" i="75"/>
  <c r="I47" i="75" s="1"/>
  <c r="G48" i="75"/>
  <c r="I48" i="75" s="1"/>
  <c r="G49" i="75"/>
  <c r="I49" i="75" s="1"/>
  <c r="G50" i="75"/>
  <c r="I50" i="75" s="1"/>
  <c r="G51" i="75"/>
  <c r="I51" i="75" s="1"/>
  <c r="G52" i="75"/>
  <c r="I52" i="75" s="1"/>
  <c r="G53" i="75"/>
  <c r="I53" i="75" s="1"/>
  <c r="G54" i="75"/>
  <c r="I54" i="75" s="1"/>
  <c r="G55" i="75"/>
  <c r="I55" i="75" s="1"/>
  <c r="G56" i="75"/>
  <c r="I56" i="75" s="1"/>
  <c r="G57" i="75"/>
  <c r="I57" i="75" s="1"/>
  <c r="G58" i="75"/>
  <c r="I58" i="75" s="1"/>
  <c r="G59" i="75"/>
  <c r="I59" i="75" s="1"/>
  <c r="G60" i="75"/>
  <c r="I60" i="75" s="1"/>
  <c r="G61" i="75"/>
  <c r="I61" i="75" s="1"/>
  <c r="G62" i="75"/>
  <c r="I62" i="75" s="1"/>
  <c r="D61" i="73"/>
  <c r="D63" i="73"/>
  <c r="D65" i="73"/>
  <c r="D67" i="73"/>
  <c r="D69" i="73"/>
  <c r="D71" i="73"/>
  <c r="D73" i="73"/>
  <c r="D75" i="73"/>
  <c r="D77" i="73"/>
  <c r="D79" i="73"/>
  <c r="D81" i="73"/>
  <c r="D83" i="73"/>
  <c r="D85" i="73"/>
  <c r="D64" i="67"/>
  <c r="D70" i="67"/>
  <c r="D72" i="67"/>
  <c r="D74" i="67"/>
  <c r="D76" i="67"/>
  <c r="D78" i="67"/>
  <c r="D75" i="67"/>
  <c r="D79" i="67"/>
  <c r="D68" i="67"/>
  <c r="D80" i="67"/>
  <c r="D84" i="67"/>
  <c r="D82" i="67"/>
  <c r="D62" i="67"/>
  <c r="D69" i="67"/>
  <c r="D71" i="67"/>
  <c r="D73" i="67"/>
  <c r="D77" i="67"/>
  <c r="D66" i="67"/>
  <c r="D81" i="67"/>
  <c r="D83" i="67"/>
  <c r="D66" i="66"/>
  <c r="D82" i="66"/>
  <c r="D64" i="66"/>
  <c r="D72" i="66"/>
  <c r="D80" i="66"/>
  <c r="B91" i="66"/>
  <c r="D91" i="66" s="1"/>
  <c r="B99" i="66"/>
  <c r="D99" i="66" s="1"/>
  <c r="B107" i="66"/>
  <c r="D107" i="66" s="1"/>
  <c r="G38" i="68"/>
  <c r="I38" i="68" s="1"/>
  <c r="G39" i="68"/>
  <c r="I39" i="68" s="1"/>
  <c r="G40" i="68"/>
  <c r="I40" i="68" s="1"/>
  <c r="G41" i="68"/>
  <c r="I41" i="68" s="1"/>
  <c r="G42" i="68"/>
  <c r="I42" i="68" s="1"/>
  <c r="G43" i="68"/>
  <c r="I43" i="68" s="1"/>
  <c r="G44" i="68"/>
  <c r="I44" i="68" s="1"/>
  <c r="G45" i="68"/>
  <c r="I45" i="68" s="1"/>
  <c r="G46" i="68"/>
  <c r="I46" i="68" s="1"/>
  <c r="G47" i="68"/>
  <c r="I47" i="68" s="1"/>
  <c r="G48" i="68"/>
  <c r="I48" i="68" s="1"/>
  <c r="G49" i="68"/>
  <c r="I49" i="68" s="1"/>
  <c r="G50" i="68"/>
  <c r="I50" i="68" s="1"/>
  <c r="G51" i="68"/>
  <c r="I51" i="68" s="1"/>
  <c r="G52" i="68"/>
  <c r="I52" i="68" s="1"/>
  <c r="G53" i="68"/>
  <c r="I53" i="68" s="1"/>
  <c r="G54" i="68"/>
  <c r="I54" i="68" s="1"/>
  <c r="G55" i="68"/>
  <c r="I55" i="68" s="1"/>
  <c r="G56" i="68"/>
  <c r="I56" i="68" s="1"/>
  <c r="G57" i="68"/>
  <c r="I57" i="68" s="1"/>
  <c r="G58" i="68"/>
  <c r="I58" i="68" s="1"/>
  <c r="G59" i="68"/>
  <c r="I59" i="68" s="1"/>
  <c r="G60" i="68"/>
  <c r="I60" i="68" s="1"/>
  <c r="G61" i="68"/>
  <c r="I61" i="68" s="1"/>
  <c r="G62" i="68"/>
  <c r="I62" i="68" s="1"/>
  <c r="D61" i="66"/>
  <c r="D63" i="66"/>
  <c r="D65" i="66"/>
  <c r="D67" i="66"/>
  <c r="D69" i="66"/>
  <c r="D71" i="66"/>
  <c r="D73" i="66"/>
  <c r="D75" i="66"/>
  <c r="D77" i="66"/>
  <c r="D79" i="66"/>
  <c r="D81" i="66"/>
  <c r="D83" i="66"/>
  <c r="D85" i="66"/>
  <c r="D71" i="59"/>
  <c r="D75" i="59"/>
  <c r="D68" i="59"/>
  <c r="D80" i="59"/>
  <c r="D84" i="59"/>
  <c r="D70" i="59"/>
  <c r="D72" i="59"/>
  <c r="D74" i="59"/>
  <c r="D76" i="59"/>
  <c r="D78" i="59"/>
  <c r="D65" i="59"/>
  <c r="D82" i="59"/>
  <c r="D62" i="59"/>
  <c r="D69" i="59"/>
  <c r="D73" i="59"/>
  <c r="D77" i="59"/>
  <c r="D66" i="59"/>
  <c r="D81" i="59"/>
  <c r="D83" i="59"/>
  <c r="D63" i="59"/>
  <c r="D67" i="59"/>
  <c r="D79" i="59"/>
  <c r="B101" i="58"/>
  <c r="D101" i="58" s="1"/>
  <c r="B105" i="58"/>
  <c r="D105" i="58" s="1"/>
  <c r="B93" i="58"/>
  <c r="D93" i="58" s="1"/>
  <c r="B109" i="58"/>
  <c r="D109" i="58" s="1"/>
  <c r="B91" i="58"/>
  <c r="D91" i="58" s="1"/>
  <c r="B99" i="58"/>
  <c r="D99" i="58" s="1"/>
  <c r="B107" i="58"/>
  <c r="D107" i="58" s="1"/>
  <c r="B95" i="58"/>
  <c r="D95" i="58" s="1"/>
  <c r="B103" i="58"/>
  <c r="D103" i="58" s="1"/>
  <c r="B111" i="58"/>
  <c r="D111" i="58" s="1"/>
  <c r="G38" i="60"/>
  <c r="I38" i="60" s="1"/>
  <c r="G40" i="60"/>
  <c r="I40" i="60" s="1"/>
  <c r="G42" i="60"/>
  <c r="I42" i="60" s="1"/>
  <c r="G44" i="60"/>
  <c r="I44" i="60" s="1"/>
  <c r="G46" i="60"/>
  <c r="I46" i="60" s="1"/>
  <c r="G48" i="60"/>
  <c r="I48" i="60" s="1"/>
  <c r="G50" i="60"/>
  <c r="I50" i="60" s="1"/>
  <c r="G52" i="60"/>
  <c r="I52" i="60" s="1"/>
  <c r="G54" i="60"/>
  <c r="I54" i="60" s="1"/>
  <c r="G56" i="60"/>
  <c r="I56" i="60" s="1"/>
  <c r="G58" i="60"/>
  <c r="I58" i="60" s="1"/>
  <c r="G60" i="60"/>
  <c r="I60" i="60" s="1"/>
  <c r="G62" i="60"/>
  <c r="I62" i="60" s="1"/>
  <c r="H39" i="60"/>
  <c r="I39" i="60" s="1"/>
  <c r="H41" i="60"/>
  <c r="I41" i="60" s="1"/>
  <c r="H43" i="60"/>
  <c r="I43" i="60" s="1"/>
  <c r="H45" i="60"/>
  <c r="I45" i="60" s="1"/>
  <c r="H47" i="60"/>
  <c r="I47" i="60" s="1"/>
  <c r="H49" i="60"/>
  <c r="I49" i="60" s="1"/>
  <c r="H51" i="60"/>
  <c r="I51" i="60" s="1"/>
  <c r="H53" i="60"/>
  <c r="I53" i="60" s="1"/>
  <c r="H55" i="60"/>
  <c r="I55" i="60" s="1"/>
  <c r="H57" i="60"/>
  <c r="I57" i="60" s="1"/>
  <c r="H59" i="60"/>
  <c r="I59" i="60" s="1"/>
  <c r="H61" i="60"/>
  <c r="I61" i="60" s="1"/>
  <c r="D61" i="58"/>
  <c r="D63" i="58"/>
  <c r="D65" i="58"/>
  <c r="D67" i="58"/>
  <c r="D69" i="58"/>
  <c r="D71" i="58"/>
  <c r="D73" i="58"/>
  <c r="D75" i="58"/>
  <c r="D77" i="58"/>
  <c r="D79" i="58"/>
  <c r="D81" i="58"/>
  <c r="D83" i="58"/>
  <c r="D85" i="58"/>
  <c r="D76" i="52"/>
  <c r="D78" i="52"/>
  <c r="D80" i="52"/>
  <c r="D63" i="52"/>
  <c r="D71" i="52"/>
  <c r="D79" i="52"/>
  <c r="D61" i="52"/>
  <c r="D65" i="52"/>
  <c r="D74" i="52"/>
  <c r="D82" i="52"/>
  <c r="D69" i="52"/>
  <c r="D62" i="52"/>
  <c r="D64" i="52"/>
  <c r="D66" i="52"/>
  <c r="D73" i="52"/>
  <c r="D77" i="52"/>
  <c r="D81" i="52"/>
  <c r="D67" i="52"/>
  <c r="D83" i="52"/>
  <c r="D75" i="52"/>
  <c r="B107" i="51"/>
  <c r="D107" i="51" s="1"/>
  <c r="B93" i="51"/>
  <c r="D93" i="51" s="1"/>
  <c r="B101" i="51"/>
  <c r="D101" i="51" s="1"/>
  <c r="B109" i="51"/>
  <c r="D109" i="51" s="1"/>
  <c r="B91" i="51"/>
  <c r="D91" i="51" s="1"/>
  <c r="B95" i="51"/>
  <c r="D95" i="51" s="1"/>
  <c r="B103" i="51"/>
  <c r="D103" i="51" s="1"/>
  <c r="B111" i="51"/>
  <c r="D111" i="51" s="1"/>
  <c r="B99" i="51"/>
  <c r="D99" i="51" s="1"/>
  <c r="B97" i="51"/>
  <c r="D97" i="51" s="1"/>
  <c r="B105" i="51"/>
  <c r="D105" i="51" s="1"/>
  <c r="B113" i="51"/>
  <c r="D113" i="51" s="1"/>
  <c r="G38" i="53"/>
  <c r="I38" i="53" s="1"/>
  <c r="G39" i="53"/>
  <c r="I39" i="53" s="1"/>
  <c r="G40" i="53"/>
  <c r="I40" i="53" s="1"/>
  <c r="G41" i="53"/>
  <c r="I41" i="53" s="1"/>
  <c r="G42" i="53"/>
  <c r="I42" i="53" s="1"/>
  <c r="G43" i="53"/>
  <c r="I43" i="53" s="1"/>
  <c r="G44" i="53"/>
  <c r="I44" i="53" s="1"/>
  <c r="G45" i="53"/>
  <c r="I45" i="53" s="1"/>
  <c r="G46" i="53"/>
  <c r="I46" i="53" s="1"/>
  <c r="G47" i="53"/>
  <c r="I47" i="53" s="1"/>
  <c r="G48" i="53"/>
  <c r="I48" i="53" s="1"/>
  <c r="G49" i="53"/>
  <c r="I49" i="53" s="1"/>
  <c r="G50" i="53"/>
  <c r="I50" i="53" s="1"/>
  <c r="G51" i="53"/>
  <c r="I51" i="53" s="1"/>
  <c r="G52" i="53"/>
  <c r="I52" i="53" s="1"/>
  <c r="G53" i="53"/>
  <c r="I53" i="53" s="1"/>
  <c r="G54" i="53"/>
  <c r="I54" i="53" s="1"/>
  <c r="G55" i="53"/>
  <c r="I55" i="53" s="1"/>
  <c r="G56" i="53"/>
  <c r="I56" i="53" s="1"/>
  <c r="G57" i="53"/>
  <c r="I57" i="53" s="1"/>
  <c r="G58" i="53"/>
  <c r="I58" i="53" s="1"/>
  <c r="G59" i="53"/>
  <c r="I59" i="53" s="1"/>
  <c r="G60" i="53"/>
  <c r="I60" i="53" s="1"/>
  <c r="G61" i="53"/>
  <c r="I61" i="53" s="1"/>
  <c r="G62" i="53"/>
  <c r="I62" i="53" s="1"/>
  <c r="D63" i="51"/>
  <c r="D65" i="51"/>
  <c r="D69" i="51"/>
  <c r="D73" i="51"/>
  <c r="D75" i="51"/>
  <c r="D79" i="51"/>
  <c r="D83" i="51"/>
  <c r="B90" i="51"/>
  <c r="D90" i="51" s="1"/>
  <c r="B96" i="51"/>
  <c r="D96" i="51" s="1"/>
  <c r="B100" i="51"/>
  <c r="D100" i="51" s="1"/>
  <c r="B106" i="51"/>
  <c r="D106" i="51" s="1"/>
  <c r="B110" i="51"/>
  <c r="D110" i="51" s="1"/>
  <c r="B114" i="51"/>
  <c r="D114" i="51" s="1"/>
  <c r="D63" i="45"/>
  <c r="D67" i="45"/>
  <c r="D62" i="45"/>
  <c r="D64" i="45"/>
  <c r="D66" i="45"/>
  <c r="D68" i="45"/>
  <c r="D70" i="45"/>
  <c r="D77" i="45"/>
  <c r="D79" i="45"/>
  <c r="D81" i="45"/>
  <c r="D83" i="45"/>
  <c r="D85" i="45"/>
  <c r="D74" i="45"/>
  <c r="D61" i="45"/>
  <c r="D65" i="45"/>
  <c r="D69" i="45"/>
  <c r="D71" i="45"/>
  <c r="D78" i="45"/>
  <c r="D80" i="45"/>
  <c r="D82" i="45"/>
  <c r="D84" i="45"/>
  <c r="B95" i="44"/>
  <c r="D95" i="44" s="1"/>
  <c r="B111" i="44"/>
  <c r="D111" i="44" s="1"/>
  <c r="B91" i="44"/>
  <c r="D91" i="44" s="1"/>
  <c r="B99" i="44"/>
  <c r="D99" i="44" s="1"/>
  <c r="B107" i="44"/>
  <c r="D107" i="44" s="1"/>
  <c r="B93" i="44"/>
  <c r="D93" i="44" s="1"/>
  <c r="B101" i="44"/>
  <c r="D101" i="44" s="1"/>
  <c r="B109" i="44"/>
  <c r="D109" i="44" s="1"/>
  <c r="G38" i="46"/>
  <c r="I38" i="46" s="1"/>
  <c r="G39" i="46"/>
  <c r="I39" i="46" s="1"/>
  <c r="G40" i="46"/>
  <c r="I40" i="46" s="1"/>
  <c r="G41" i="46"/>
  <c r="I41" i="46" s="1"/>
  <c r="G42" i="46"/>
  <c r="I42" i="46" s="1"/>
  <c r="G43" i="46"/>
  <c r="I43" i="46" s="1"/>
  <c r="G44" i="46"/>
  <c r="I44" i="46" s="1"/>
  <c r="G45" i="46"/>
  <c r="I45" i="46" s="1"/>
  <c r="G46" i="46"/>
  <c r="I46" i="46" s="1"/>
  <c r="G47" i="46"/>
  <c r="I47" i="46" s="1"/>
  <c r="G48" i="46"/>
  <c r="I48" i="46" s="1"/>
  <c r="G49" i="46"/>
  <c r="I49" i="46" s="1"/>
  <c r="G50" i="46"/>
  <c r="I50" i="46" s="1"/>
  <c r="G51" i="46"/>
  <c r="I51" i="46" s="1"/>
  <c r="G52" i="46"/>
  <c r="I52" i="46" s="1"/>
  <c r="G53" i="46"/>
  <c r="I53" i="46" s="1"/>
  <c r="G54" i="46"/>
  <c r="I54" i="46" s="1"/>
  <c r="G55" i="46"/>
  <c r="I55" i="46" s="1"/>
  <c r="G56" i="46"/>
  <c r="I56" i="46" s="1"/>
  <c r="G57" i="46"/>
  <c r="I57" i="46" s="1"/>
  <c r="G58" i="46"/>
  <c r="I58" i="46" s="1"/>
  <c r="G59" i="46"/>
  <c r="I59" i="46" s="1"/>
  <c r="G60" i="46"/>
  <c r="I60" i="46" s="1"/>
  <c r="G61" i="46"/>
  <c r="I61" i="46" s="1"/>
  <c r="G62" i="46"/>
  <c r="I62" i="46" s="1"/>
  <c r="D61" i="44"/>
  <c r="D63" i="44"/>
  <c r="D65" i="44"/>
  <c r="D67" i="44"/>
  <c r="D69" i="44"/>
  <c r="D71" i="44"/>
  <c r="D73" i="44"/>
  <c r="D75" i="44"/>
  <c r="D77" i="44"/>
  <c r="D79" i="44"/>
  <c r="D81" i="44"/>
  <c r="D83" i="44"/>
  <c r="D85" i="44"/>
  <c r="D61" i="37"/>
  <c r="D3" i="37"/>
  <c r="D64" i="37"/>
  <c r="D70" i="37"/>
  <c r="D72" i="37"/>
  <c r="D74" i="37"/>
  <c r="D76" i="37"/>
  <c r="D78" i="37"/>
  <c r="D82" i="37"/>
  <c r="D75" i="37"/>
  <c r="D71" i="37"/>
  <c r="D68" i="37"/>
  <c r="D80" i="37"/>
  <c r="D84" i="37"/>
  <c r="D62" i="37"/>
  <c r="D69" i="37"/>
  <c r="D73" i="37"/>
  <c r="D77" i="37"/>
  <c r="D66" i="37"/>
  <c r="D81" i="37"/>
  <c r="D79" i="37"/>
  <c r="D67" i="37"/>
  <c r="D83" i="37"/>
  <c r="D63" i="37"/>
  <c r="B103" i="36"/>
  <c r="D103" i="36" s="1"/>
  <c r="B105" i="36"/>
  <c r="D105" i="36" s="1"/>
  <c r="B95" i="36"/>
  <c r="D95" i="36" s="1"/>
  <c r="B111" i="36"/>
  <c r="D111" i="36" s="1"/>
  <c r="B97" i="36"/>
  <c r="D97" i="36" s="1"/>
  <c r="B113" i="36"/>
  <c r="D113" i="36" s="1"/>
  <c r="B91" i="36"/>
  <c r="D91" i="36" s="1"/>
  <c r="B99" i="36"/>
  <c r="D99" i="36" s="1"/>
  <c r="B107" i="36"/>
  <c r="D107" i="36" s="1"/>
  <c r="B93" i="36"/>
  <c r="D93" i="36" s="1"/>
  <c r="B101" i="36"/>
  <c r="D101" i="36" s="1"/>
  <c r="B109" i="36"/>
  <c r="D109" i="36" s="1"/>
  <c r="G38" i="38"/>
  <c r="I38" i="38" s="1"/>
  <c r="G39" i="38"/>
  <c r="I39" i="38" s="1"/>
  <c r="G40" i="38"/>
  <c r="I40" i="38" s="1"/>
  <c r="G41" i="38"/>
  <c r="I41" i="38" s="1"/>
  <c r="G42" i="38"/>
  <c r="I42" i="38" s="1"/>
  <c r="G43" i="38"/>
  <c r="I43" i="38" s="1"/>
  <c r="G44" i="38"/>
  <c r="I44" i="38" s="1"/>
  <c r="G45" i="38"/>
  <c r="I45" i="38" s="1"/>
  <c r="G46" i="38"/>
  <c r="I46" i="38" s="1"/>
  <c r="G47" i="38"/>
  <c r="I47" i="38" s="1"/>
  <c r="G48" i="38"/>
  <c r="I48" i="38" s="1"/>
  <c r="G49" i="38"/>
  <c r="I49" i="38" s="1"/>
  <c r="G50" i="38"/>
  <c r="I50" i="38" s="1"/>
  <c r="G51" i="38"/>
  <c r="I51" i="38" s="1"/>
  <c r="G52" i="38"/>
  <c r="I52" i="38" s="1"/>
  <c r="G53" i="38"/>
  <c r="I53" i="38" s="1"/>
  <c r="G54" i="38"/>
  <c r="I54" i="38" s="1"/>
  <c r="G55" i="38"/>
  <c r="I55" i="38" s="1"/>
  <c r="G56" i="38"/>
  <c r="I56" i="38" s="1"/>
  <c r="G57" i="38"/>
  <c r="I57" i="38" s="1"/>
  <c r="G58" i="38"/>
  <c r="I58" i="38" s="1"/>
  <c r="G59" i="38"/>
  <c r="I59" i="38" s="1"/>
  <c r="G60" i="38"/>
  <c r="I60" i="38" s="1"/>
  <c r="G61" i="38"/>
  <c r="I61" i="38" s="1"/>
  <c r="G62" i="38"/>
  <c r="I62" i="38" s="1"/>
  <c r="D61" i="36"/>
  <c r="D63" i="36"/>
  <c r="D65" i="36"/>
  <c r="D67" i="36"/>
  <c r="D69" i="36"/>
  <c r="D71" i="36"/>
  <c r="D73" i="36"/>
  <c r="D75" i="36"/>
  <c r="D77" i="36"/>
  <c r="D79" i="36"/>
  <c r="D81" i="36"/>
  <c r="D83" i="36"/>
  <c r="D85" i="36"/>
  <c r="G39" i="31"/>
  <c r="I39" i="31" s="1"/>
  <c r="G41" i="31"/>
  <c r="I41" i="31" s="1"/>
  <c r="G43" i="31"/>
  <c r="I43" i="31" s="1"/>
  <c r="G45" i="31"/>
  <c r="I45" i="31" s="1"/>
  <c r="G47" i="31"/>
  <c r="I47" i="31" s="1"/>
  <c r="G49" i="31"/>
  <c r="I49" i="31" s="1"/>
  <c r="G51" i="31"/>
  <c r="I51" i="31" s="1"/>
  <c r="G53" i="31"/>
  <c r="I53" i="31" s="1"/>
  <c r="G55" i="31"/>
  <c r="I55" i="31" s="1"/>
  <c r="G56" i="31"/>
  <c r="I56" i="31" s="1"/>
  <c r="G57" i="31"/>
  <c r="I57" i="31" s="1"/>
  <c r="G62" i="31"/>
  <c r="I62" i="31" s="1"/>
  <c r="H38" i="31"/>
  <c r="I38" i="31" s="1"/>
  <c r="H40" i="31"/>
  <c r="I40" i="31" s="1"/>
  <c r="H42" i="31"/>
  <c r="I42" i="31" s="1"/>
  <c r="H44" i="31"/>
  <c r="I44" i="31" s="1"/>
  <c r="H46" i="31"/>
  <c r="I46" i="31" s="1"/>
  <c r="H48" i="31"/>
  <c r="I48" i="31" s="1"/>
  <c r="H50" i="31"/>
  <c r="I50" i="31" s="1"/>
  <c r="H52" i="31"/>
  <c r="I52" i="31" s="1"/>
  <c r="H54" i="31"/>
  <c r="I54" i="31" s="1"/>
  <c r="H58" i="31"/>
  <c r="I58" i="31" s="1"/>
  <c r="H59" i="31"/>
  <c r="I59" i="31" s="1"/>
  <c r="H60" i="31"/>
  <c r="I60" i="31" s="1"/>
  <c r="H61" i="31"/>
  <c r="I61" i="31" s="1"/>
  <c r="D75" i="30"/>
  <c r="D77" i="30"/>
  <c r="D79" i="30"/>
  <c r="D81" i="30"/>
  <c r="D83" i="30"/>
  <c r="D68" i="30"/>
  <c r="D76" i="30"/>
  <c r="D80" i="30"/>
  <c r="D73" i="30"/>
  <c r="D61" i="30"/>
  <c r="D63" i="30"/>
  <c r="D65" i="30"/>
  <c r="D67" i="30"/>
  <c r="D69" i="30"/>
  <c r="D71" i="30"/>
  <c r="D85" i="30"/>
  <c r="D62" i="30"/>
  <c r="D66" i="30"/>
  <c r="D70" i="30"/>
  <c r="D72" i="30"/>
  <c r="D64" i="30"/>
  <c r="D76" i="29"/>
  <c r="D96" i="29"/>
  <c r="D70" i="29"/>
  <c r="D104" i="29"/>
  <c r="D68" i="29"/>
  <c r="D84" i="29"/>
  <c r="D112" i="29"/>
  <c r="D66" i="29"/>
  <c r="D74" i="29"/>
  <c r="D82" i="29"/>
  <c r="D64" i="29"/>
  <c r="D72" i="29"/>
  <c r="D80" i="29"/>
  <c r="D98" i="29"/>
  <c r="D102" i="29"/>
  <c r="D106" i="29"/>
  <c r="D114" i="29"/>
  <c r="G38" i="24"/>
  <c r="F40" i="17"/>
  <c r="G40" i="17" s="1"/>
  <c r="F41" i="17"/>
  <c r="G41" i="17" s="1"/>
  <c r="F42" i="17"/>
  <c r="H42" i="17" s="1"/>
  <c r="F43" i="17"/>
  <c r="H43" i="17" s="1"/>
  <c r="F44" i="17"/>
  <c r="F45" i="17"/>
  <c r="F46" i="17"/>
  <c r="G46" i="17" s="1"/>
  <c r="I46" i="17" s="1"/>
  <c r="F47" i="17"/>
  <c r="H47" i="17" s="1"/>
  <c r="F48" i="17"/>
  <c r="G48" i="17" s="1"/>
  <c r="F49" i="17"/>
  <c r="G49" i="17" s="1"/>
  <c r="I49" i="17" s="1"/>
  <c r="F50" i="17"/>
  <c r="H50" i="17" s="1"/>
  <c r="F51" i="17"/>
  <c r="H51" i="17" s="1"/>
  <c r="F52" i="17"/>
  <c r="F53" i="17"/>
  <c r="F54" i="17"/>
  <c r="H54" i="17" s="1"/>
  <c r="F55" i="17"/>
  <c r="H55" i="17" s="1"/>
  <c r="F56" i="17"/>
  <c r="G56" i="17" s="1"/>
  <c r="F57" i="17"/>
  <c r="G57" i="17" s="1"/>
  <c r="F58" i="17"/>
  <c r="G58" i="17" s="1"/>
  <c r="F59" i="17"/>
  <c r="H59" i="17" s="1"/>
  <c r="F60" i="17"/>
  <c r="F61" i="17"/>
  <c r="F62" i="17"/>
  <c r="H62" i="17" s="1"/>
  <c r="F63" i="17"/>
  <c r="H63" i="17" s="1"/>
  <c r="G42" i="24"/>
  <c r="G46" i="24"/>
  <c r="G50" i="24"/>
  <c r="G54" i="24"/>
  <c r="G58" i="24"/>
  <c r="H62" i="24"/>
  <c r="H61" i="24"/>
  <c r="H60" i="24"/>
  <c r="H59" i="24"/>
  <c r="G57" i="24"/>
  <c r="G56" i="24"/>
  <c r="G55" i="24"/>
  <c r="G53" i="24"/>
  <c r="H52" i="24"/>
  <c r="G51" i="24"/>
  <c r="H49" i="24"/>
  <c r="G48" i="24"/>
  <c r="H47" i="24"/>
  <c r="H45" i="24"/>
  <c r="G44" i="24"/>
  <c r="H43" i="24"/>
  <c r="H41" i="24"/>
  <c r="G40" i="24"/>
  <c r="H39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6" i="24"/>
  <c r="C61" i="23"/>
  <c r="C85" i="23"/>
  <c r="B85" i="23"/>
  <c r="C84" i="23"/>
  <c r="B84" i="23"/>
  <c r="D84" i="23" s="1"/>
  <c r="C83" i="23"/>
  <c r="B83" i="23"/>
  <c r="C82" i="23"/>
  <c r="B82" i="23"/>
  <c r="D82" i="23" s="1"/>
  <c r="C81" i="23"/>
  <c r="B81" i="23"/>
  <c r="C80" i="23"/>
  <c r="B80" i="23"/>
  <c r="D80" i="23" s="1"/>
  <c r="C79" i="23"/>
  <c r="B79" i="23"/>
  <c r="C78" i="23"/>
  <c r="B78" i="23"/>
  <c r="C77" i="23"/>
  <c r="B77" i="23"/>
  <c r="C76" i="23"/>
  <c r="B76" i="23"/>
  <c r="C75" i="23"/>
  <c r="B75" i="23"/>
  <c r="C74" i="23"/>
  <c r="B74" i="23"/>
  <c r="C73" i="23"/>
  <c r="B73" i="23"/>
  <c r="C72" i="23"/>
  <c r="B72" i="23"/>
  <c r="C71" i="23"/>
  <c r="B71" i="23"/>
  <c r="C70" i="23"/>
  <c r="B70" i="23"/>
  <c r="C69" i="23"/>
  <c r="B69" i="23"/>
  <c r="C68" i="23"/>
  <c r="B68" i="23"/>
  <c r="C67" i="23"/>
  <c r="B67" i="23"/>
  <c r="C66" i="23"/>
  <c r="B66" i="23"/>
  <c r="C65" i="23"/>
  <c r="B65" i="23"/>
  <c r="C64" i="23"/>
  <c r="B64" i="23"/>
  <c r="C63" i="23"/>
  <c r="B63" i="23"/>
  <c r="C62" i="23"/>
  <c r="D62" i="23" s="1"/>
  <c r="B62" i="23"/>
  <c r="B61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3" i="23"/>
  <c r="B85" i="22"/>
  <c r="B114" i="22" s="1"/>
  <c r="D114" i="22" s="1"/>
  <c r="B84" i="22"/>
  <c r="D84" i="22" s="1"/>
  <c r="B83" i="22"/>
  <c r="D83" i="22" s="1"/>
  <c r="B82" i="22"/>
  <c r="D82" i="22" s="1"/>
  <c r="B81" i="22"/>
  <c r="B110" i="22" s="1"/>
  <c r="D110" i="22" s="1"/>
  <c r="B80" i="22"/>
  <c r="D80" i="22" s="1"/>
  <c r="B79" i="22"/>
  <c r="D79" i="22" s="1"/>
  <c r="B78" i="22"/>
  <c r="D78" i="22" s="1"/>
  <c r="B77" i="22"/>
  <c r="B106" i="22" s="1"/>
  <c r="D106" i="22" s="1"/>
  <c r="B76" i="22"/>
  <c r="D76" i="22" s="1"/>
  <c r="B75" i="22"/>
  <c r="D75" i="22" s="1"/>
  <c r="B74" i="22"/>
  <c r="D74" i="22" s="1"/>
  <c r="B73" i="22"/>
  <c r="D73" i="22" s="1"/>
  <c r="B72" i="22"/>
  <c r="D72" i="22" s="1"/>
  <c r="B71" i="22"/>
  <c r="D71" i="22" s="1"/>
  <c r="B70" i="22"/>
  <c r="D70" i="22" s="1"/>
  <c r="B69" i="22"/>
  <c r="B98" i="22" s="1"/>
  <c r="D98" i="22" s="1"/>
  <c r="B68" i="22"/>
  <c r="D68" i="22" s="1"/>
  <c r="B67" i="22"/>
  <c r="D67" i="22" s="1"/>
  <c r="B66" i="22"/>
  <c r="D66" i="22" s="1"/>
  <c r="B65" i="22"/>
  <c r="B94" i="22" s="1"/>
  <c r="D94" i="22" s="1"/>
  <c r="B64" i="22"/>
  <c r="D64" i="22" s="1"/>
  <c r="B63" i="22"/>
  <c r="D63" i="22" s="1"/>
  <c r="B62" i="22"/>
  <c r="D62" i="22" s="1"/>
  <c r="B61" i="22"/>
  <c r="B90" i="22" s="1"/>
  <c r="D90" i="22" s="1"/>
  <c r="D56" i="22"/>
  <c r="D55" i="22"/>
  <c r="D54" i="22"/>
  <c r="D53" i="22"/>
  <c r="D52" i="22"/>
  <c r="D51" i="22"/>
  <c r="D50" i="22"/>
  <c r="D49" i="22"/>
  <c r="D48" i="22"/>
  <c r="D47" i="22"/>
  <c r="D46" i="22"/>
  <c r="D45" i="22"/>
  <c r="D44" i="22"/>
  <c r="D43" i="22"/>
  <c r="D42" i="22"/>
  <c r="D41" i="22"/>
  <c r="D40" i="22"/>
  <c r="D39" i="22"/>
  <c r="D38" i="22"/>
  <c r="D37" i="22"/>
  <c r="D36" i="22"/>
  <c r="D35" i="22"/>
  <c r="D34" i="22"/>
  <c r="D33" i="22"/>
  <c r="D32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D13" i="22"/>
  <c r="D12" i="22"/>
  <c r="D11" i="22"/>
  <c r="D10" i="22"/>
  <c r="D9" i="22"/>
  <c r="D8" i="22"/>
  <c r="D7" i="22"/>
  <c r="D6" i="22"/>
  <c r="D5" i="22"/>
  <c r="D4" i="22"/>
  <c r="D3" i="22"/>
  <c r="D4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3" i="21"/>
  <c r="B85" i="21"/>
  <c r="D85" i="21" s="1"/>
  <c r="B84" i="21"/>
  <c r="D84" i="21" s="1"/>
  <c r="B83" i="21"/>
  <c r="D83" i="21" s="1"/>
  <c r="B82" i="21"/>
  <c r="D82" i="21" s="1"/>
  <c r="B81" i="21"/>
  <c r="D81" i="21" s="1"/>
  <c r="B80" i="21"/>
  <c r="D80" i="21" s="1"/>
  <c r="B79" i="21"/>
  <c r="D79" i="21" s="1"/>
  <c r="B78" i="21"/>
  <c r="D78" i="21" s="1"/>
  <c r="B77" i="21"/>
  <c r="D77" i="21" s="1"/>
  <c r="B76" i="21"/>
  <c r="D76" i="21" s="1"/>
  <c r="B75" i="21"/>
  <c r="D75" i="21" s="1"/>
  <c r="B74" i="21"/>
  <c r="D74" i="21" s="1"/>
  <c r="B73" i="21"/>
  <c r="D73" i="21" s="1"/>
  <c r="B72" i="21"/>
  <c r="D72" i="21" s="1"/>
  <c r="B71" i="21"/>
  <c r="D71" i="21" s="1"/>
  <c r="B70" i="21"/>
  <c r="D70" i="21" s="1"/>
  <c r="B69" i="21"/>
  <c r="D69" i="21" s="1"/>
  <c r="B68" i="21"/>
  <c r="D68" i="21" s="1"/>
  <c r="B67" i="21"/>
  <c r="D67" i="21" s="1"/>
  <c r="B66" i="21"/>
  <c r="D66" i="21" s="1"/>
  <c r="B65" i="21"/>
  <c r="D65" i="21" s="1"/>
  <c r="B64" i="21"/>
  <c r="D64" i="21" s="1"/>
  <c r="B63" i="21"/>
  <c r="D63" i="21" s="1"/>
  <c r="B62" i="21"/>
  <c r="D62" i="21" s="1"/>
  <c r="B61" i="21"/>
  <c r="D61" i="21" s="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" i="20"/>
  <c r="D4" i="20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" i="20"/>
  <c r="H44" i="17"/>
  <c r="H45" i="17"/>
  <c r="H46" i="17"/>
  <c r="H48" i="17"/>
  <c r="H49" i="17"/>
  <c r="H52" i="17"/>
  <c r="H53" i="17"/>
  <c r="H57" i="17"/>
  <c r="H58" i="17"/>
  <c r="H60" i="17"/>
  <c r="H61" i="17"/>
  <c r="H39" i="17"/>
  <c r="G44" i="17"/>
  <c r="G45" i="17"/>
  <c r="G47" i="17"/>
  <c r="I47" i="17" s="1"/>
  <c r="G52" i="17"/>
  <c r="G53" i="17"/>
  <c r="G55" i="17"/>
  <c r="I55" i="17" s="1"/>
  <c r="G60" i="17"/>
  <c r="G61" i="17"/>
  <c r="I61" i="17" s="1"/>
  <c r="G63" i="17"/>
  <c r="I63" i="17" s="1"/>
  <c r="G39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7" i="17"/>
  <c r="C62" i="16"/>
  <c r="C63" i="16"/>
  <c r="C64" i="16"/>
  <c r="C65" i="16"/>
  <c r="C66" i="16"/>
  <c r="C67" i="16"/>
  <c r="C68" i="16"/>
  <c r="C69" i="16"/>
  <c r="D69" i="16" s="1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D85" i="16" s="1"/>
  <c r="B85" i="16"/>
  <c r="B84" i="16"/>
  <c r="D84" i="16" s="1"/>
  <c r="B83" i="16"/>
  <c r="D83" i="16" s="1"/>
  <c r="B82" i="16"/>
  <c r="D82" i="16" s="1"/>
  <c r="B81" i="16"/>
  <c r="D81" i="16" s="1"/>
  <c r="B80" i="16"/>
  <c r="D80" i="16" s="1"/>
  <c r="B79" i="16"/>
  <c r="D79" i="16" s="1"/>
  <c r="B78" i="16"/>
  <c r="D78" i="16" s="1"/>
  <c r="B77" i="16"/>
  <c r="D77" i="16" s="1"/>
  <c r="B76" i="16"/>
  <c r="D76" i="16" s="1"/>
  <c r="B75" i="16"/>
  <c r="D75" i="16" s="1"/>
  <c r="B74" i="16"/>
  <c r="D74" i="16" s="1"/>
  <c r="B73" i="16"/>
  <c r="D73" i="16" s="1"/>
  <c r="B72" i="16"/>
  <c r="D72" i="16" s="1"/>
  <c r="B71" i="16"/>
  <c r="D71" i="16" s="1"/>
  <c r="B70" i="16"/>
  <c r="D70" i="16" s="1"/>
  <c r="B69" i="16"/>
  <c r="B68" i="16"/>
  <c r="D68" i="16" s="1"/>
  <c r="B67" i="16"/>
  <c r="D67" i="16" s="1"/>
  <c r="B66" i="16"/>
  <c r="D66" i="16" s="1"/>
  <c r="B65" i="16"/>
  <c r="D65" i="16" s="1"/>
  <c r="B64" i="16"/>
  <c r="D64" i="16" s="1"/>
  <c r="B63" i="16"/>
  <c r="D63" i="16" s="1"/>
  <c r="B62" i="16"/>
  <c r="D62" i="16" s="1"/>
  <c r="D61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3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3" i="16"/>
  <c r="B85" i="15"/>
  <c r="B114" i="15" s="1"/>
  <c r="D114" i="15" s="1"/>
  <c r="B84" i="15"/>
  <c r="D84" i="15" s="1"/>
  <c r="B83" i="15"/>
  <c r="B112" i="15" s="1"/>
  <c r="D112" i="15" s="1"/>
  <c r="B82" i="15"/>
  <c r="B111" i="15" s="1"/>
  <c r="D111" i="15" s="1"/>
  <c r="B81" i="15"/>
  <c r="B110" i="15" s="1"/>
  <c r="D110" i="15" s="1"/>
  <c r="B80" i="15"/>
  <c r="D80" i="15" s="1"/>
  <c r="B79" i="15"/>
  <c r="B108" i="15" s="1"/>
  <c r="D108" i="15" s="1"/>
  <c r="B78" i="15"/>
  <c r="B107" i="15" s="1"/>
  <c r="D107" i="15" s="1"/>
  <c r="B77" i="15"/>
  <c r="B106" i="15" s="1"/>
  <c r="D106" i="15" s="1"/>
  <c r="B76" i="15"/>
  <c r="D76" i="15" s="1"/>
  <c r="B75" i="15"/>
  <c r="B104" i="15" s="1"/>
  <c r="D104" i="15" s="1"/>
  <c r="B74" i="15"/>
  <c r="B103" i="15" s="1"/>
  <c r="D103" i="15" s="1"/>
  <c r="B73" i="15"/>
  <c r="B102" i="15" s="1"/>
  <c r="D102" i="15" s="1"/>
  <c r="B72" i="15"/>
  <c r="D72" i="15" s="1"/>
  <c r="B71" i="15"/>
  <c r="B100" i="15" s="1"/>
  <c r="D100" i="15" s="1"/>
  <c r="B70" i="15"/>
  <c r="B99" i="15" s="1"/>
  <c r="D99" i="15" s="1"/>
  <c r="B69" i="15"/>
  <c r="B98" i="15" s="1"/>
  <c r="D98" i="15" s="1"/>
  <c r="B68" i="15"/>
  <c r="D68" i="15" s="1"/>
  <c r="B67" i="15"/>
  <c r="B96" i="15" s="1"/>
  <c r="D96" i="15" s="1"/>
  <c r="B66" i="15"/>
  <c r="B95" i="15" s="1"/>
  <c r="D95" i="15" s="1"/>
  <c r="B65" i="15"/>
  <c r="B94" i="15" s="1"/>
  <c r="D94" i="15" s="1"/>
  <c r="B64" i="15"/>
  <c r="D64" i="15" s="1"/>
  <c r="B63" i="15"/>
  <c r="B92" i="15" s="1"/>
  <c r="D92" i="15" s="1"/>
  <c r="B62" i="15"/>
  <c r="B91" i="15" s="1"/>
  <c r="D91" i="15" s="1"/>
  <c r="B61" i="15"/>
  <c r="B90" i="15" s="1"/>
  <c r="D90" i="15" s="1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32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3" i="15"/>
  <c r="D68" i="14"/>
  <c r="B62" i="14"/>
  <c r="D62" i="14" s="1"/>
  <c r="B63" i="14"/>
  <c r="D63" i="14" s="1"/>
  <c r="B64" i="14"/>
  <c r="D64" i="14" s="1"/>
  <c r="B65" i="14"/>
  <c r="D65" i="14" s="1"/>
  <c r="B66" i="14"/>
  <c r="D66" i="14" s="1"/>
  <c r="B67" i="14"/>
  <c r="D67" i="14" s="1"/>
  <c r="B68" i="14"/>
  <c r="B69" i="14"/>
  <c r="D69" i="14" s="1"/>
  <c r="B70" i="14"/>
  <c r="D70" i="14" s="1"/>
  <c r="B71" i="14"/>
  <c r="D71" i="14" s="1"/>
  <c r="B72" i="14"/>
  <c r="D72" i="14" s="1"/>
  <c r="B73" i="14"/>
  <c r="D73" i="14" s="1"/>
  <c r="B74" i="14"/>
  <c r="D74" i="14" s="1"/>
  <c r="B75" i="14"/>
  <c r="D75" i="14" s="1"/>
  <c r="B76" i="14"/>
  <c r="D76" i="14" s="1"/>
  <c r="B77" i="14"/>
  <c r="D77" i="14" s="1"/>
  <c r="B78" i="14"/>
  <c r="D78" i="14" s="1"/>
  <c r="B79" i="14"/>
  <c r="D79" i="14" s="1"/>
  <c r="B80" i="14"/>
  <c r="D80" i="14" s="1"/>
  <c r="B81" i="14"/>
  <c r="D81" i="14" s="1"/>
  <c r="B82" i="14"/>
  <c r="D82" i="14" s="1"/>
  <c r="B83" i="14"/>
  <c r="D83" i="14" s="1"/>
  <c r="B84" i="14"/>
  <c r="D84" i="14" s="1"/>
  <c r="B85" i="14"/>
  <c r="D85" i="14" s="1"/>
  <c r="B61" i="14"/>
  <c r="D61" i="14" s="1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32" i="14"/>
  <c r="D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3" i="14"/>
  <c r="D3" i="13"/>
  <c r="D4" i="13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" i="13"/>
  <c r="G59" i="17" l="1"/>
  <c r="I59" i="17" s="1"/>
  <c r="G50" i="17"/>
  <c r="I50" i="17" s="1"/>
  <c r="G62" i="17"/>
  <c r="I62" i="17" s="1"/>
  <c r="G54" i="17"/>
  <c r="I54" i="17" s="1"/>
  <c r="H41" i="17"/>
  <c r="I41" i="17" s="1"/>
  <c r="G43" i="17"/>
  <c r="I43" i="17" s="1"/>
  <c r="G42" i="17"/>
  <c r="I45" i="17"/>
  <c r="H40" i="17"/>
  <c r="G51" i="17"/>
  <c r="I51" i="17" s="1"/>
  <c r="H56" i="17"/>
  <c r="D81" i="22"/>
  <c r="D81" i="23"/>
  <c r="I57" i="17"/>
  <c r="I53" i="17"/>
  <c r="I58" i="17"/>
  <c r="I42" i="17"/>
  <c r="I60" i="17"/>
  <c r="I56" i="17"/>
  <c r="I52" i="17"/>
  <c r="I48" i="17"/>
  <c r="I44" i="17"/>
  <c r="I40" i="17"/>
  <c r="I39" i="17"/>
  <c r="G59" i="24"/>
  <c r="I59" i="24" s="1"/>
  <c r="G61" i="24"/>
  <c r="G60" i="24"/>
  <c r="I60" i="24" s="1"/>
  <c r="G62" i="24"/>
  <c r="I62" i="24" s="1"/>
  <c r="I61" i="24"/>
  <c r="G39" i="24"/>
  <c r="I39" i="24" s="1"/>
  <c r="G41" i="24"/>
  <c r="I41" i="24" s="1"/>
  <c r="G43" i="24"/>
  <c r="I43" i="24" s="1"/>
  <c r="G45" i="24"/>
  <c r="I45" i="24" s="1"/>
  <c r="G47" i="24"/>
  <c r="I47" i="24" s="1"/>
  <c r="G49" i="24"/>
  <c r="I49" i="24" s="1"/>
  <c r="G52" i="24"/>
  <c r="I52" i="24" s="1"/>
  <c r="H38" i="24"/>
  <c r="I38" i="24" s="1"/>
  <c r="H40" i="24"/>
  <c r="I40" i="24" s="1"/>
  <c r="H42" i="24"/>
  <c r="I42" i="24" s="1"/>
  <c r="H44" i="24"/>
  <c r="I44" i="24" s="1"/>
  <c r="H46" i="24"/>
  <c r="I46" i="24" s="1"/>
  <c r="H48" i="24"/>
  <c r="I48" i="24" s="1"/>
  <c r="H50" i="24"/>
  <c r="I50" i="24" s="1"/>
  <c r="H51" i="24"/>
  <c r="I51" i="24" s="1"/>
  <c r="H53" i="24"/>
  <c r="I53" i="24" s="1"/>
  <c r="H54" i="24"/>
  <c r="I54" i="24" s="1"/>
  <c r="H55" i="24"/>
  <c r="I55" i="24" s="1"/>
  <c r="H56" i="24"/>
  <c r="I56" i="24" s="1"/>
  <c r="H57" i="24"/>
  <c r="I57" i="24" s="1"/>
  <c r="H58" i="24"/>
  <c r="I58" i="24" s="1"/>
  <c r="D63" i="23"/>
  <c r="D67" i="23"/>
  <c r="D71" i="23"/>
  <c r="D75" i="23"/>
  <c r="D78" i="23"/>
  <c r="D73" i="23"/>
  <c r="D79" i="23"/>
  <c r="D83" i="23"/>
  <c r="D64" i="23"/>
  <c r="D66" i="23"/>
  <c r="D68" i="23"/>
  <c r="D70" i="23"/>
  <c r="D72" i="23"/>
  <c r="D74" i="23"/>
  <c r="D76" i="23"/>
  <c r="D61" i="23"/>
  <c r="D77" i="23"/>
  <c r="D65" i="23"/>
  <c r="D69" i="23"/>
  <c r="D85" i="23"/>
  <c r="D65" i="22"/>
  <c r="B102" i="22"/>
  <c r="D102" i="22" s="1"/>
  <c r="B108" i="22"/>
  <c r="D108" i="22" s="1"/>
  <c r="B92" i="22"/>
  <c r="D92" i="22" s="1"/>
  <c r="B100" i="22"/>
  <c r="D100" i="22" s="1"/>
  <c r="D61" i="22"/>
  <c r="D69" i="22"/>
  <c r="D77" i="22"/>
  <c r="D85" i="22"/>
  <c r="B96" i="22"/>
  <c r="D96" i="22" s="1"/>
  <c r="B104" i="22"/>
  <c r="D104" i="22" s="1"/>
  <c r="B112" i="22"/>
  <c r="D112" i="22" s="1"/>
  <c r="B91" i="22"/>
  <c r="D91" i="22" s="1"/>
  <c r="B93" i="22"/>
  <c r="D93" i="22" s="1"/>
  <c r="B95" i="22"/>
  <c r="D95" i="22" s="1"/>
  <c r="B97" i="22"/>
  <c r="D97" i="22" s="1"/>
  <c r="B99" i="22"/>
  <c r="D99" i="22" s="1"/>
  <c r="B101" i="22"/>
  <c r="D101" i="22" s="1"/>
  <c r="B103" i="22"/>
  <c r="D103" i="22" s="1"/>
  <c r="B105" i="22"/>
  <c r="D105" i="22" s="1"/>
  <c r="B107" i="22"/>
  <c r="D107" i="22" s="1"/>
  <c r="B109" i="22"/>
  <c r="D109" i="22" s="1"/>
  <c r="B111" i="22"/>
  <c r="D111" i="22" s="1"/>
  <c r="B113" i="22"/>
  <c r="D113" i="22" s="1"/>
  <c r="D61" i="15"/>
  <c r="D82" i="15"/>
  <c r="D78" i="15"/>
  <c r="D74" i="15"/>
  <c r="D70" i="15"/>
  <c r="D66" i="15"/>
  <c r="D62" i="15"/>
  <c r="B93" i="15"/>
  <c r="D93" i="15" s="1"/>
  <c r="B97" i="15"/>
  <c r="D97" i="15" s="1"/>
  <c r="B101" i="15"/>
  <c r="D101" i="15" s="1"/>
  <c r="B105" i="15"/>
  <c r="D105" i="15" s="1"/>
  <c r="B109" i="15"/>
  <c r="D109" i="15" s="1"/>
  <c r="B113" i="15"/>
  <c r="D113" i="15" s="1"/>
  <c r="D85" i="15"/>
  <c r="D81" i="15"/>
  <c r="D77" i="15"/>
  <c r="D73" i="15"/>
  <c r="D69" i="15"/>
  <c r="D65" i="15"/>
  <c r="D83" i="15"/>
  <c r="D79" i="15"/>
  <c r="D75" i="15"/>
  <c r="D71" i="15"/>
  <c r="D67" i="15"/>
  <c r="D63" i="15"/>
  <c r="D66" i="5" l="1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65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3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4" i="5"/>
  <c r="E92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39" i="8"/>
  <c r="D71" i="8"/>
  <c r="E71" i="8" s="1"/>
  <c r="D72" i="8"/>
  <c r="E72" i="8" s="1"/>
  <c r="D73" i="8"/>
  <c r="E73" i="8" s="1"/>
  <c r="D74" i="8"/>
  <c r="E74" i="8" s="1"/>
  <c r="D75" i="8"/>
  <c r="E75" i="8" s="1"/>
  <c r="D76" i="8"/>
  <c r="E76" i="8" s="1"/>
  <c r="D77" i="8"/>
  <c r="E77" i="8" s="1"/>
  <c r="D78" i="8"/>
  <c r="E78" i="8" s="1"/>
  <c r="D79" i="8"/>
  <c r="E79" i="8" s="1"/>
  <c r="D80" i="8"/>
  <c r="E80" i="8" s="1"/>
  <c r="D81" i="8"/>
  <c r="E81" i="8" s="1"/>
  <c r="D82" i="8"/>
  <c r="E82" i="8" s="1"/>
  <c r="D83" i="8"/>
  <c r="E83" i="8" s="1"/>
  <c r="D84" i="8"/>
  <c r="E84" i="8" s="1"/>
  <c r="D85" i="8"/>
  <c r="E85" i="8" s="1"/>
  <c r="D86" i="8"/>
  <c r="E86" i="8" s="1"/>
  <c r="D87" i="8"/>
  <c r="E87" i="8" s="1"/>
  <c r="D88" i="8"/>
  <c r="E88" i="8" s="1"/>
  <c r="D89" i="8"/>
  <c r="E89" i="8" s="1"/>
  <c r="D90" i="8"/>
  <c r="E90" i="8" s="1"/>
  <c r="D91" i="8"/>
  <c r="E91" i="8" s="1"/>
  <c r="D92" i="8"/>
  <c r="D93" i="8"/>
  <c r="E93" i="8" s="1"/>
  <c r="D94" i="8"/>
  <c r="E94" i="8" s="1"/>
  <c r="D70" i="8"/>
  <c r="E70" i="8" s="1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39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6" i="8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33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4" i="7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91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4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33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123" i="5" l="1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D95" i="5" l="1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94" i="5"/>
</calcChain>
</file>

<file path=xl/sharedStrings.xml><?xml version="1.0" encoding="utf-8"?>
<sst xmlns="http://schemas.openxmlformats.org/spreadsheetml/2006/main" count="1490" uniqueCount="119">
  <si>
    <t>S3</t>
  </si>
  <si>
    <t>Import</t>
  </si>
  <si>
    <t>Colombia</t>
  </si>
  <si>
    <t>COL</t>
  </si>
  <si>
    <t>JPN</t>
  </si>
  <si>
    <t>Export</t>
  </si>
  <si>
    <t>Año</t>
  </si>
  <si>
    <t>Exportaciones
 (US$ millones)</t>
  </si>
  <si>
    <t>Importaciones (US$)</t>
  </si>
  <si>
    <t>Balanza comercial (US$ millones)</t>
  </si>
  <si>
    <t>PIB de colombia (US$  miles de millones )</t>
  </si>
  <si>
    <t>PIB de Japon (US$  trillones )</t>
  </si>
  <si>
    <t xml:space="preserve">porcentaje de exportaciones del PIB </t>
  </si>
  <si>
    <t>Fuente: Naciones unidas - Banco mundial</t>
  </si>
  <si>
    <t>Fuente: Naciones unidas</t>
  </si>
  <si>
    <t>Fuente: Naciones Unidas</t>
  </si>
  <si>
    <t xml:space="preserve">poblacion total Colombia </t>
  </si>
  <si>
    <t>poblacion total Japon</t>
  </si>
  <si>
    <t>porcentaje de exportaciones del PIB Japon</t>
  </si>
  <si>
    <t>Exportaciones por habitante Colombia</t>
  </si>
  <si>
    <t>Exportaciones por habitante  Japon</t>
  </si>
  <si>
    <t>INDICADORES PER CAPITA</t>
  </si>
  <si>
    <t>intercambio comercial por habitante</t>
  </si>
  <si>
    <t>Apertura medida por las exportaciones</t>
  </si>
  <si>
    <t>Apertura medida por importaciones</t>
  </si>
  <si>
    <t>A+A30:A31pertura medida por importaciones</t>
  </si>
  <si>
    <t>Apertura medida por el intercambio comercial</t>
  </si>
  <si>
    <t>Apertura medida por el promedio del intercambio comercial</t>
  </si>
  <si>
    <t>Exportaciones de colombia al Mundo (US$ Miles de Millones)</t>
  </si>
  <si>
    <t>Apertura medida por Exportaciones</t>
  </si>
  <si>
    <t>Importaciones de colombia del Mundo (US$ Miles de Millones)</t>
  </si>
  <si>
    <t>Apertura medida por Importaciones</t>
  </si>
  <si>
    <t>Apertura por el peso de los Intercambios locales en el comercio mundial</t>
  </si>
  <si>
    <t>Comercio total (USD$ Millones)</t>
  </si>
  <si>
    <t xml:space="preserve"> PIB Colombia (USD$ Miles de Millones)</t>
  </si>
  <si>
    <t>Indice de Balassa</t>
  </si>
  <si>
    <t>Indice de Grubel Lloyd</t>
  </si>
  <si>
    <t>Exportaciones totales al Mundo (US$ Miles de Millones)</t>
  </si>
  <si>
    <t>Exportaciones totales a Japon ( US$ millones)</t>
  </si>
  <si>
    <t>IVCR Norm</t>
  </si>
  <si>
    <t>Indice de ventajas comparativas reveladas</t>
  </si>
  <si>
    <t>alpha max</t>
  </si>
  <si>
    <t>alpha min</t>
  </si>
  <si>
    <t>Interpretacion</t>
  </si>
  <si>
    <t>Xi/X mundo</t>
  </si>
  <si>
    <t>Mi/M mundo</t>
  </si>
  <si>
    <t>(Xi+Mi)/(X mundo + M mundo)</t>
  </si>
  <si>
    <t>Xi/PIBi</t>
  </si>
  <si>
    <t>Mi/PIBi</t>
  </si>
  <si>
    <t>(Xi+Mi)/PIBi</t>
  </si>
  <si>
    <t>((Xi+Mi)/2)/PIBi</t>
  </si>
  <si>
    <t>Xi/Ni</t>
  </si>
  <si>
    <t>Mi/Ni</t>
  </si>
  <si>
    <t>(Xi+Mi)/Ni</t>
  </si>
  <si>
    <t>X-M</t>
  </si>
  <si>
    <t>X/PIB</t>
  </si>
  <si>
    <t xml:space="preserve">M/PIB </t>
  </si>
  <si>
    <t>SOCIO</t>
  </si>
  <si>
    <t>CODIGO DE SOCIO</t>
  </si>
  <si>
    <t>CLASIFICACION</t>
  </si>
  <si>
    <t>AÑO</t>
  </si>
  <si>
    <t xml:space="preserve">
CODIGO DE FLUJO COMERCIAL</t>
  </si>
  <si>
    <t>FLIJO COMERCIAL</t>
  </si>
  <si>
    <t>SOCIO ISO</t>
  </si>
  <si>
    <t>MERCANCIA</t>
  </si>
  <si>
    <t>CANTIDAD UNIDAD</t>
  </si>
  <si>
    <t>VALOR COMERCIAL (US$)</t>
  </si>
  <si>
    <t>BANDERA</t>
  </si>
  <si>
    <t>Alimentación y animales vivos</t>
  </si>
  <si>
    <t>no hay cantidad</t>
  </si>
  <si>
    <t>ECONOMIA</t>
  </si>
  <si>
    <t>ECONOMIA ISO</t>
  </si>
  <si>
    <t>CODIGO ECONOMIA</t>
  </si>
  <si>
    <t>exportaciones Colombia a Japon (US$)</t>
  </si>
  <si>
    <t>IVCR</t>
  </si>
  <si>
    <t>IVCR-1</t>
  </si>
  <si>
    <t>IVCR+1</t>
  </si>
  <si>
    <t>Exportaciones del producto k de Colombia al Mundo (US$)</t>
  </si>
  <si>
    <t>Exportaciones del producto k  al mundo       (US$)</t>
  </si>
  <si>
    <t>Importaciones del mundo (US$)</t>
  </si>
  <si>
    <t>Importaciones  de Colombia desde Japon (US$)</t>
  </si>
  <si>
    <t>Balanza Comercial</t>
  </si>
  <si>
    <t>Exportaciones por habitante</t>
  </si>
  <si>
    <t>Importaciones por habitante</t>
  </si>
  <si>
    <t>(Xi+Mi)/ Ni</t>
  </si>
  <si>
    <t>comercio total</t>
  </si>
  <si>
    <t>Intercambio comercial por habitante</t>
  </si>
  <si>
    <t>Apertura medida por las Importaciones</t>
  </si>
  <si>
    <t>Apertura media por el intercambio comercial</t>
  </si>
  <si>
    <t>Apertura media por el promedio del intercambio comercial</t>
  </si>
  <si>
    <t>Apertura medida por exportaciones</t>
  </si>
  <si>
    <t>Importaciones del producto k de Colombia desde el Mundo (US$)</t>
  </si>
  <si>
    <t>Importaciones Colombia desde Japon (US$)</t>
  </si>
  <si>
    <t>comercio total con Japon</t>
  </si>
  <si>
    <t>comercio total mundial del producto k</t>
  </si>
  <si>
    <t>Balanza comercial</t>
  </si>
  <si>
    <t>Importaciones de Colombia desde Japon (US$)</t>
  </si>
  <si>
    <t>Fuente: Naciones Unidas- Banco mundial</t>
  </si>
  <si>
    <t>exportaciones de Colombia a Japon (US$)</t>
  </si>
  <si>
    <t xml:space="preserve">poblacion total de Colombia </t>
  </si>
  <si>
    <t>Exportaciones totales de Colombia a Japon ( US$ millones)</t>
  </si>
  <si>
    <t>Exportaciones totales de Colombia al Mundo (US$ Miles de Millones)</t>
  </si>
  <si>
    <r>
      <rPr>
        <b/>
        <u/>
        <sz val="11"/>
        <color theme="1"/>
        <rFont val="Calibri"/>
        <family val="2"/>
        <scheme val="minor"/>
      </rPr>
      <t xml:space="preserve">00 </t>
    </r>
    <r>
      <rPr>
        <u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animales vivos</t>
    </r>
  </si>
  <si>
    <r>
      <rPr>
        <b/>
        <u/>
        <sz val="11"/>
        <color theme="1"/>
        <rFont val="Calibri"/>
        <family val="2"/>
        <scheme val="minor"/>
      </rPr>
      <t>01</t>
    </r>
    <r>
      <rPr>
        <sz val="11"/>
        <color theme="1"/>
        <rFont val="Calibri"/>
        <family val="2"/>
        <scheme val="minor"/>
      </rPr>
      <t xml:space="preserve"> preparaciones de carne y carne</t>
    </r>
  </si>
  <si>
    <r>
      <rPr>
        <b/>
        <u/>
        <sz val="11"/>
        <color theme="1"/>
        <rFont val="Calibri"/>
        <family val="2"/>
        <scheme val="minor"/>
      </rPr>
      <t xml:space="preserve">02 </t>
    </r>
    <r>
      <rPr>
        <sz val="11"/>
        <color theme="1"/>
        <rFont val="Calibri"/>
        <family val="2"/>
        <scheme val="minor"/>
      </rPr>
      <t xml:space="preserve">
Productos lácteos y huevos de aves </t>
    </r>
  </si>
  <si>
    <r>
      <rPr>
        <b/>
        <u/>
        <sz val="11"/>
        <color theme="1"/>
        <rFont val="Calibri"/>
        <family val="2"/>
        <scheme val="minor"/>
      </rPr>
      <t>03</t>
    </r>
    <r>
      <rPr>
        <sz val="11"/>
        <color theme="1"/>
        <rFont val="Calibri"/>
        <family val="2"/>
        <scheme val="minor"/>
      </rPr>
      <t xml:space="preserve"> pescados, crustaceos y moluscos</t>
    </r>
  </si>
  <si>
    <r>
      <rPr>
        <b/>
        <u/>
        <sz val="11"/>
        <color theme="1"/>
        <rFont val="Calibri"/>
        <family val="2"/>
        <scheme val="minor"/>
      </rPr>
      <t>04</t>
    </r>
    <r>
      <rPr>
        <sz val="11"/>
        <color theme="1"/>
        <rFont val="Calibri"/>
        <family val="2"/>
        <scheme val="minor"/>
      </rPr>
      <t xml:space="preserve"> preparaciones de cereal y cereal</t>
    </r>
  </si>
  <si>
    <r>
      <rPr>
        <b/>
        <u/>
        <sz val="11"/>
        <color theme="1"/>
        <rFont val="Calibri"/>
        <family val="2"/>
        <scheme val="minor"/>
      </rPr>
      <t>05</t>
    </r>
    <r>
      <rPr>
        <sz val="11"/>
        <color theme="1"/>
        <rFont val="Calibri"/>
        <family val="2"/>
        <scheme val="minor"/>
      </rPr>
      <t xml:space="preserve"> vegetales y frutas</t>
    </r>
  </si>
  <si>
    <r>
      <rPr>
        <b/>
        <u/>
        <sz val="11"/>
        <color theme="1"/>
        <rFont val="Calibri"/>
        <family val="2"/>
        <scheme val="minor"/>
      </rPr>
      <t>08</t>
    </r>
    <r>
      <rPr>
        <sz val="11"/>
        <color theme="1"/>
        <rFont val="Calibri"/>
        <family val="2"/>
        <scheme val="minor"/>
      </rPr>
      <t xml:space="preserve">   comida para animales</t>
    </r>
  </si>
  <si>
    <r>
      <rPr>
        <b/>
        <u/>
        <sz val="11"/>
        <color theme="1"/>
        <rFont val="Calibri"/>
        <family val="2"/>
        <scheme val="minor"/>
      </rPr>
      <t xml:space="preserve">09 </t>
    </r>
    <r>
      <rPr>
        <sz val="11"/>
        <color theme="1"/>
        <rFont val="Calibri"/>
        <family val="2"/>
        <scheme val="minor"/>
      </rPr>
      <t xml:space="preserve">
Productos y preparaciones alimenticias diversos</t>
    </r>
  </si>
  <si>
    <t>COLOMBIA</t>
  </si>
  <si>
    <t>JAPON</t>
  </si>
  <si>
    <r>
      <rPr>
        <b/>
        <u/>
        <sz val="11"/>
        <color theme="1"/>
        <rFont val="Calibri"/>
        <family val="2"/>
        <scheme val="minor"/>
      </rPr>
      <t xml:space="preserve">06 </t>
    </r>
    <r>
      <rPr>
        <sz val="11"/>
        <color theme="1"/>
        <rFont val="Calibri"/>
        <family val="2"/>
        <scheme val="minor"/>
      </rPr>
      <t>azucar, preparaciones de azucar y miel</t>
    </r>
  </si>
  <si>
    <r>
      <rPr>
        <b/>
        <u/>
        <sz val="11"/>
        <color theme="1"/>
        <rFont val="Calibri"/>
        <family val="2"/>
        <scheme val="minor"/>
      </rPr>
      <t>07</t>
    </r>
    <r>
      <rPr>
        <sz val="11"/>
        <color theme="1"/>
        <rFont val="Calibri"/>
        <family val="2"/>
        <scheme val="minor"/>
      </rPr>
      <t>café, te, cacao y especias</t>
    </r>
  </si>
  <si>
    <t>Exportaciones  de Colombia a Japon (US$)</t>
  </si>
  <si>
    <t>Importaciones  de Colombia  desde Japon (US$)</t>
  </si>
  <si>
    <t>Importaciones de Colombia desde Japon(US$)</t>
  </si>
  <si>
    <t>Índice de Grubel LLoyd</t>
  </si>
  <si>
    <t>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</si>
</sst>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164" formatCode="_-* #,##0.00\ &quot;€&quot;_-;\-* #,##0.00\ &quot;€&quot;_-;_-* &quot;-&quot;??\ &quot;€&quot;_-;_-@_-"/>
    <numFmt numFmtId="165" formatCode="&quot;$&quot;\ #,##0.00"/>
    <numFmt numFmtId="166" formatCode="&quot;$&quot;\ #,##0"/>
    <numFmt numFmtId="167" formatCode="0.0000000%"/>
    <numFmt numFmtId="168" formatCode="&quot;$&quot;\ #,##0.0000"/>
    <numFmt numFmtId="169" formatCode="0.000"/>
    <numFmt numFmtId="170" formatCode="&quot;$&quot;\ #,##0.00000"/>
    <numFmt numFmtId="171" formatCode="&quot;$&quot;\ #,##0.00000000"/>
    <numFmt numFmtId="172" formatCode="#,##0.00000000"/>
    <numFmt numFmtId="173" formatCode="0.00000%"/>
    <numFmt numFmtId="174" formatCode="_-[$$-409]* #,##0_ ;_-[$$-409]* \-#,##0\ ;_-[$$-409]* &quot;-&quot;_ ;_-@_ "/>
    <numFmt numFmtId="175" formatCode="[$$-409]#,##0"/>
    <numFmt numFmtId="176" formatCode="[$$-409]#,##0.000000"/>
    <numFmt numFmtId="177" formatCode="[$$-409]#,##0.0000000"/>
    <numFmt numFmtId="178" formatCode="[$$-409]#,##0.00000000"/>
    <numFmt numFmtId="179" formatCode="0.000%"/>
    <numFmt numFmtId="180" formatCode="0.000000%"/>
    <numFmt numFmtId="181" formatCode="0.00000000%"/>
    <numFmt numFmtId="182" formatCode="0.000000000%"/>
    <numFmt numFmtId="183" formatCode="[$$-540A]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4B41"/>
        <bgColor indexed="64"/>
      </patternFill>
    </fill>
    <fill>
      <patternFill patternType="solid">
        <fgColor rgb="FF004B00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91">
    <xf numFmtId="0" fontId="0" fillId="0" borderId="0" xfId="0"/>
    <xf numFmtId="0" fontId="0" fillId="34" borderId="0" xfId="0" applyFill="1"/>
    <xf numFmtId="0" fontId="0" fillId="35" borderId="10" xfId="0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0" fontId="0" fillId="0" borderId="15" xfId="0" applyBorder="1"/>
    <xf numFmtId="0" fontId="13" fillId="35" borderId="13" xfId="0" applyFont="1" applyFill="1" applyBorder="1" applyAlignment="1">
      <alignment horizontal="center" vertical="center"/>
    </xf>
    <xf numFmtId="0" fontId="13" fillId="35" borderId="14" xfId="0" applyFont="1" applyFill="1" applyBorder="1" applyAlignment="1">
      <alignment horizontal="center" vertical="center" wrapText="1"/>
    </xf>
    <xf numFmtId="0" fontId="0" fillId="0" borderId="11" xfId="0" applyBorder="1"/>
    <xf numFmtId="0" fontId="0" fillId="36" borderId="13" xfId="0" applyFill="1" applyBorder="1" applyAlignment="1">
      <alignment horizontal="center" vertical="center"/>
    </xf>
    <xf numFmtId="0" fontId="0" fillId="36" borderId="14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165" fontId="0" fillId="0" borderId="12" xfId="0" applyNumberFormat="1" applyBorder="1"/>
    <xf numFmtId="165" fontId="0" fillId="0" borderId="16" xfId="0" applyNumberFormat="1" applyBorder="1"/>
    <xf numFmtId="0" fontId="0" fillId="35" borderId="17" xfId="0" applyFill="1" applyBorder="1" applyAlignment="1">
      <alignment horizontal="center" vertical="center" wrapText="1"/>
    </xf>
    <xf numFmtId="166" fontId="0" fillId="0" borderId="12" xfId="0" applyNumberFormat="1" applyBorder="1" applyAlignment="1">
      <alignment horizontal="center"/>
    </xf>
    <xf numFmtId="166" fontId="0" fillId="0" borderId="16" xfId="0" applyNumberFormat="1" applyBorder="1" applyAlignment="1">
      <alignment horizontal="center"/>
    </xf>
    <xf numFmtId="0" fontId="0" fillId="0" borderId="0" xfId="0" applyAlignment="1">
      <alignment vertical="center"/>
    </xf>
    <xf numFmtId="165" fontId="0" fillId="0" borderId="10" xfId="0" applyNumberFormat="1" applyBorder="1" applyAlignment="1">
      <alignment horizontal="center" vertical="center"/>
    </xf>
    <xf numFmtId="0" fontId="13" fillId="35" borderId="10" xfId="0" applyFont="1" applyFill="1" applyBorder="1" applyAlignment="1">
      <alignment horizontal="center" vertical="center" wrapText="1"/>
    </xf>
    <xf numFmtId="0" fontId="13" fillId="35" borderId="10" xfId="0" applyFont="1" applyFill="1" applyBorder="1" applyAlignment="1">
      <alignment horizontal="center" vertical="center"/>
    </xf>
    <xf numFmtId="0" fontId="0" fillId="37" borderId="10" xfId="0" applyFont="1" applyFill="1" applyBorder="1" applyAlignment="1">
      <alignment horizontal="center"/>
    </xf>
    <xf numFmtId="0" fontId="0" fillId="38" borderId="10" xfId="0" applyFont="1" applyFill="1" applyBorder="1" applyAlignment="1">
      <alignment horizontal="center"/>
    </xf>
    <xf numFmtId="165" fontId="0" fillId="37" borderId="10" xfId="0" applyNumberFormat="1" applyFont="1" applyFill="1" applyBorder="1" applyAlignment="1">
      <alignment horizontal="center"/>
    </xf>
    <xf numFmtId="165" fontId="0" fillId="38" borderId="10" xfId="0" applyNumberFormat="1" applyFont="1" applyFill="1" applyBorder="1" applyAlignment="1">
      <alignment horizontal="center"/>
    </xf>
    <xf numFmtId="166" fontId="0" fillId="37" borderId="10" xfId="0" applyNumberFormat="1" applyFont="1" applyFill="1" applyBorder="1" applyAlignment="1">
      <alignment horizontal="center"/>
    </xf>
    <xf numFmtId="166" fontId="0" fillId="38" borderId="10" xfId="0" applyNumberFormat="1" applyFont="1" applyFill="1" applyBorder="1" applyAlignment="1">
      <alignment horizontal="center"/>
    </xf>
    <xf numFmtId="165" fontId="0" fillId="0" borderId="0" xfId="0" applyNumberFormat="1"/>
    <xf numFmtId="9" fontId="0" fillId="0" borderId="0" xfId="42" applyFont="1"/>
    <xf numFmtId="10" fontId="0" fillId="0" borderId="0" xfId="42" applyNumberFormat="1" applyFont="1"/>
    <xf numFmtId="10" fontId="0" fillId="37" borderId="10" xfId="42" applyNumberFormat="1" applyFont="1" applyFill="1" applyBorder="1" applyAlignment="1">
      <alignment horizontal="center"/>
    </xf>
    <xf numFmtId="10" fontId="0" fillId="38" borderId="10" xfId="42" applyNumberFormat="1" applyFont="1" applyFill="1" applyBorder="1" applyAlignment="1">
      <alignment horizontal="center"/>
    </xf>
    <xf numFmtId="167" fontId="0" fillId="0" borderId="0" xfId="42" applyNumberFormat="1" applyFont="1"/>
    <xf numFmtId="167" fontId="0" fillId="37" borderId="10" xfId="42" applyNumberFormat="1" applyFont="1" applyFill="1" applyBorder="1" applyAlignment="1">
      <alignment horizontal="center"/>
    </xf>
    <xf numFmtId="168" fontId="0" fillId="37" borderId="10" xfId="0" applyNumberFormat="1" applyFont="1" applyFill="1" applyBorder="1" applyAlignment="1">
      <alignment horizontal="center"/>
    </xf>
    <xf numFmtId="168" fontId="0" fillId="38" borderId="10" xfId="0" applyNumberFormat="1" applyFont="1" applyFill="1" applyBorder="1" applyAlignment="1">
      <alignment horizontal="center"/>
    </xf>
    <xf numFmtId="167" fontId="0" fillId="38" borderId="10" xfId="42" applyNumberFormat="1" applyFont="1" applyFill="1" applyBorder="1" applyAlignment="1">
      <alignment horizontal="center"/>
    </xf>
    <xf numFmtId="0" fontId="13" fillId="0" borderId="0" xfId="0" applyFont="1"/>
    <xf numFmtId="4" fontId="0" fillId="0" borderId="0" xfId="0" applyNumberFormat="1"/>
    <xf numFmtId="169" fontId="0" fillId="0" borderId="0" xfId="0" applyNumberFormat="1"/>
    <xf numFmtId="169" fontId="0" fillId="37" borderId="10" xfId="0" applyNumberFormat="1" applyFont="1" applyFill="1" applyBorder="1" applyAlignment="1">
      <alignment horizontal="center"/>
    </xf>
    <xf numFmtId="169" fontId="0" fillId="38" borderId="10" xfId="0" applyNumberFormat="1" applyFont="1" applyFill="1" applyBorder="1" applyAlignment="1">
      <alignment horizontal="center"/>
    </xf>
    <xf numFmtId="2" fontId="0" fillId="37" borderId="10" xfId="0" applyNumberFormat="1" applyFont="1" applyFill="1" applyBorder="1" applyAlignment="1">
      <alignment horizontal="center"/>
    </xf>
    <xf numFmtId="2" fontId="0" fillId="38" borderId="10" xfId="0" applyNumberFormat="1" applyFont="1" applyFill="1" applyBorder="1" applyAlignment="1">
      <alignment horizontal="center"/>
    </xf>
    <xf numFmtId="170" fontId="0" fillId="0" borderId="0" xfId="0" applyNumberFormat="1"/>
    <xf numFmtId="0" fontId="13" fillId="35" borderId="18" xfId="0" applyFont="1" applyFill="1" applyBorder="1" applyAlignment="1">
      <alignment horizontal="center" vertical="center" wrapText="1"/>
    </xf>
    <xf numFmtId="171" fontId="0" fillId="0" borderId="0" xfId="0" applyNumberFormat="1"/>
    <xf numFmtId="172" fontId="0" fillId="0" borderId="0" xfId="0" applyNumberFormat="1"/>
    <xf numFmtId="9" fontId="0" fillId="37" borderId="10" xfId="42" applyFont="1" applyFill="1" applyBorder="1" applyAlignment="1">
      <alignment horizontal="center"/>
    </xf>
    <xf numFmtId="9" fontId="0" fillId="38" borderId="10" xfId="42" applyFont="1" applyFill="1" applyBorder="1" applyAlignment="1">
      <alignment horizontal="center"/>
    </xf>
    <xf numFmtId="173" fontId="0" fillId="37" borderId="10" xfId="42" applyNumberFormat="1" applyFont="1" applyFill="1" applyBorder="1" applyAlignment="1">
      <alignment horizontal="center"/>
    </xf>
    <xf numFmtId="173" fontId="0" fillId="38" borderId="10" xfId="42" applyNumberFormat="1" applyFont="1" applyFill="1" applyBorder="1" applyAlignment="1">
      <alignment horizontal="center"/>
    </xf>
    <xf numFmtId="0" fontId="18" fillId="0" borderId="0" xfId="0" applyFont="1"/>
    <xf numFmtId="0" fontId="0" fillId="0" borderId="0" xfId="0" applyNumberFormat="1"/>
    <xf numFmtId="0" fontId="0" fillId="33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 wrapText="1"/>
    </xf>
    <xf numFmtId="174" fontId="0" fillId="37" borderId="10" xfId="43" applyNumberFormat="1" applyFont="1" applyFill="1" applyBorder="1" applyAlignment="1">
      <alignment horizontal="center"/>
    </xf>
    <xf numFmtId="174" fontId="0" fillId="38" borderId="10" xfId="43" applyNumberFormat="1" applyFont="1" applyFill="1" applyBorder="1" applyAlignment="1">
      <alignment horizontal="center"/>
    </xf>
    <xf numFmtId="174" fontId="0" fillId="37" borderId="10" xfId="0" applyNumberFormat="1" applyFont="1" applyFill="1" applyBorder="1" applyAlignment="1">
      <alignment horizontal="center"/>
    </xf>
    <xf numFmtId="174" fontId="0" fillId="38" borderId="10" xfId="0" applyNumberFormat="1" applyFont="1" applyFill="1" applyBorder="1" applyAlignment="1">
      <alignment horizontal="center"/>
    </xf>
    <xf numFmtId="175" fontId="0" fillId="37" borderId="10" xfId="0" applyNumberFormat="1" applyFont="1" applyFill="1" applyBorder="1" applyAlignment="1">
      <alignment horizontal="center"/>
    </xf>
    <xf numFmtId="175" fontId="0" fillId="38" borderId="10" xfId="0" applyNumberFormat="1" applyFont="1" applyFill="1" applyBorder="1" applyAlignment="1">
      <alignment horizontal="center"/>
    </xf>
    <xf numFmtId="176" fontId="0" fillId="37" borderId="10" xfId="0" applyNumberFormat="1" applyFont="1" applyFill="1" applyBorder="1" applyAlignment="1">
      <alignment horizontal="center"/>
    </xf>
    <xf numFmtId="177" fontId="0" fillId="37" borderId="10" xfId="0" applyNumberFormat="1" applyFont="1" applyFill="1" applyBorder="1" applyAlignment="1">
      <alignment horizontal="center"/>
    </xf>
    <xf numFmtId="176" fontId="0" fillId="38" borderId="10" xfId="0" applyNumberFormat="1" applyFont="1" applyFill="1" applyBorder="1" applyAlignment="1">
      <alignment horizontal="center"/>
    </xf>
    <xf numFmtId="177" fontId="0" fillId="38" borderId="10" xfId="0" applyNumberFormat="1" applyFont="1" applyFill="1" applyBorder="1" applyAlignment="1">
      <alignment horizontal="center"/>
    </xf>
    <xf numFmtId="178" fontId="0" fillId="37" borderId="10" xfId="0" applyNumberFormat="1" applyFont="1" applyFill="1" applyBorder="1" applyAlignment="1">
      <alignment horizontal="center"/>
    </xf>
    <xf numFmtId="178" fontId="0" fillId="38" borderId="10" xfId="0" applyNumberFormat="1" applyFont="1" applyFill="1" applyBorder="1" applyAlignment="1">
      <alignment horizontal="center"/>
    </xf>
    <xf numFmtId="179" fontId="0" fillId="37" borderId="10" xfId="42" applyNumberFormat="1" applyFont="1" applyFill="1" applyBorder="1" applyAlignment="1">
      <alignment horizontal="center"/>
    </xf>
    <xf numFmtId="179" fontId="0" fillId="38" borderId="10" xfId="42" applyNumberFormat="1" applyFont="1" applyFill="1" applyBorder="1" applyAlignment="1">
      <alignment horizontal="center"/>
    </xf>
    <xf numFmtId="180" fontId="0" fillId="37" borderId="10" xfId="42" applyNumberFormat="1" applyFont="1" applyFill="1" applyBorder="1" applyAlignment="1">
      <alignment horizontal="center"/>
    </xf>
    <xf numFmtId="180" fontId="0" fillId="38" borderId="10" xfId="42" applyNumberFormat="1" applyFont="1" applyFill="1" applyBorder="1" applyAlignment="1">
      <alignment horizontal="center"/>
    </xf>
    <xf numFmtId="181" fontId="0" fillId="37" borderId="10" xfId="42" applyNumberFormat="1" applyFont="1" applyFill="1" applyBorder="1" applyAlignment="1">
      <alignment horizontal="center"/>
    </xf>
    <xf numFmtId="181" fontId="0" fillId="38" borderId="10" xfId="42" applyNumberFormat="1" applyFont="1" applyFill="1" applyBorder="1" applyAlignment="1">
      <alignment horizontal="center"/>
    </xf>
    <xf numFmtId="182" fontId="0" fillId="37" borderId="10" xfId="42" applyNumberFormat="1" applyFont="1" applyFill="1" applyBorder="1" applyAlignment="1">
      <alignment horizontal="center"/>
    </xf>
    <xf numFmtId="182" fontId="0" fillId="38" borderId="10" xfId="42" applyNumberFormat="1" applyFont="1" applyFill="1" applyBorder="1" applyAlignment="1">
      <alignment horizontal="center"/>
    </xf>
    <xf numFmtId="183" fontId="0" fillId="37" borderId="10" xfId="0" applyNumberFormat="1" applyFont="1" applyFill="1" applyBorder="1" applyAlignment="1">
      <alignment horizontal="center"/>
    </xf>
    <xf numFmtId="183" fontId="0" fillId="38" borderId="10" xfId="0" applyNumberFormat="1" applyFont="1" applyFill="1" applyBorder="1" applyAlignment="1">
      <alignment horizontal="center"/>
    </xf>
    <xf numFmtId="175" fontId="13" fillId="35" borderId="10" xfId="0" applyNumberFormat="1" applyFont="1" applyFill="1" applyBorder="1" applyAlignment="1">
      <alignment horizontal="center" vertical="center" wrapText="1"/>
    </xf>
    <xf numFmtId="174" fontId="0" fillId="37" borderId="10" xfId="0" applyNumberFormat="1" applyFont="1" applyFill="1" applyBorder="1" applyAlignment="1"/>
    <xf numFmtId="174" fontId="0" fillId="38" borderId="10" xfId="0" applyNumberFormat="1" applyFont="1" applyFill="1" applyBorder="1" applyAlignment="1"/>
    <xf numFmtId="175" fontId="0" fillId="37" borderId="10" xfId="0" applyNumberFormat="1" applyFont="1" applyFill="1" applyBorder="1" applyAlignment="1"/>
    <xf numFmtId="175" fontId="0" fillId="38" borderId="10" xfId="0" applyNumberFormat="1" applyFont="1" applyFill="1" applyBorder="1" applyAlignment="1"/>
    <xf numFmtId="0" fontId="0" fillId="0" borderId="10" xfId="0" applyBorder="1" applyAlignment="1">
      <alignment horizontal="left"/>
    </xf>
    <xf numFmtId="0" fontId="0" fillId="34" borderId="10" xfId="0" applyFill="1" applyBorder="1" applyAlignment="1">
      <alignment horizontal="left"/>
    </xf>
    <xf numFmtId="0" fontId="16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3" builtinId="4"/>
    <cellStyle name="Moneda 2" xfId="44"/>
    <cellStyle name="Neutral" xfId="8" builtinId="28" customBuiltin="1"/>
    <cellStyle name="Normal" xfId="0" builtinId="0"/>
    <cellStyle name="Notas" xfId="15" builtinId="10" customBuiltin="1"/>
    <cellStyle name="Porcentaje" xfId="42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numFmt numFmtId="165" formatCode="&quot;$&quot;\ #,##0.0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\ #,##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&quot;$&quot;\ #,##0.0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166" formatCode="&quot;$&quot;\ 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numFmt numFmtId="165" formatCode="&quot;$&quot;\ 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004B41"/>
      <color rgb="FF004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110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111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112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113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114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116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120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121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122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123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124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125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126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128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32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37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38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40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44.xml.rels><?xml version="1.0" encoding="UTF-8" standalone="yes"?>
<Relationships xmlns="http://schemas.openxmlformats.org/package/2006/relationships"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45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46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47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48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49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50.xml.rels><?xml version="1.0" encoding="UTF-8" standalone="yes"?>
<Relationships xmlns="http://schemas.openxmlformats.org/package/2006/relationships"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52.xml.rels><?xml version="1.0" encoding="UTF-8" standalone="yes"?>
<Relationships xmlns="http://schemas.openxmlformats.org/package/2006/relationships"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56.xml.rels><?xml version="1.0" encoding="UTF-8" standalone="yes"?>
<Relationships xmlns="http://schemas.openxmlformats.org/package/2006/relationships"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57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58.xml.rels><?xml version="1.0" encoding="UTF-8" standalone="yes"?>
<Relationships xmlns="http://schemas.openxmlformats.org/package/2006/relationships"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59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60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61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62.xml.rels><?xml version="1.0" encoding="UTF-8" standalone="yes"?>
<Relationships xmlns="http://schemas.openxmlformats.org/package/2006/relationships"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63.xml.rels><?xml version="1.0" encoding="UTF-8" standalone="yes"?>
<Relationships xmlns="http://schemas.openxmlformats.org/package/2006/relationships"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64.xml.rels><?xml version="1.0" encoding="UTF-8" standalone="yes"?>
<Relationships xmlns="http://schemas.openxmlformats.org/package/2006/relationships"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65.xml.rels><?xml version="1.0" encoding="UTF-8" standalone="yes"?>
<Relationships xmlns="http://schemas.openxmlformats.org/package/2006/relationships"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66.xml.rels><?xml version="1.0" encoding="UTF-8" standalone="yes"?>
<Relationships xmlns="http://schemas.openxmlformats.org/package/2006/relationships"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67.xml.rels><?xml version="1.0" encoding="UTF-8" standalone="yes"?>
<Relationships xmlns="http://schemas.openxmlformats.org/package/2006/relationships"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68.xml.rels><?xml version="1.0" encoding="UTF-8" standalone="yes"?>
<Relationships xmlns="http://schemas.openxmlformats.org/package/2006/relationships"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69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70.xml.rels><?xml version="1.0" encoding="UTF-8" standalone="yes"?>
<Relationships xmlns="http://schemas.openxmlformats.org/package/2006/relationships"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71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72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73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74.xml.rels><?xml version="1.0" encoding="UTF-8" standalone="yes"?>
<Relationships xmlns="http://schemas.openxmlformats.org/package/2006/relationships"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75.xml.rels><?xml version="1.0" encoding="UTF-8" standalone="yes"?>
<Relationships xmlns="http://schemas.openxmlformats.org/package/2006/relationships"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76.xml.rels><?xml version="1.0" encoding="UTF-8" standalone="yes"?>
<Relationships xmlns="http://schemas.openxmlformats.org/package/2006/relationships"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77.xml.rels><?xml version="1.0" encoding="UTF-8" standalone="yes"?>
<Relationships xmlns="http://schemas.openxmlformats.org/package/2006/relationships"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78.xml.rels><?xml version="1.0" encoding="UTF-8" standalone="yes"?>
<Relationships xmlns="http://schemas.openxmlformats.org/package/2006/relationships"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'Exportaciones de colombia'!$B$2</c:f>
              <c:strCache>
                <c:ptCount val="1"/>
                <c:pt idx="0">
                  <c:v>Exportaciones
 (US$ millones)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'Exportaciones de colombia'!$A$3:$A$28</c:f>
              <c:strCache>
                <c:ptCount val="26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Fuente: Naciones Unidas</c:v>
                </c:pt>
              </c:strCache>
            </c:strRef>
          </c:cat>
          <c:val>
            <c:numRef>
              <c:f>'Exportaciones de colombia'!$B$3:$B$28</c:f>
              <c:numCache>
                <c:formatCode>"$"\ #,##0.00</c:formatCode>
                <c:ptCount val="26"/>
                <c:pt idx="0">
                  <c:v>117.39608</c:v>
                </c:pt>
                <c:pt idx="1">
                  <c:v>106.158304</c:v>
                </c:pt>
                <c:pt idx="2">
                  <c:v>111.905664</c:v>
                </c:pt>
                <c:pt idx="3">
                  <c:v>230.752016</c:v>
                </c:pt>
                <c:pt idx="4">
                  <c:v>248.418048</c:v>
                </c:pt>
                <c:pt idx="5">
                  <c:v>235.948736</c:v>
                </c:pt>
                <c:pt idx="6">
                  <c:v>294.53584000000001</c:v>
                </c:pt>
                <c:pt idx="7">
                  <c:v>223.45272</c:v>
                </c:pt>
                <c:pt idx="8">
                  <c:v>196.59491199999999</c:v>
                </c:pt>
                <c:pt idx="9">
                  <c:v>189.49882500000001</c:v>
                </c:pt>
                <c:pt idx="10">
                  <c:v>127.898691</c:v>
                </c:pt>
                <c:pt idx="11">
                  <c:v>146.77928199999999</c:v>
                </c:pt>
                <c:pt idx="12">
                  <c:v>136.01502199999999</c:v>
                </c:pt>
                <c:pt idx="13">
                  <c:v>179.650712</c:v>
                </c:pt>
                <c:pt idx="14">
                  <c:v>245.021457</c:v>
                </c:pt>
                <c:pt idx="15">
                  <c:v>230.957716</c:v>
                </c:pt>
                <c:pt idx="16">
                  <c:v>231.923089</c:v>
                </c:pt>
                <c:pt idx="17">
                  <c:v>265.022673</c:v>
                </c:pt>
                <c:pt idx="18">
                  <c:v>273.00163800000001</c:v>
                </c:pt>
                <c:pt idx="19">
                  <c:v>393.85430200000002</c:v>
                </c:pt>
                <c:pt idx="20">
                  <c:v>372.93016</c:v>
                </c:pt>
                <c:pt idx="21">
                  <c:v>233.97899799999999</c:v>
                </c:pt>
                <c:pt idx="22">
                  <c:v>248.12926200000001</c:v>
                </c:pt>
                <c:pt idx="23">
                  <c:v>259.342128</c:v>
                </c:pt>
                <c:pt idx="24">
                  <c:v>294.994102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F1B-484E-8545-5184711FD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61808"/>
        <c:axId val="127262200"/>
      </c:lineChart>
      <c:catAx>
        <c:axId val="12726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262200"/>
        <c:crosses val="autoZero"/>
        <c:auto val="1"/>
        <c:lblAlgn val="ctr"/>
        <c:lblOffset val="100"/>
        <c:noMultiLvlLbl val="0"/>
      </c:catAx>
      <c:valAx>
        <c:axId val="127262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261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'Indicadores de apertura'!$D$32</c:f>
              <c:strCache>
                <c:ptCount val="1"/>
                <c:pt idx="0">
                  <c:v>Apertura medida por importaciones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de apertura'!$A$33:$A$57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apertura'!$D$33:$D$57</c:f>
              <c:numCache>
                <c:formatCode>0.00000%</c:formatCode>
                <c:ptCount val="25"/>
                <c:pt idx="0">
                  <c:v>7.6190208064612371E-6</c:v>
                </c:pt>
                <c:pt idx="1">
                  <c:v>7.4620351886134958E-6</c:v>
                </c:pt>
                <c:pt idx="2">
                  <c:v>3.2779690614260966E-6</c:v>
                </c:pt>
                <c:pt idx="3">
                  <c:v>1.6206527933778559E-6</c:v>
                </c:pt>
                <c:pt idx="4">
                  <c:v>1.7981720353167652E-6</c:v>
                </c:pt>
                <c:pt idx="5">
                  <c:v>1.4339629477971265E-6</c:v>
                </c:pt>
                <c:pt idx="6">
                  <c:v>2.0297674734635888E-6</c:v>
                </c:pt>
                <c:pt idx="7">
                  <c:v>2.1333808852924879E-6</c:v>
                </c:pt>
                <c:pt idx="8">
                  <c:v>1.5927731951429943E-6</c:v>
                </c:pt>
                <c:pt idx="9">
                  <c:v>1.5468044230782417E-6</c:v>
                </c:pt>
                <c:pt idx="10">
                  <c:v>4.4502568634825482E-6</c:v>
                </c:pt>
                <c:pt idx="11">
                  <c:v>2.6323401425916859E-6</c:v>
                </c:pt>
                <c:pt idx="12">
                  <c:v>4.8039499952147981E-7</c:v>
                </c:pt>
                <c:pt idx="13">
                  <c:v>1.7839866745159044E-6</c:v>
                </c:pt>
                <c:pt idx="14">
                  <c:v>5.2379037777578604E-7</c:v>
                </c:pt>
                <c:pt idx="15">
                  <c:v>2.3367406274098849E-6</c:v>
                </c:pt>
                <c:pt idx="16">
                  <c:v>9.7891443180582353E-7</c:v>
                </c:pt>
                <c:pt idx="17">
                  <c:v>2.3021329112931611E-6</c:v>
                </c:pt>
                <c:pt idx="18">
                  <c:v>2.4745353955140922E-6</c:v>
                </c:pt>
                <c:pt idx="19">
                  <c:v>9.2368363466171429E-7</c:v>
                </c:pt>
                <c:pt idx="20">
                  <c:v>1.6168529929657328E-6</c:v>
                </c:pt>
                <c:pt idx="21">
                  <c:v>1.7167681501535589E-6</c:v>
                </c:pt>
                <c:pt idx="22">
                  <c:v>2.0229390386680025E-6</c:v>
                </c:pt>
                <c:pt idx="23">
                  <c:v>1.8753249373509914E-6</c:v>
                </c:pt>
                <c:pt idx="24">
                  <c:v>3.1528160412106403E-6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22-419C-B2C9-41C3D52A7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699800"/>
        <c:axId val="223700192"/>
      </c:lineChart>
      <c:catAx>
        <c:axId val="223699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700192"/>
        <c:crosses val="autoZero"/>
        <c:auto val="1"/>
        <c:lblAlgn val="ctr"/>
        <c:lblOffset val="100"/>
        <c:noMultiLvlLbl val="0"/>
      </c:catAx>
      <c:valAx>
        <c:axId val="22370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699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'Import 05'!$B$1</c:f>
              <c:strCache>
                <c:ptCount val="1"/>
                <c:pt idx="0">
                  <c:v>Importaciones de Colombia desde Japon (US$)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'Import 05'!$A$2:$A$26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'Import 05'!$B$2:$B$26</c:f>
              <c:numCache>
                <c:formatCode>[$$-409]#,##0</c:formatCode>
                <c:ptCount val="25"/>
                <c:pt idx="0">
                  <c:v>0</c:v>
                </c:pt>
                <c:pt idx="1">
                  <c:v>333275</c:v>
                </c:pt>
                <c:pt idx="2">
                  <c:v>123824</c:v>
                </c:pt>
                <c:pt idx="3">
                  <c:v>103685</c:v>
                </c:pt>
                <c:pt idx="4">
                  <c:v>30560</c:v>
                </c:pt>
                <c:pt idx="5">
                  <c:v>14046</c:v>
                </c:pt>
                <c:pt idx="6">
                  <c:v>1926</c:v>
                </c:pt>
                <c:pt idx="7">
                  <c:v>35179</c:v>
                </c:pt>
                <c:pt idx="8">
                  <c:v>1302</c:v>
                </c:pt>
                <c:pt idx="9">
                  <c:v>1828</c:v>
                </c:pt>
                <c:pt idx="10">
                  <c:v>2105</c:v>
                </c:pt>
                <c:pt idx="11">
                  <c:v>26588</c:v>
                </c:pt>
                <c:pt idx="12">
                  <c:v>1339</c:v>
                </c:pt>
                <c:pt idx="13">
                  <c:v>7</c:v>
                </c:pt>
                <c:pt idx="14">
                  <c:v>0</c:v>
                </c:pt>
                <c:pt idx="15">
                  <c:v>0</c:v>
                </c:pt>
                <c:pt idx="16">
                  <c:v>55</c:v>
                </c:pt>
                <c:pt idx="17">
                  <c:v>0</c:v>
                </c:pt>
                <c:pt idx="18">
                  <c:v>0</c:v>
                </c:pt>
                <c:pt idx="19">
                  <c:v>156</c:v>
                </c:pt>
                <c:pt idx="20">
                  <c:v>0</c:v>
                </c:pt>
                <c:pt idx="21">
                  <c:v>660</c:v>
                </c:pt>
                <c:pt idx="22">
                  <c:v>2140</c:v>
                </c:pt>
                <c:pt idx="23">
                  <c:v>5808</c:v>
                </c:pt>
                <c:pt idx="24">
                  <c:v>5969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570-4C36-B118-2A8EEFF1D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276928"/>
        <c:axId val="229277320"/>
      </c:lineChart>
      <c:catAx>
        <c:axId val="22927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277320"/>
        <c:crosses val="autoZero"/>
        <c:auto val="1"/>
        <c:lblAlgn val="ctr"/>
        <c:lblOffset val="100"/>
        <c:noMultiLvlLbl val="0"/>
      </c:catAx>
      <c:valAx>
        <c:axId val="229277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27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'Balanza c 05'!$D$1</c:f>
              <c:strCache>
                <c:ptCount val="1"/>
                <c:pt idx="0">
                  <c:v>Balanza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'Balanza c 05'!$A$2:$A$26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'Balanza c 05'!$D$2:$D$26</c:f>
              <c:numCache>
                <c:formatCode>[$$-409]#,##0</c:formatCode>
                <c:ptCount val="25"/>
                <c:pt idx="0">
                  <c:v>62300</c:v>
                </c:pt>
                <c:pt idx="1">
                  <c:v>-321580</c:v>
                </c:pt>
                <c:pt idx="2">
                  <c:v>271345</c:v>
                </c:pt>
                <c:pt idx="3">
                  <c:v>920828</c:v>
                </c:pt>
                <c:pt idx="4">
                  <c:v>23142</c:v>
                </c:pt>
                <c:pt idx="5">
                  <c:v>132791</c:v>
                </c:pt>
                <c:pt idx="6">
                  <c:v>267463</c:v>
                </c:pt>
                <c:pt idx="7">
                  <c:v>109532</c:v>
                </c:pt>
                <c:pt idx="8">
                  <c:v>164876</c:v>
                </c:pt>
                <c:pt idx="9">
                  <c:v>806475</c:v>
                </c:pt>
                <c:pt idx="10">
                  <c:v>872804</c:v>
                </c:pt>
                <c:pt idx="11">
                  <c:v>1424524</c:v>
                </c:pt>
                <c:pt idx="12">
                  <c:v>1956111</c:v>
                </c:pt>
                <c:pt idx="13">
                  <c:v>2120546</c:v>
                </c:pt>
                <c:pt idx="14">
                  <c:v>1779987</c:v>
                </c:pt>
                <c:pt idx="15">
                  <c:v>2085945</c:v>
                </c:pt>
                <c:pt idx="16">
                  <c:v>2828238</c:v>
                </c:pt>
                <c:pt idx="17">
                  <c:v>1831690</c:v>
                </c:pt>
                <c:pt idx="18">
                  <c:v>3423726</c:v>
                </c:pt>
                <c:pt idx="19">
                  <c:v>2394429</c:v>
                </c:pt>
                <c:pt idx="20">
                  <c:v>2728366</c:v>
                </c:pt>
                <c:pt idx="21">
                  <c:v>2583583</c:v>
                </c:pt>
                <c:pt idx="22">
                  <c:v>2772073</c:v>
                </c:pt>
                <c:pt idx="23">
                  <c:v>2794902</c:v>
                </c:pt>
                <c:pt idx="24">
                  <c:v>2559665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892-4895-84C0-AE0CB65CF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278104"/>
        <c:axId val="229278496"/>
      </c:lineChart>
      <c:catAx>
        <c:axId val="229278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278496"/>
        <c:crosses val="autoZero"/>
        <c:auto val="1"/>
        <c:lblAlgn val="ctr"/>
        <c:lblOffset val="100"/>
        <c:noMultiLvlLbl val="0"/>
      </c:catAx>
      <c:valAx>
        <c:axId val="22927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278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per capita 05'!$D$2</c:f>
              <c:strCache>
                <c:ptCount val="1"/>
                <c:pt idx="0">
                  <c:v>Exportaciones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per capita 05'!$A$3:$A$27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per capita 05'!$D$3:$D$27</c:f>
              <c:numCache>
                <c:formatCode>[$$-409]#,##0.000000</c:formatCode>
                <c:ptCount val="25"/>
                <c:pt idx="0">
                  <c:v>1.7842429296867951E-3</c:v>
                </c:pt>
                <c:pt idx="1">
                  <c:v>3.2889294578204709E-4</c:v>
                </c:pt>
                <c:pt idx="2">
                  <c:v>1.091772742053705E-2</c:v>
                </c:pt>
                <c:pt idx="3">
                  <c:v>2.7822230774722657E-2</c:v>
                </c:pt>
                <c:pt idx="4">
                  <c:v>1.4342724396519629E-3</c:v>
                </c:pt>
                <c:pt idx="5">
                  <c:v>3.859151242712037E-3</c:v>
                </c:pt>
                <c:pt idx="6">
                  <c:v>6.9707892081049003E-3</c:v>
                </c:pt>
                <c:pt idx="7">
                  <c:v>3.6884024668464711E-3</c:v>
                </c:pt>
                <c:pt idx="8">
                  <c:v>4.1733050967597881E-3</c:v>
                </c:pt>
                <c:pt idx="9">
                  <c:v>2.0005539556160822E-2</c:v>
                </c:pt>
                <c:pt idx="10">
                  <c:v>2.1345017990110446E-2</c:v>
                </c:pt>
                <c:pt idx="11">
                  <c:v>3.4905580476013311E-2</c:v>
                </c:pt>
                <c:pt idx="12">
                  <c:v>4.6437729494537963E-2</c:v>
                </c:pt>
                <c:pt idx="13">
                  <c:v>4.9633583174034303E-2</c:v>
                </c:pt>
                <c:pt idx="14">
                  <c:v>4.1121886253444442E-2</c:v>
                </c:pt>
                <c:pt idx="15">
                  <c:v>4.7585481838747848E-2</c:v>
                </c:pt>
                <c:pt idx="16">
                  <c:v>6.3736687302549139E-2</c:v>
                </c:pt>
                <c:pt idx="17">
                  <c:v>4.0793369332002422E-2</c:v>
                </c:pt>
                <c:pt idx="18">
                  <c:v>7.5385441113665949E-2</c:v>
                </c:pt>
                <c:pt idx="19">
                  <c:v>5.2149042487623781E-2</c:v>
                </c:pt>
                <c:pt idx="20">
                  <c:v>5.8792823738322904E-2</c:v>
                </c:pt>
                <c:pt idx="21">
                  <c:v>5.5123440365565442E-2</c:v>
                </c:pt>
                <c:pt idx="22">
                  <c:v>5.8598955020475005E-2</c:v>
                </c:pt>
                <c:pt idx="23">
                  <c:v>5.8602811598314368E-2</c:v>
                </c:pt>
                <c:pt idx="24">
                  <c:v>5.3197241211374868E-2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8B7-4D14-BD44-BD21789EE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279280"/>
        <c:axId val="229279672"/>
      </c:lineChart>
      <c:catAx>
        <c:axId val="22927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279672"/>
        <c:crosses val="autoZero"/>
        <c:auto val="1"/>
        <c:lblAlgn val="ctr"/>
        <c:lblOffset val="100"/>
        <c:noMultiLvlLbl val="0"/>
      </c:catAx>
      <c:valAx>
        <c:axId val="229279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279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per capita 05'!$D$31</c:f>
              <c:strCache>
                <c:ptCount val="1"/>
                <c:pt idx="0">
                  <c:v>Importaciones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per capita 05'!$A$32:$A$56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per capita 05'!$D$32:$D$56</c:f>
              <c:numCache>
                <c:formatCode>[$$-409]#,##0.00000000</c:formatCode>
                <c:ptCount val="25"/>
                <c:pt idx="0">
                  <c:v>0</c:v>
                </c:pt>
                <c:pt idx="1">
                  <c:v>9.3725349726816367E-3</c:v>
                </c:pt>
                <c:pt idx="2">
                  <c:v>3.4210089357226393E-3</c:v>
                </c:pt>
                <c:pt idx="3">
                  <c:v>2.8157261038924044E-3</c:v>
                </c:pt>
                <c:pt idx="4">
                  <c:v>8.1619615201973831E-4</c:v>
                </c:pt>
                <c:pt idx="5">
                  <c:v>3.6915517448009202E-4</c:v>
                </c:pt>
                <c:pt idx="6">
                  <c:v>4.9837743986614297E-5</c:v>
                </c:pt>
                <c:pt idx="7">
                  <c:v>8.9664441805524118E-4</c:v>
                </c:pt>
                <c:pt idx="8">
                  <c:v>3.269772915777807E-5</c:v>
                </c:pt>
                <c:pt idx="9">
                  <c:v>4.5243091153517901E-5</c:v>
                </c:pt>
                <c:pt idx="10">
                  <c:v>5.1355355664626255E-5</c:v>
                </c:pt>
                <c:pt idx="11">
                  <c:v>6.3955750741241332E-4</c:v>
                </c:pt>
                <c:pt idx="12">
                  <c:v>3.1765878971716434E-5</c:v>
                </c:pt>
                <c:pt idx="13">
                  <c:v>1.6384173478250254E-7</c:v>
                </c:pt>
                <c:pt idx="14">
                  <c:v>0</c:v>
                </c:pt>
                <c:pt idx="15">
                  <c:v>0</c:v>
                </c:pt>
                <c:pt idx="16">
                  <c:v>1.2394464794277687E-6</c:v>
                </c:pt>
                <c:pt idx="17">
                  <c:v>0</c:v>
                </c:pt>
                <c:pt idx="18">
                  <c:v>0</c:v>
                </c:pt>
                <c:pt idx="19">
                  <c:v>3.397353039490897E-6</c:v>
                </c:pt>
                <c:pt idx="20">
                  <c:v>0</c:v>
                </c:pt>
                <c:pt idx="21">
                  <c:v>1.4078192585323126E-5</c:v>
                </c:pt>
                <c:pt idx="22">
                  <c:v>4.5202644405392273E-5</c:v>
                </c:pt>
                <c:pt idx="23">
                  <c:v>1.2152815884651029E-4</c:v>
                </c:pt>
                <c:pt idx="24">
                  <c:v>1.2376447022088754E-4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B26-4ACA-BD4E-D5ADFDC5A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854424"/>
        <c:axId val="236854816"/>
      </c:lineChart>
      <c:catAx>
        <c:axId val="23685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54816"/>
        <c:crosses val="autoZero"/>
        <c:auto val="1"/>
        <c:lblAlgn val="ctr"/>
        <c:lblOffset val="100"/>
        <c:noMultiLvlLbl val="0"/>
      </c:catAx>
      <c:valAx>
        <c:axId val="23685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54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per capita 05'!$D$60</c:f>
              <c:strCache>
                <c:ptCount val="1"/>
                <c:pt idx="0">
                  <c:v>Intercambio comercial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per capita 05'!$A$61:$A$85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per capita 05'!$D$61:$D$85</c:f>
              <c:numCache>
                <c:formatCode>[$$-409]#,##0.000000</c:formatCode>
                <c:ptCount val="25"/>
                <c:pt idx="0">
                  <c:v>1.7842429296867951E-3</c:v>
                </c:pt>
                <c:pt idx="1">
                  <c:v>9.7014279184636839E-3</c:v>
                </c:pt>
                <c:pt idx="2">
                  <c:v>1.433873635625969E-2</c:v>
                </c:pt>
                <c:pt idx="3">
                  <c:v>3.0637956878615064E-2</c:v>
                </c:pt>
                <c:pt idx="4">
                  <c:v>2.250468591671701E-3</c:v>
                </c:pt>
                <c:pt idx="5">
                  <c:v>4.2283064171921292E-3</c:v>
                </c:pt>
                <c:pt idx="6">
                  <c:v>7.0206269520915153E-3</c:v>
                </c:pt>
                <c:pt idx="7">
                  <c:v>4.5850468849017124E-3</c:v>
                </c:pt>
                <c:pt idx="8">
                  <c:v>4.2060028259175665E-3</c:v>
                </c:pt>
                <c:pt idx="9">
                  <c:v>2.0050782647314337E-2</c:v>
                </c:pt>
                <c:pt idx="10">
                  <c:v>2.1396373345775072E-2</c:v>
                </c:pt>
                <c:pt idx="11">
                  <c:v>3.554513798342572E-2</c:v>
                </c:pt>
                <c:pt idx="12">
                  <c:v>4.6469495373509681E-2</c:v>
                </c:pt>
                <c:pt idx="13">
                  <c:v>4.9633747015769086E-2</c:v>
                </c:pt>
                <c:pt idx="14">
                  <c:v>4.1121886253444442E-2</c:v>
                </c:pt>
                <c:pt idx="15">
                  <c:v>4.7585481838747848E-2</c:v>
                </c:pt>
                <c:pt idx="16">
                  <c:v>6.3737926749028562E-2</c:v>
                </c:pt>
                <c:pt idx="17">
                  <c:v>4.0793369332002422E-2</c:v>
                </c:pt>
                <c:pt idx="18">
                  <c:v>7.5385441113665949E-2</c:v>
                </c:pt>
                <c:pt idx="19">
                  <c:v>5.215243984066327E-2</c:v>
                </c:pt>
                <c:pt idx="20">
                  <c:v>5.8792823738322904E-2</c:v>
                </c:pt>
                <c:pt idx="21">
                  <c:v>5.5137518558150765E-2</c:v>
                </c:pt>
                <c:pt idx="22">
                  <c:v>5.8644157664880396E-2</c:v>
                </c:pt>
                <c:pt idx="23">
                  <c:v>5.8724339757160876E-2</c:v>
                </c:pt>
                <c:pt idx="24">
                  <c:v>5.3321005681595757E-2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D7F-4078-9F54-A784E01A6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855600"/>
        <c:axId val="236855992"/>
      </c:lineChart>
      <c:catAx>
        <c:axId val="23685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55992"/>
        <c:crosses val="autoZero"/>
        <c:auto val="1"/>
        <c:lblAlgn val="ctr"/>
        <c:lblOffset val="100"/>
        <c:noMultiLvlLbl val="0"/>
      </c:catAx>
      <c:valAx>
        <c:axId val="23685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5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'ind.apertura 05'!$D$2</c:f>
              <c:strCache>
                <c:ptCount val="1"/>
                <c:pt idx="0">
                  <c:v>Apertura medida por las exportaciones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'ind.apertura 05'!$A$3:$A$27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'ind.apertura 05'!$D$3:$D$27</c:f>
              <c:numCache>
                <c:formatCode>0.000000000%</c:formatCode>
                <c:ptCount val="25"/>
                <c:pt idx="0">
                  <c:v>1.5106856868685575E-6</c:v>
                </c:pt>
                <c:pt idx="1">
                  <c:v>2.3731936694939938E-7</c:v>
                </c:pt>
                <c:pt idx="2">
                  <c:v>7.0815593570634503E-6</c:v>
                </c:pt>
                <c:pt idx="3">
                  <c:v>1.2539402138022151E-5</c:v>
                </c:pt>
                <c:pt idx="4">
                  <c:v>5.8051648776379627E-7</c:v>
                </c:pt>
                <c:pt idx="5">
                  <c:v>1.5112889191071651E-6</c:v>
                </c:pt>
                <c:pt idx="6">
                  <c:v>2.5256913813264238E-6</c:v>
                </c:pt>
                <c:pt idx="7">
                  <c:v>1.4699867691891231E-6</c:v>
                </c:pt>
                <c:pt idx="8">
                  <c:v>1.9281286761790018E-6</c:v>
                </c:pt>
                <c:pt idx="9">
                  <c:v>8.0922083789353869E-6</c:v>
                </c:pt>
                <c:pt idx="10">
                  <c:v>8.9091386701919375E-6</c:v>
                </c:pt>
                <c:pt idx="11">
                  <c:v>1.4817336202535771E-5</c:v>
                </c:pt>
                <c:pt idx="12">
                  <c:v>2.0673376243532532E-5</c:v>
                </c:pt>
                <c:pt idx="13">
                  <c:v>1.8112794669178994E-5</c:v>
                </c:pt>
                <c:pt idx="14">
                  <c:v>1.2144588552377074E-5</c:v>
                </c:pt>
                <c:pt idx="15">
                  <c:v>1.2829467529742275E-5</c:v>
                </c:pt>
                <c:pt idx="16">
                  <c:v>1.3635815246402918E-5</c:v>
                </c:pt>
                <c:pt idx="17">
                  <c:v>7.5074665864666188E-6</c:v>
                </c:pt>
                <c:pt idx="18">
                  <c:v>1.4642466594438093E-5</c:v>
                </c:pt>
                <c:pt idx="19">
                  <c:v>8.3429731221528142E-6</c:v>
                </c:pt>
                <c:pt idx="20">
                  <c:v>8.1342955006130083E-6</c:v>
                </c:pt>
                <c:pt idx="21">
                  <c:v>6.9908702446460612E-6</c:v>
                </c:pt>
                <c:pt idx="22">
                  <c:v>7.2968759522825562E-6</c:v>
                </c:pt>
                <c:pt idx="23">
                  <c:v>7.4011401421374882E-6</c:v>
                </c:pt>
                <c:pt idx="24">
                  <c:v>8.7840065492878193E-6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EB4-4D9D-B458-5EE7E31C9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856776"/>
        <c:axId val="236857168"/>
      </c:lineChart>
      <c:catAx>
        <c:axId val="236856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57168"/>
        <c:crosses val="autoZero"/>
        <c:auto val="1"/>
        <c:lblAlgn val="ctr"/>
        <c:lblOffset val="100"/>
        <c:noMultiLvlLbl val="0"/>
      </c:catAx>
      <c:valAx>
        <c:axId val="23685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56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'ind.apertura 05'!$D$31</c:f>
              <c:strCache>
                <c:ptCount val="1"/>
                <c:pt idx="0">
                  <c:v>Apertura medida por las Importaciones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'ind.apertura 05'!$A$32:$A$56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'ind.apertura 05'!$D$32:$D$56</c:f>
              <c:numCache>
                <c:formatCode>0.00000000%</c:formatCode>
                <c:ptCount val="25"/>
                <c:pt idx="0">
                  <c:v>0</c:v>
                </c:pt>
                <c:pt idx="1">
                  <c:v>6.7629424557555428E-6</c:v>
                </c:pt>
                <c:pt idx="2">
                  <c:v>2.2189670895971716E-6</c:v>
                </c:pt>
                <c:pt idx="3">
                  <c:v>1.2690399347600535E-6</c:v>
                </c:pt>
                <c:pt idx="4">
                  <c:v>3.3035238661617096E-7</c:v>
                </c:pt>
                <c:pt idx="5">
                  <c:v>1.4456549887139645E-7</c:v>
                </c:pt>
                <c:pt idx="6">
                  <c:v>1.8057461887585211E-8</c:v>
                </c:pt>
                <c:pt idx="7">
                  <c:v>3.5735130400110673E-7</c:v>
                </c:pt>
                <c:pt idx="8">
                  <c:v>1.5106834456938105E-8</c:v>
                </c:pt>
                <c:pt idx="9">
                  <c:v>1.8300757162467403E-8</c:v>
                </c:pt>
                <c:pt idx="10">
                  <c:v>2.1435071419717967E-8</c:v>
                </c:pt>
                <c:pt idx="11">
                  <c:v>2.7149064645114994E-7</c:v>
                </c:pt>
                <c:pt idx="12">
                  <c:v>1.4141689846529954E-8</c:v>
                </c:pt>
                <c:pt idx="13">
                  <c:v>5.9790801118506804E-11</c:v>
                </c:pt>
                <c:pt idx="14">
                  <c:v>0</c:v>
                </c:pt>
                <c:pt idx="15">
                  <c:v>0</c:v>
                </c:pt>
                <c:pt idx="16">
                  <c:v>2.6516695354836312E-10</c:v>
                </c:pt>
                <c:pt idx="17">
                  <c:v>0</c:v>
                </c:pt>
                <c:pt idx="18">
                  <c:v>0</c:v>
                </c:pt>
                <c:pt idx="19">
                  <c:v>5.435195689674156E-10</c:v>
                </c:pt>
                <c:pt idx="20">
                  <c:v>0</c:v>
                </c:pt>
                <c:pt idx="21">
                  <c:v>1.7854258912441284E-9</c:v>
                </c:pt>
                <c:pt idx="22">
                  <c:v>5.6287367040254909E-9</c:v>
                </c:pt>
                <c:pt idx="23">
                  <c:v>1.5348187404456204E-8</c:v>
                </c:pt>
                <c:pt idx="24">
                  <c:v>2.0436170978673884E-8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AD7-4936-8DD0-8DB31373F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857952"/>
        <c:axId val="236858344"/>
      </c:lineChart>
      <c:catAx>
        <c:axId val="236857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58344"/>
        <c:crosses val="autoZero"/>
        <c:auto val="1"/>
        <c:lblAlgn val="ctr"/>
        <c:lblOffset val="100"/>
        <c:noMultiLvlLbl val="0"/>
      </c:catAx>
      <c:valAx>
        <c:axId val="23685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57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'ind.apertura 05'!$D$60</c:f>
              <c:strCache>
                <c:ptCount val="1"/>
                <c:pt idx="0">
                  <c:v>Apertura media por el intercambio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'ind.apertura 05'!$A$61:$A$85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'ind.apertura 05'!$D$61:$D$85</c:f>
              <c:numCache>
                <c:formatCode>0.00000000%</c:formatCode>
                <c:ptCount val="25"/>
                <c:pt idx="0">
                  <c:v>1.5106856868685575E-6</c:v>
                </c:pt>
                <c:pt idx="1">
                  <c:v>7.0002618227049427E-6</c:v>
                </c:pt>
                <c:pt idx="2">
                  <c:v>9.3005264466606219E-6</c:v>
                </c:pt>
                <c:pt idx="3">
                  <c:v>1.3808442072782205E-5</c:v>
                </c:pt>
                <c:pt idx="4">
                  <c:v>9.1086887437996722E-7</c:v>
                </c:pt>
                <c:pt idx="5">
                  <c:v>1.6558544179785615E-6</c:v>
                </c:pt>
                <c:pt idx="6">
                  <c:v>2.5437488432140089E-6</c:v>
                </c:pt>
                <c:pt idx="7">
                  <c:v>1.8273380731902296E-6</c:v>
                </c:pt>
                <c:pt idx="8">
                  <c:v>1.9432355106359402E-6</c:v>
                </c:pt>
                <c:pt idx="9">
                  <c:v>8.110509136097855E-6</c:v>
                </c:pt>
                <c:pt idx="10">
                  <c:v>8.9305737416116552E-6</c:v>
                </c:pt>
                <c:pt idx="11">
                  <c:v>1.5088826848986922E-5</c:v>
                </c:pt>
                <c:pt idx="12">
                  <c:v>2.068751793337906E-5</c:v>
                </c:pt>
                <c:pt idx="13">
                  <c:v>1.8112854459980112E-5</c:v>
                </c:pt>
                <c:pt idx="14">
                  <c:v>1.2144588552377074E-5</c:v>
                </c:pt>
                <c:pt idx="15">
                  <c:v>1.2829467529742275E-5</c:v>
                </c:pt>
                <c:pt idx="16">
                  <c:v>1.3636080413356468E-5</c:v>
                </c:pt>
                <c:pt idx="17">
                  <c:v>7.5074665864666188E-6</c:v>
                </c:pt>
                <c:pt idx="18">
                  <c:v>1.4642466594438093E-5</c:v>
                </c:pt>
                <c:pt idx="19">
                  <c:v>8.3435166417217809E-6</c:v>
                </c:pt>
                <c:pt idx="20">
                  <c:v>8.1342955006130083E-6</c:v>
                </c:pt>
                <c:pt idx="21">
                  <c:v>6.9926556705373055E-6</c:v>
                </c:pt>
                <c:pt idx="22">
                  <c:v>7.3025046889865817E-6</c:v>
                </c:pt>
                <c:pt idx="23">
                  <c:v>7.4164883295419439E-6</c:v>
                </c:pt>
                <c:pt idx="24">
                  <c:v>8.8044427202664926E-6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AAF-4E30-85C7-EB3ED13E9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859128"/>
        <c:axId val="236859520"/>
      </c:lineChart>
      <c:catAx>
        <c:axId val="23685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59520"/>
        <c:crosses val="autoZero"/>
        <c:auto val="1"/>
        <c:lblAlgn val="ctr"/>
        <c:lblOffset val="100"/>
        <c:noMultiLvlLbl val="0"/>
      </c:catAx>
      <c:valAx>
        <c:axId val="23685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59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'ind.apertura 05'!$D$89</c:f>
              <c:strCache>
                <c:ptCount val="1"/>
                <c:pt idx="0">
                  <c:v>Apertura media por el promedio del intercambio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'ind.apertura 05'!$A$90:$A$114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'ind.apertura 05'!$D$90:$D$114</c:f>
              <c:numCache>
                <c:formatCode>0.00000000%</c:formatCode>
                <c:ptCount val="25"/>
                <c:pt idx="0">
                  <c:v>7.5534284343427874E-7</c:v>
                </c:pt>
                <c:pt idx="1">
                  <c:v>3.5001309113524713E-6</c:v>
                </c:pt>
                <c:pt idx="2">
                  <c:v>4.650263223330311E-6</c:v>
                </c:pt>
                <c:pt idx="3">
                  <c:v>6.9042210363911026E-6</c:v>
                </c:pt>
                <c:pt idx="4">
                  <c:v>4.5543443718998361E-7</c:v>
                </c:pt>
                <c:pt idx="5">
                  <c:v>8.2792720898928076E-7</c:v>
                </c:pt>
                <c:pt idx="6">
                  <c:v>1.2718744216070045E-6</c:v>
                </c:pt>
                <c:pt idx="7">
                  <c:v>9.1366903659511481E-7</c:v>
                </c:pt>
                <c:pt idx="8">
                  <c:v>9.716177553179701E-7</c:v>
                </c:pt>
                <c:pt idx="9">
                  <c:v>4.0552545680489275E-6</c:v>
                </c:pt>
                <c:pt idx="10">
                  <c:v>4.4652868708058276E-6</c:v>
                </c:pt>
                <c:pt idx="11">
                  <c:v>7.5444134244934608E-6</c:v>
                </c:pt>
                <c:pt idx="12">
                  <c:v>1.034375896668953E-5</c:v>
                </c:pt>
                <c:pt idx="13">
                  <c:v>9.0564272299900559E-6</c:v>
                </c:pt>
                <c:pt idx="14">
                  <c:v>6.0722942761885371E-6</c:v>
                </c:pt>
                <c:pt idx="15">
                  <c:v>6.4147337648711376E-6</c:v>
                </c:pt>
                <c:pt idx="16">
                  <c:v>6.8180402066782338E-6</c:v>
                </c:pt>
                <c:pt idx="17">
                  <c:v>3.7537332932333094E-6</c:v>
                </c:pt>
                <c:pt idx="18">
                  <c:v>7.3212332972190464E-6</c:v>
                </c:pt>
                <c:pt idx="19">
                  <c:v>4.1717583208608904E-6</c:v>
                </c:pt>
                <c:pt idx="20">
                  <c:v>4.0671477503065042E-6</c:v>
                </c:pt>
                <c:pt idx="21">
                  <c:v>3.4963278352686528E-6</c:v>
                </c:pt>
                <c:pt idx="22">
                  <c:v>3.6512523444932908E-6</c:v>
                </c:pt>
                <c:pt idx="23">
                  <c:v>3.708244164770972E-6</c:v>
                </c:pt>
                <c:pt idx="24">
                  <c:v>4.4022213601332463E-6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7A5-42B0-9480-45A6BFF61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860304"/>
        <c:axId val="236860696"/>
      </c:lineChart>
      <c:catAx>
        <c:axId val="23686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60696"/>
        <c:crosses val="autoZero"/>
        <c:auto val="1"/>
        <c:lblAlgn val="ctr"/>
        <c:lblOffset val="100"/>
        <c:noMultiLvlLbl val="0"/>
      </c:catAx>
      <c:valAx>
        <c:axId val="236860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60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'ind.participacion 05'!$D$2</c:f>
              <c:strCache>
                <c:ptCount val="1"/>
                <c:pt idx="0">
                  <c:v>Apertura medida por exportaciones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'ind.participacion 05'!$A$3:$A$27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'ind.participacion 05'!$D$3:$D$27</c:f>
              <c:numCache>
                <c:formatCode>0.000%</c:formatCode>
                <c:ptCount val="25"/>
                <c:pt idx="0">
                  <c:v>1.2242641209728587E-4</c:v>
                </c:pt>
                <c:pt idx="1">
                  <c:v>2.3708599575128923E-5</c:v>
                </c:pt>
                <c:pt idx="2">
                  <c:v>8.216824646126498E-4</c:v>
                </c:pt>
                <c:pt idx="3">
                  <c:v>1.8888814895576507E-3</c:v>
                </c:pt>
                <c:pt idx="4">
                  <c:v>1.0818735259669631E-4</c:v>
                </c:pt>
                <c:pt idx="5">
                  <c:v>2.904516687726887E-4</c:v>
                </c:pt>
                <c:pt idx="6">
                  <c:v>5.0199355108354832E-4</c:v>
                </c:pt>
                <c:pt idx="7">
                  <c:v>2.7782911988766468E-4</c:v>
                </c:pt>
                <c:pt idx="8">
                  <c:v>2.6604700609272587E-4</c:v>
                </c:pt>
                <c:pt idx="9">
                  <c:v>1.4614356206848179E-3</c:v>
                </c:pt>
                <c:pt idx="10">
                  <c:v>1.8321552857278657E-3</c:v>
                </c:pt>
                <c:pt idx="11">
                  <c:v>2.9438916839241111E-3</c:v>
                </c:pt>
                <c:pt idx="12">
                  <c:v>4.0957428823999407E-3</c:v>
                </c:pt>
                <c:pt idx="13">
                  <c:v>4.1500770236414207E-3</c:v>
                </c:pt>
                <c:pt idx="14">
                  <c:v>2.9046669639642216E-3</c:v>
                </c:pt>
                <c:pt idx="15">
                  <c:v>3.1909058315685813E-3</c:v>
                </c:pt>
                <c:pt idx="16">
                  <c:v>3.6799345343451711E-3</c:v>
                </c:pt>
                <c:pt idx="17">
                  <c:v>2.1521249170194578E-3</c:v>
                </c:pt>
                <c:pt idx="18">
                  <c:v>3.5365068916897741E-3</c:v>
                </c:pt>
                <c:pt idx="19">
                  <c:v>2.7835579907083585E-3</c:v>
                </c:pt>
                <c:pt idx="20">
                  <c:v>2.8959856985689416E-3</c:v>
                </c:pt>
                <c:pt idx="21">
                  <c:v>2.7446321008007982E-3</c:v>
                </c:pt>
                <c:pt idx="22">
                  <c:v>3.0990940717531691E-3</c:v>
                </c:pt>
                <c:pt idx="23">
                  <c:v>2.8430209291882159E-3</c:v>
                </c:pt>
                <c:pt idx="24">
                  <c:v>2.6725429526810135E-3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57-4F12-B6CC-19236B2AE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861480"/>
        <c:axId val="236861872"/>
      </c:lineChart>
      <c:catAx>
        <c:axId val="236861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61872"/>
        <c:crosses val="autoZero"/>
        <c:auto val="1"/>
        <c:lblAlgn val="ctr"/>
        <c:lblOffset val="100"/>
        <c:noMultiLvlLbl val="0"/>
      </c:catAx>
      <c:valAx>
        <c:axId val="23686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61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'Indicadores de apertura'!$E$61</c:f>
              <c:strCache>
                <c:ptCount val="1"/>
                <c:pt idx="0">
                  <c:v>Apertura medida por el intercambio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de apertura'!$A$62:$A$86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apertura'!$E$62:$E$86</c:f>
              <c:numCache>
                <c:formatCode>0.00%</c:formatCode>
                <c:ptCount val="25"/>
                <c:pt idx="0">
                  <c:v>2.8543056620661078E-3</c:v>
                </c:pt>
                <c:pt idx="1">
                  <c:v>2.1616665244320417E-3</c:v>
                </c:pt>
                <c:pt idx="2">
                  <c:v>2.0086645302734608E-3</c:v>
                </c:pt>
                <c:pt idx="3">
                  <c:v>2.8258818605899814E-3</c:v>
                </c:pt>
                <c:pt idx="4">
                  <c:v>2.6871874074846139E-3</c:v>
                </c:pt>
                <c:pt idx="5">
                  <c:v>2.4298866703317797E-3</c:v>
                </c:pt>
                <c:pt idx="6">
                  <c:v>2.7634885968233574E-3</c:v>
                </c:pt>
                <c:pt idx="7">
                  <c:v>2.271985306027968E-3</c:v>
                </c:pt>
                <c:pt idx="8">
                  <c:v>2.2826425356070592E-3</c:v>
                </c:pt>
                <c:pt idx="9">
                  <c:v>1.8986868366429397E-3</c:v>
                </c:pt>
                <c:pt idx="10">
                  <c:v>1.3068339034541902E-3</c:v>
                </c:pt>
                <c:pt idx="11">
                  <c:v>1.5013987819891253E-3</c:v>
                </c:pt>
                <c:pt idx="12">
                  <c:v>1.4369869339038892E-3</c:v>
                </c:pt>
                <c:pt idx="13">
                  <c:v>1.5362782712445362E-3</c:v>
                </c:pt>
                <c:pt idx="14">
                  <c:v>1.6722690232187749E-3</c:v>
                </c:pt>
                <c:pt idx="15">
                  <c:v>1.4228269827792584E-3</c:v>
                </c:pt>
                <c:pt idx="16">
                  <c:v>1.1191305320255491E-3</c:v>
                </c:pt>
                <c:pt idx="17">
                  <c:v>1.0885388117180613E-3</c:v>
                </c:pt>
                <c:pt idx="18">
                  <c:v>1.1700379924717758E-3</c:v>
                </c:pt>
                <c:pt idx="19">
                  <c:v>1.3731513788846766E-3</c:v>
                </c:pt>
                <c:pt idx="20">
                  <c:v>1.1134633290635844E-3</c:v>
                </c:pt>
                <c:pt idx="21">
                  <c:v>6.3467458790251443E-4</c:v>
                </c:pt>
                <c:pt idx="22">
                  <c:v>6.5466512799294721E-4</c:v>
                </c:pt>
                <c:pt idx="23">
                  <c:v>6.8721134119328561E-4</c:v>
                </c:pt>
                <c:pt idx="24">
                  <c:v>1.0131293458070616E-3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22E-4859-9FBE-C063EE746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700976"/>
        <c:axId val="223701368"/>
      </c:lineChart>
      <c:catAx>
        <c:axId val="223700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701368"/>
        <c:crosses val="autoZero"/>
        <c:auto val="1"/>
        <c:lblAlgn val="ctr"/>
        <c:lblOffset val="100"/>
        <c:noMultiLvlLbl val="0"/>
      </c:catAx>
      <c:valAx>
        <c:axId val="223701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700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'ind.participacion 05'!$D$31</c:f>
              <c:strCache>
                <c:ptCount val="1"/>
                <c:pt idx="0">
                  <c:v>Apertura medida por Importaciones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'ind.participacion 05'!$A$32:$A$56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'ind.participacion 05'!$D$32:$D$56</c:f>
              <c:numCache>
                <c:formatCode>0.000000%</c:formatCode>
                <c:ptCount val="25"/>
                <c:pt idx="0">
                  <c:v>0</c:v>
                </c:pt>
                <c:pt idx="1">
                  <c:v>4.1707330088135335E-3</c:v>
                </c:pt>
                <c:pt idx="2">
                  <c:v>1.6796922944360166E-3</c:v>
                </c:pt>
                <c:pt idx="3">
                  <c:v>7.916978962986854E-4</c:v>
                </c:pt>
                <c:pt idx="4">
                  <c:v>1.7597695310002289E-4</c:v>
                </c:pt>
                <c:pt idx="5">
                  <c:v>7.845763922024882E-5</c:v>
                </c:pt>
                <c:pt idx="6">
                  <c:v>8.3678404652706993E-6</c:v>
                </c:pt>
                <c:pt idx="7">
                  <c:v>1.7696549970079001E-4</c:v>
                </c:pt>
                <c:pt idx="8">
                  <c:v>7.5965879907535875E-6</c:v>
                </c:pt>
                <c:pt idx="9">
                  <c:v>9.2897733489432693E-6</c:v>
                </c:pt>
                <c:pt idx="10">
                  <c:v>1.2936521325658745E-5</c:v>
                </c:pt>
                <c:pt idx="11">
                  <c:v>1.6317499608187915E-4</c:v>
                </c:pt>
                <c:pt idx="12">
                  <c:v>9.0221887289468426E-6</c:v>
                </c:pt>
                <c:pt idx="13">
                  <c:v>4.1737058949368401E-8</c:v>
                </c:pt>
                <c:pt idx="14">
                  <c:v>0</c:v>
                </c:pt>
                <c:pt idx="15">
                  <c:v>0</c:v>
                </c:pt>
                <c:pt idx="16">
                  <c:v>2.1591290770505584E-7</c:v>
                </c:pt>
                <c:pt idx="17">
                  <c:v>0</c:v>
                </c:pt>
                <c:pt idx="18">
                  <c:v>0</c:v>
                </c:pt>
                <c:pt idx="19">
                  <c:v>3.9746135116395232E-7</c:v>
                </c:pt>
                <c:pt idx="20">
                  <c:v>0</c:v>
                </c:pt>
                <c:pt idx="21">
                  <c:v>1.2059610280866733E-6</c:v>
                </c:pt>
                <c:pt idx="22">
                  <c:v>3.9500315253123521E-6</c:v>
                </c:pt>
                <c:pt idx="23">
                  <c:v>9.9683289985748028E-6</c:v>
                </c:pt>
                <c:pt idx="24">
                  <c:v>1.1126679452636193E-5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412-4925-A304-91C76C329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862656"/>
        <c:axId val="236863048"/>
      </c:lineChart>
      <c:catAx>
        <c:axId val="23686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63048"/>
        <c:crosses val="autoZero"/>
        <c:auto val="1"/>
        <c:lblAlgn val="ctr"/>
        <c:lblOffset val="100"/>
        <c:noMultiLvlLbl val="0"/>
      </c:catAx>
      <c:valAx>
        <c:axId val="236863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62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'ind.participacion 05'!$D$60</c:f>
              <c:strCache>
                <c:ptCount val="1"/>
                <c:pt idx="0">
                  <c:v>Apertura por el peso de los Intercambios locales en el comercio mundial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'ind.participacion 05'!$A$61:$A$85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'ind.participacion 05'!$D$61:$D$85</c:f>
              <c:numCache>
                <c:formatCode>0.00000%</c:formatCode>
                <c:ptCount val="25"/>
                <c:pt idx="0">
                  <c:v>1.1137795178656921E-4</c:v>
                </c:pt>
                <c:pt idx="1">
                  <c:v>6.0184342983419441E-4</c:v>
                </c:pt>
                <c:pt idx="2">
                  <c:v>9.35721181760756E-4</c:v>
                </c:pt>
                <c:pt idx="3">
                  <c:v>1.6754833901412613E-3</c:v>
                </c:pt>
                <c:pt idx="4">
                  <c:v>1.2575690547522242E-4</c:v>
                </c:pt>
                <c:pt idx="5">
                  <c:v>2.350119676239714E-4</c:v>
                </c:pt>
                <c:pt idx="6">
                  <c:v>3.5382515884606325E-4</c:v>
                </c:pt>
                <c:pt idx="7">
                  <c:v>2.4996752325891599E-4</c:v>
                </c:pt>
                <c:pt idx="8">
                  <c:v>2.1039892278967566E-4</c:v>
                </c:pt>
                <c:pt idx="9">
                  <c:v>1.0803707741290922E-3</c:v>
                </c:pt>
                <c:pt idx="10">
                  <c:v>1.3698045153505865E-3</c:v>
                </c:pt>
                <c:pt idx="11">
                  <c:v>2.2530563005271737E-3</c:v>
                </c:pt>
                <c:pt idx="12">
                  <c:v>3.1273825710265175E-3</c:v>
                </c:pt>
                <c:pt idx="13">
                  <c:v>3.1245183692317395E-3</c:v>
                </c:pt>
                <c:pt idx="14">
                  <c:v>2.2270213241876924E-3</c:v>
                </c:pt>
                <c:pt idx="15">
                  <c:v>2.4585188812174543E-3</c:v>
                </c:pt>
                <c:pt idx="16">
                  <c:v>2.7639374990279038E-3</c:v>
                </c:pt>
                <c:pt idx="17">
                  <c:v>1.5881097713605291E-3</c:v>
                </c:pt>
                <c:pt idx="18">
                  <c:v>2.7095968629531333E-3</c:v>
                </c:pt>
                <c:pt idx="19">
                  <c:v>1.9115850251596907E-3</c:v>
                </c:pt>
                <c:pt idx="20">
                  <c:v>1.919052266605305E-3</c:v>
                </c:pt>
                <c:pt idx="21">
                  <c:v>1.7361812368265664E-3</c:v>
                </c:pt>
                <c:pt idx="22">
                  <c:v>1.9321329297083576E-3</c:v>
                </c:pt>
                <c:pt idx="23">
                  <c:v>1.790141850223843E-3</c:v>
                </c:pt>
                <c:pt idx="24">
                  <c:v>1.7184625735452977E-3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1B-4F03-A1CC-8B59F9371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863832"/>
        <c:axId val="236864224"/>
      </c:lineChart>
      <c:catAx>
        <c:axId val="236863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64224"/>
        <c:crosses val="autoZero"/>
        <c:auto val="1"/>
        <c:lblAlgn val="ctr"/>
        <c:lblOffset val="100"/>
        <c:noMultiLvlLbl val="0"/>
      </c:catAx>
      <c:valAx>
        <c:axId val="23686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63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05'!$F$5</c:f>
              <c:strCache>
                <c:ptCount val="1"/>
                <c:pt idx="0">
                  <c:v>IVCR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05'!$A$6:$A$30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05'!$F$6:$F$30</c:f>
              <c:numCache>
                <c:formatCode>General</c:formatCode>
                <c:ptCount val="25"/>
                <c:pt idx="0">
                  <c:v>1.1137795178656921E-4</c:v>
                </c:pt>
                <c:pt idx="1">
                  <c:v>-5.6103664134875568E-4</c:v>
                </c:pt>
                <c:pt idx="2">
                  <c:v>4.892229067923312E-4</c:v>
                </c:pt>
                <c:pt idx="3">
                  <c:v>1.3675188390486397E-3</c:v>
                </c:pt>
                <c:pt idx="4">
                  <c:v>3.4538300853381087E-5</c:v>
                </c:pt>
                <c:pt idx="5">
                  <c:v>1.9397620750952424E-4</c:v>
                </c:pt>
                <c:pt idx="6">
                  <c:v>3.4880171925785383E-4</c:v>
                </c:pt>
                <c:pt idx="7">
                  <c:v>1.5220102705873357E-4</c:v>
                </c:pt>
                <c:pt idx="8">
                  <c:v>2.0712761400686985E-4</c:v>
                </c:pt>
                <c:pt idx="9">
                  <c:v>1.0754952224587872E-3</c:v>
                </c:pt>
                <c:pt idx="10">
                  <c:v>1.3632289338779691E-3</c:v>
                </c:pt>
                <c:pt idx="11">
                  <c:v>2.1719785974502076E-3</c:v>
                </c:pt>
                <c:pt idx="12">
                  <c:v>3.1231069034966257E-3</c:v>
                </c:pt>
                <c:pt idx="13">
                  <c:v>3.1244977410688156E-3</c:v>
                </c:pt>
                <c:pt idx="14">
                  <c:v>2.2270213241876924E-3</c:v>
                </c:pt>
                <c:pt idx="15">
                  <c:v>2.4585188812174543E-3</c:v>
                </c:pt>
                <c:pt idx="16">
                  <c:v>2.763830004078593E-3</c:v>
                </c:pt>
                <c:pt idx="17">
                  <c:v>1.5881097713605291E-3</c:v>
                </c:pt>
                <c:pt idx="18">
                  <c:v>2.7095968629531333E-3</c:v>
                </c:pt>
                <c:pt idx="19">
                  <c:v>1.9113359733716894E-3</c:v>
                </c:pt>
                <c:pt idx="20">
                  <c:v>1.919052266605305E-3</c:v>
                </c:pt>
                <c:pt idx="21">
                  <c:v>1.735294642926288E-3</c:v>
                </c:pt>
                <c:pt idx="22">
                  <c:v>1.9291543715282012E-3</c:v>
                </c:pt>
                <c:pt idx="23">
                  <c:v>1.7827325666446177E-3</c:v>
                </c:pt>
                <c:pt idx="24">
                  <c:v>1.7104850567190286E-3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D1-42C3-A440-2A30BF866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865008"/>
        <c:axId val="236865400"/>
      </c:lineChart>
      <c:catAx>
        <c:axId val="236865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65400"/>
        <c:crosses val="autoZero"/>
        <c:auto val="1"/>
        <c:lblAlgn val="ctr"/>
        <c:lblOffset val="100"/>
        <c:noMultiLvlLbl val="0"/>
      </c:catAx>
      <c:valAx>
        <c:axId val="236865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65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05'!$I$37</c:f>
              <c:strCache>
                <c:ptCount val="1"/>
                <c:pt idx="0">
                  <c:v>IVCR Norm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05'!$A$38:$A$62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05'!$I$38:$I$62</c:f>
              <c:numCache>
                <c:formatCode>General</c:formatCode>
                <c:ptCount val="25"/>
                <c:pt idx="0">
                  <c:v>-0.99234891597554642</c:v>
                </c:pt>
                <c:pt idx="1">
                  <c:v>-0.99834034115320203</c:v>
                </c:pt>
                <c:pt idx="2">
                  <c:v>-0.95209330404570447</c:v>
                </c:pt>
                <c:pt idx="3">
                  <c:v>-0.91263564281497744</c:v>
                </c:pt>
                <c:pt idx="4">
                  <c:v>-0.99395011988104898</c:v>
                </c:pt>
                <c:pt idx="5">
                  <c:v>-0.9824312540455642</c:v>
                </c:pt>
                <c:pt idx="6">
                  <c:v>-0.96851332215938701</c:v>
                </c:pt>
                <c:pt idx="7">
                  <c:v>-0.97783758293346257</c:v>
                </c:pt>
                <c:pt idx="8">
                  <c:v>-0.97511166668806237</c:v>
                </c:pt>
                <c:pt idx="9">
                  <c:v>-0.84595182554889004</c:v>
                </c:pt>
                <c:pt idx="10">
                  <c:v>-0.75929552614553586</c:v>
                </c:pt>
                <c:pt idx="11">
                  <c:v>-0.69345699774034075</c:v>
                </c:pt>
                <c:pt idx="12">
                  <c:v>-0.57968770377568024</c:v>
                </c:pt>
                <c:pt idx="13">
                  <c:v>-0.58112836008483226</c:v>
                </c:pt>
                <c:pt idx="14">
                  <c:v>-0.68574838708348018</c:v>
                </c:pt>
                <c:pt idx="15">
                  <c:v>-0.61238412095055472</c:v>
                </c:pt>
                <c:pt idx="16">
                  <c:v>-0.56347140837138088</c:v>
                </c:pt>
                <c:pt idx="17">
                  <c:v>-0.64212661787918912</c:v>
                </c:pt>
                <c:pt idx="18">
                  <c:v>-0.48645373097590949</c:v>
                </c:pt>
                <c:pt idx="19">
                  <c:v>-0.64354301435115402</c:v>
                </c:pt>
                <c:pt idx="20">
                  <c:v>-0.52392332665176755</c:v>
                </c:pt>
                <c:pt idx="21">
                  <c:v>-0.37059660356168728</c:v>
                </c:pt>
                <c:pt idx="22">
                  <c:v>-0.36053767280630294</c:v>
                </c:pt>
                <c:pt idx="23">
                  <c:v>-0.45973182242823019</c:v>
                </c:pt>
                <c:pt idx="24">
                  <c:v>-0.6899479165411303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4C-418E-BBB5-5372DC8E1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866184"/>
        <c:axId val="236866576"/>
      </c:lineChart>
      <c:catAx>
        <c:axId val="236866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66576"/>
        <c:crosses val="autoZero"/>
        <c:auto val="1"/>
        <c:lblAlgn val="ctr"/>
        <c:lblOffset val="100"/>
        <c:noMultiLvlLbl val="0"/>
      </c:catAx>
      <c:valAx>
        <c:axId val="23686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66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05'!$D$69</c:f>
              <c:strCache>
                <c:ptCount val="1"/>
                <c:pt idx="0">
                  <c:v>Índice de Grubel LLoyd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05'!$A$70:$A$94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05'!$D$70:$D$94</c:f>
              <c:numCache>
                <c:formatCode>General</c:formatCode>
                <c:ptCount val="25"/>
                <c:pt idx="0">
                  <c:v>0</c:v>
                </c:pt>
                <c:pt idx="1">
                  <c:v>1.9321970026379105</c:v>
                </c:pt>
                <c:pt idx="2">
                  <c:v>0.47717021231500234</c:v>
                </c:pt>
                <c:pt idx="3">
                  <c:v>0.18380638859490972</c:v>
                </c:pt>
                <c:pt idx="4">
                  <c:v>0.72535662576250259</c:v>
                </c:pt>
                <c:pt idx="5">
                  <c:v>0.17461136353747753</c:v>
                </c:pt>
                <c:pt idx="6">
                  <c:v>1.419751948841752E-2</c:v>
                </c:pt>
                <c:pt idx="7">
                  <c:v>0.39111679359608653</c:v>
                </c:pt>
                <c:pt idx="8">
                  <c:v>1.5548125149271508E-2</c:v>
                </c:pt>
                <c:pt idx="9">
                  <c:v>4.5128503908626882E-3</c:v>
                </c:pt>
                <c:pt idx="10">
                  <c:v>4.8003794694269075E-3</c:v>
                </c:pt>
                <c:pt idx="11">
                  <c:v>3.5985653380253058E-2</c:v>
                </c:pt>
                <c:pt idx="12">
                  <c:v>1.3671712471328146E-3</c:v>
                </c:pt>
                <c:pt idx="13">
                  <c:v>6.6020296525248767E-6</c:v>
                </c:pt>
                <c:pt idx="14">
                  <c:v>0</c:v>
                </c:pt>
                <c:pt idx="15">
                  <c:v>0</c:v>
                </c:pt>
                <c:pt idx="16">
                  <c:v>3.8891960960962813E-5</c:v>
                </c:pt>
                <c:pt idx="17">
                  <c:v>0</c:v>
                </c:pt>
                <c:pt idx="18">
                  <c:v>0</c:v>
                </c:pt>
                <c:pt idx="19">
                  <c:v>1.3028548807569873E-4</c:v>
                </c:pt>
                <c:pt idx="20">
                  <c:v>0</c:v>
                </c:pt>
                <c:pt idx="21">
                  <c:v>5.1065745987377564E-4</c:v>
                </c:pt>
                <c:pt idx="22">
                  <c:v>1.5415907127083184E-3</c:v>
                </c:pt>
                <c:pt idx="23">
                  <c:v>4.1389365755003515E-3</c:v>
                </c:pt>
                <c:pt idx="24">
                  <c:v>4.6422406568976671E-3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868144"/>
        <c:axId val="236868536"/>
      </c:lineChart>
      <c:catAx>
        <c:axId val="23686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68536"/>
        <c:crosses val="autoZero"/>
        <c:auto val="1"/>
        <c:lblAlgn val="ctr"/>
        <c:lblOffset val="100"/>
        <c:noMultiLvlLbl val="0"/>
      </c:catAx>
      <c:valAx>
        <c:axId val="236868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6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'Export 06'!$B$1</c:f>
              <c:strCache>
                <c:ptCount val="1"/>
                <c:pt idx="0">
                  <c:v>exportaciones Colombia a Japon (US$)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'Export 06'!$A$2:$A$26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'Export 06'!$B$2:$B$26</c:f>
              <c:numCache>
                <c:formatCode>[$$-409]#,##0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92361</c:v>
                </c:pt>
                <c:pt idx="5">
                  <c:v>988892</c:v>
                </c:pt>
                <c:pt idx="6">
                  <c:v>575482</c:v>
                </c:pt>
                <c:pt idx="7">
                  <c:v>7249</c:v>
                </c:pt>
                <c:pt idx="8">
                  <c:v>1760</c:v>
                </c:pt>
                <c:pt idx="9">
                  <c:v>51081</c:v>
                </c:pt>
                <c:pt idx="10">
                  <c:v>1143</c:v>
                </c:pt>
                <c:pt idx="11">
                  <c:v>8298</c:v>
                </c:pt>
                <c:pt idx="12">
                  <c:v>7942</c:v>
                </c:pt>
                <c:pt idx="13">
                  <c:v>11502</c:v>
                </c:pt>
                <c:pt idx="14">
                  <c:v>821</c:v>
                </c:pt>
                <c:pt idx="15">
                  <c:v>3225</c:v>
                </c:pt>
                <c:pt idx="16">
                  <c:v>29257</c:v>
                </c:pt>
                <c:pt idx="17">
                  <c:v>808</c:v>
                </c:pt>
                <c:pt idx="18">
                  <c:v>2933</c:v>
                </c:pt>
                <c:pt idx="19">
                  <c:v>2192</c:v>
                </c:pt>
                <c:pt idx="20">
                  <c:v>31637</c:v>
                </c:pt>
                <c:pt idx="21">
                  <c:v>116671</c:v>
                </c:pt>
                <c:pt idx="22">
                  <c:v>57225</c:v>
                </c:pt>
                <c:pt idx="23">
                  <c:v>61108</c:v>
                </c:pt>
                <c:pt idx="24">
                  <c:v>100507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1FC-4C7F-9898-5F85FC23F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869712"/>
        <c:axId val="236870104"/>
      </c:lineChart>
      <c:catAx>
        <c:axId val="236869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70104"/>
        <c:crosses val="autoZero"/>
        <c:auto val="1"/>
        <c:lblAlgn val="ctr"/>
        <c:lblOffset val="100"/>
        <c:noMultiLvlLbl val="0"/>
      </c:catAx>
      <c:valAx>
        <c:axId val="236870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869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'Import 06'!$B$1</c:f>
              <c:strCache>
                <c:ptCount val="1"/>
                <c:pt idx="0">
                  <c:v>Importaciones de Colombia desde Japon (US$)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'Import 06'!$A$2:$A$26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'Import 06'!$B$2:$B$26</c:f>
              <c:numCache>
                <c:formatCode>[$$-409]#,##0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536</c:v>
                </c:pt>
                <c:pt idx="5">
                  <c:v>3614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145</c:v>
                </c:pt>
                <c:pt idx="13">
                  <c:v>7554</c:v>
                </c:pt>
                <c:pt idx="14">
                  <c:v>146</c:v>
                </c:pt>
                <c:pt idx="15">
                  <c:v>114</c:v>
                </c:pt>
                <c:pt idx="16">
                  <c:v>43</c:v>
                </c:pt>
                <c:pt idx="17">
                  <c:v>7484</c:v>
                </c:pt>
                <c:pt idx="18">
                  <c:v>4606</c:v>
                </c:pt>
                <c:pt idx="19">
                  <c:v>0</c:v>
                </c:pt>
                <c:pt idx="20">
                  <c:v>0</c:v>
                </c:pt>
                <c:pt idx="21">
                  <c:v>103</c:v>
                </c:pt>
                <c:pt idx="22">
                  <c:v>14109</c:v>
                </c:pt>
                <c:pt idx="23">
                  <c:v>267</c:v>
                </c:pt>
                <c:pt idx="24">
                  <c:v>2845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DF-49DA-85B0-85189C3E7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47016"/>
        <c:axId val="237247408"/>
      </c:lineChart>
      <c:catAx>
        <c:axId val="237247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47408"/>
        <c:crosses val="autoZero"/>
        <c:auto val="1"/>
        <c:lblAlgn val="ctr"/>
        <c:lblOffset val="100"/>
        <c:noMultiLvlLbl val="0"/>
      </c:catAx>
      <c:valAx>
        <c:axId val="23724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47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'Balanza c 06'!$D$1</c:f>
              <c:strCache>
                <c:ptCount val="1"/>
                <c:pt idx="0">
                  <c:v>Balanza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'Balanza c 06'!$A$2:$A$26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'Balanza c 06'!$D$2:$D$26</c:f>
              <c:numCache>
                <c:formatCode>[$$-409]#,##0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91825</c:v>
                </c:pt>
                <c:pt idx="5">
                  <c:v>985278</c:v>
                </c:pt>
                <c:pt idx="6">
                  <c:v>575482</c:v>
                </c:pt>
                <c:pt idx="7">
                  <c:v>7249</c:v>
                </c:pt>
                <c:pt idx="8">
                  <c:v>1760</c:v>
                </c:pt>
                <c:pt idx="9">
                  <c:v>51081</c:v>
                </c:pt>
                <c:pt idx="10">
                  <c:v>1143</c:v>
                </c:pt>
                <c:pt idx="11">
                  <c:v>8298</c:v>
                </c:pt>
                <c:pt idx="12">
                  <c:v>7797</c:v>
                </c:pt>
                <c:pt idx="13">
                  <c:v>3948</c:v>
                </c:pt>
                <c:pt idx="14">
                  <c:v>675</c:v>
                </c:pt>
                <c:pt idx="15">
                  <c:v>3111</c:v>
                </c:pt>
                <c:pt idx="16">
                  <c:v>29214</c:v>
                </c:pt>
                <c:pt idx="17">
                  <c:v>-6676</c:v>
                </c:pt>
                <c:pt idx="18">
                  <c:v>-1673</c:v>
                </c:pt>
                <c:pt idx="19">
                  <c:v>2192</c:v>
                </c:pt>
                <c:pt idx="20">
                  <c:v>31637</c:v>
                </c:pt>
                <c:pt idx="21">
                  <c:v>116568</c:v>
                </c:pt>
                <c:pt idx="22">
                  <c:v>43116</c:v>
                </c:pt>
                <c:pt idx="23">
                  <c:v>60841</c:v>
                </c:pt>
                <c:pt idx="24">
                  <c:v>97662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C-4C67-A3C1-F013A0E61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48192"/>
        <c:axId val="237248584"/>
      </c:lineChart>
      <c:catAx>
        <c:axId val="23724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48584"/>
        <c:crosses val="autoZero"/>
        <c:auto val="1"/>
        <c:lblAlgn val="ctr"/>
        <c:lblOffset val="100"/>
        <c:noMultiLvlLbl val="0"/>
      </c:catAx>
      <c:valAx>
        <c:axId val="237248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48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'ind.per capita 06'!$D$2</c:f>
              <c:strCache>
                <c:ptCount val="1"/>
                <c:pt idx="0">
                  <c:v>Exportaciones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'ind.per capita 06'!$A$3:$A$27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'ind.per capita 06'!$D$3:$D$27</c:f>
              <c:numCache>
                <c:formatCode>[$$-409]#,##0.000000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2.4667765967504923E-3</c:v>
                </c:pt>
                <c:pt idx="5">
                  <c:v>2.5989932991739084E-2</c:v>
                </c:pt>
                <c:pt idx="6">
                  <c:v>1.4891341944394999E-2</c:v>
                </c:pt>
                <c:pt idx="7">
                  <c:v>1.8476293773223923E-4</c:v>
                </c:pt>
                <c:pt idx="8">
                  <c:v>4.4199695328486488E-5</c:v>
                </c:pt>
                <c:pt idx="9">
                  <c:v>1.2642572971623895E-3</c:v>
                </c:pt>
                <c:pt idx="10">
                  <c:v>2.7885592173238862E-5</c:v>
                </c:pt>
                <c:pt idx="11">
                  <c:v>1.9960313662209289E-4</c:v>
                </c:pt>
                <c:pt idx="12">
                  <c:v>1.8841270410259293E-4</c:v>
                </c:pt>
                <c:pt idx="13">
                  <c:v>2.6921537620976349E-4</c:v>
                </c:pt>
                <c:pt idx="14">
                  <c:v>1.8967031003079173E-5</c:v>
                </c:pt>
                <c:pt idx="15">
                  <c:v>7.357009841101362E-5</c:v>
                </c:pt>
                <c:pt idx="16">
                  <c:v>6.593179208839678E-4</c:v>
                </c:pt>
                <c:pt idx="17">
                  <c:v>1.7994880367451893E-5</c:v>
                </c:pt>
                <c:pt idx="18">
                  <c:v>6.4580372023456971E-5</c:v>
                </c:pt>
                <c:pt idx="19">
                  <c:v>4.7737165785666967E-5</c:v>
                </c:pt>
                <c:pt idx="20">
                  <c:v>6.8173718797599802E-4</c:v>
                </c:pt>
                <c:pt idx="21">
                  <c:v>2.4886618289730825E-3</c:v>
                </c:pt>
                <c:pt idx="22">
                  <c:v>1.208748283223632E-3</c:v>
                </c:pt>
                <c:pt idx="23">
                  <c:v>1.2786402773403152E-3</c:v>
                </c:pt>
                <c:pt idx="24">
                  <c:v>2.0839664279595819E-3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A6-4A45-871D-8ACC17CA3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49368"/>
        <c:axId val="237249760"/>
      </c:lineChart>
      <c:catAx>
        <c:axId val="237249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49760"/>
        <c:crosses val="autoZero"/>
        <c:auto val="1"/>
        <c:lblAlgn val="ctr"/>
        <c:lblOffset val="100"/>
        <c:noMultiLvlLbl val="0"/>
      </c:catAx>
      <c:valAx>
        <c:axId val="237249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49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'ind.per capita 06'!$D$31</c:f>
              <c:strCache>
                <c:ptCount val="1"/>
                <c:pt idx="0">
                  <c:v>Importaciones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'ind.per capita 06'!$A$32:$A$56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'ind.per capita 06'!$D$32:$D$56</c:f>
              <c:numCache>
                <c:formatCode>[$$-409]#,##0.00000000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1.4315482247466614E-5</c:v>
                </c:pt>
                <c:pt idx="5">
                  <c:v>9.4982685502709142E-5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3.4399196795361335E-6</c:v>
                </c:pt>
                <c:pt idx="13">
                  <c:v>1.7680863779243205E-4</c:v>
                </c:pt>
                <c:pt idx="14">
                  <c:v>3.3729433939702306E-6</c:v>
                </c:pt>
                <c:pt idx="15">
                  <c:v>2.6006174322032721E-6</c:v>
                </c:pt>
                <c:pt idx="16">
                  <c:v>9.6902179300716476E-7</c:v>
                </c:pt>
                <c:pt idx="17">
                  <c:v>1.6667535231436879E-4</c:v>
                </c:pt>
                <c:pt idx="18">
                  <c:v>1.0141738613707561E-4</c:v>
                </c:pt>
                <c:pt idx="19">
                  <c:v>0</c:v>
                </c:pt>
                <c:pt idx="20">
                  <c:v>0</c:v>
                </c:pt>
                <c:pt idx="21">
                  <c:v>2.1970512671034575E-6</c:v>
                </c:pt>
                <c:pt idx="22">
                  <c:v>2.9802061211013062E-4</c:v>
                </c:pt>
                <c:pt idx="23">
                  <c:v>5.5867800296174666E-6</c:v>
                </c:pt>
                <c:pt idx="24">
                  <c:v>5.8989766757987114E-5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6A-4CC0-B6AF-ADDC11F7C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0544"/>
        <c:axId val="237250936"/>
      </c:lineChart>
      <c:catAx>
        <c:axId val="23725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50936"/>
        <c:crosses val="autoZero"/>
        <c:auto val="1"/>
        <c:lblAlgn val="ctr"/>
        <c:lblOffset val="100"/>
        <c:noMultiLvlLbl val="0"/>
      </c:catAx>
      <c:valAx>
        <c:axId val="23725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50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'Indicadores de apertura'!$D$90</c:f>
              <c:strCache>
                <c:ptCount val="1"/>
                <c:pt idx="0">
                  <c:v>Apertura medida por el promedio del intercambio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de apertura'!$A$91:$A$115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apertura'!$D$91:$D$115</c:f>
              <c:numCache>
                <c:formatCode>0.00%</c:formatCode>
                <c:ptCount val="25"/>
                <c:pt idx="0">
                  <c:v>1.4271528310330539E-3</c:v>
                </c:pt>
                <c:pt idx="1">
                  <c:v>1.0808332622160208E-3</c:v>
                </c:pt>
                <c:pt idx="2">
                  <c:v>1.0043322651367304E-3</c:v>
                </c:pt>
                <c:pt idx="3">
                  <c:v>1.4129409302949907E-3</c:v>
                </c:pt>
                <c:pt idx="4">
                  <c:v>1.343593703742307E-3</c:v>
                </c:pt>
                <c:pt idx="5">
                  <c:v>1.2149433351658898E-3</c:v>
                </c:pt>
                <c:pt idx="6">
                  <c:v>1.3817442984116787E-3</c:v>
                </c:pt>
                <c:pt idx="7">
                  <c:v>1.135992653013984E-3</c:v>
                </c:pt>
                <c:pt idx="8">
                  <c:v>1.1413212678035296E-3</c:v>
                </c:pt>
                <c:pt idx="9">
                  <c:v>9.4934341832146987E-4</c:v>
                </c:pt>
                <c:pt idx="10">
                  <c:v>6.5341695172709512E-4</c:v>
                </c:pt>
                <c:pt idx="11">
                  <c:v>7.5069939099456264E-4</c:v>
                </c:pt>
                <c:pt idx="12">
                  <c:v>7.1849346695194462E-4</c:v>
                </c:pt>
                <c:pt idx="13">
                  <c:v>7.6813913562226812E-4</c:v>
                </c:pt>
                <c:pt idx="14">
                  <c:v>8.3613451160938744E-4</c:v>
                </c:pt>
                <c:pt idx="15">
                  <c:v>7.1141349138962922E-4</c:v>
                </c:pt>
                <c:pt idx="16">
                  <c:v>5.5956526601277457E-4</c:v>
                </c:pt>
                <c:pt idx="17">
                  <c:v>5.4426940585903063E-4</c:v>
                </c:pt>
                <c:pt idx="18">
                  <c:v>5.8501899623588792E-4</c:v>
                </c:pt>
                <c:pt idx="19">
                  <c:v>6.8657568944233832E-4</c:v>
                </c:pt>
                <c:pt idx="20">
                  <c:v>5.567316645317922E-4</c:v>
                </c:pt>
                <c:pt idx="21">
                  <c:v>3.1733729395125722E-4</c:v>
                </c:pt>
                <c:pt idx="22">
                  <c:v>3.273325639964736E-4</c:v>
                </c:pt>
                <c:pt idx="23">
                  <c:v>3.4360567059664281E-4</c:v>
                </c:pt>
                <c:pt idx="24">
                  <c:v>5.0656467290353079E-4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D2C-4018-9165-34BE62819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702152"/>
        <c:axId val="223498456"/>
      </c:lineChart>
      <c:catAx>
        <c:axId val="223702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498456"/>
        <c:crosses val="autoZero"/>
        <c:auto val="1"/>
        <c:lblAlgn val="ctr"/>
        <c:lblOffset val="100"/>
        <c:noMultiLvlLbl val="0"/>
      </c:catAx>
      <c:valAx>
        <c:axId val="223498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702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'ind.per capita 06'!$D$60</c:f>
              <c:strCache>
                <c:ptCount val="1"/>
                <c:pt idx="0">
                  <c:v>Intercambio comercial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'ind.per capita 06'!$A$61:$A$85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'ind.per capita 06'!$D$61:$D$85</c:f>
              <c:numCache>
                <c:formatCode>[$$-409]#,##0.000000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2.4810920789979591E-3</c:v>
                </c:pt>
                <c:pt idx="5">
                  <c:v>2.6084915677241791E-2</c:v>
                </c:pt>
                <c:pt idx="6">
                  <c:v>1.4891341944394999E-2</c:v>
                </c:pt>
                <c:pt idx="7">
                  <c:v>1.8476293773223923E-4</c:v>
                </c:pt>
                <c:pt idx="8">
                  <c:v>4.4199695328486488E-5</c:v>
                </c:pt>
                <c:pt idx="9">
                  <c:v>1.2642572971623895E-3</c:v>
                </c:pt>
                <c:pt idx="10">
                  <c:v>2.7885592173238862E-5</c:v>
                </c:pt>
                <c:pt idx="11">
                  <c:v>1.9960313662209289E-4</c:v>
                </c:pt>
                <c:pt idx="12">
                  <c:v>1.9185262378212906E-4</c:v>
                </c:pt>
                <c:pt idx="13">
                  <c:v>4.460240140021955E-4</c:v>
                </c:pt>
                <c:pt idx="14">
                  <c:v>2.2339974397049403E-5</c:v>
                </c:pt>
                <c:pt idx="15">
                  <c:v>7.6170715843216894E-5</c:v>
                </c:pt>
                <c:pt idx="16">
                  <c:v>6.6028694267697495E-4</c:v>
                </c:pt>
                <c:pt idx="17">
                  <c:v>1.8467023268182068E-4</c:v>
                </c:pt>
                <c:pt idx="18">
                  <c:v>1.6599775816053257E-4</c:v>
                </c:pt>
                <c:pt idx="19">
                  <c:v>4.7737165785666967E-5</c:v>
                </c:pt>
                <c:pt idx="20">
                  <c:v>6.8173718797599802E-4</c:v>
                </c:pt>
                <c:pt idx="21">
                  <c:v>2.4908588802401857E-3</c:v>
                </c:pt>
                <c:pt idx="22">
                  <c:v>1.5067688953337628E-3</c:v>
                </c:pt>
                <c:pt idx="23">
                  <c:v>1.2842270573699328E-3</c:v>
                </c:pt>
                <c:pt idx="24">
                  <c:v>2.142956194717569E-3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F24-4A3C-B587-47E8DE15F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1720"/>
        <c:axId val="237252112"/>
      </c:lineChart>
      <c:catAx>
        <c:axId val="237251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52112"/>
        <c:crosses val="autoZero"/>
        <c:auto val="1"/>
        <c:lblAlgn val="ctr"/>
        <c:lblOffset val="100"/>
        <c:noMultiLvlLbl val="0"/>
      </c:catAx>
      <c:valAx>
        <c:axId val="23725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51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06'!$D$2</c:f>
              <c:strCache>
                <c:ptCount val="1"/>
                <c:pt idx="0">
                  <c:v>Apertura medida por las exportaciones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06'!$A$3:$A$27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06'!$D$3:$D$27</c:f>
              <c:numCache>
                <c:formatCode>0.000000000%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9.9841874280942961E-7</c:v>
                </c:pt>
                <c:pt idx="5">
                  <c:v>1.0177962787265626E-5</c:v>
                </c:pt>
                <c:pt idx="6">
                  <c:v>5.3955058577317295E-6</c:v>
                </c:pt>
                <c:pt idx="7">
                  <c:v>7.3635964714858948E-8</c:v>
                </c:pt>
                <c:pt idx="8">
                  <c:v>2.0420912937182078E-8</c:v>
                </c:pt>
                <c:pt idx="9">
                  <c:v>5.1139003097155212E-7</c:v>
                </c:pt>
                <c:pt idx="10">
                  <c:v>1.1639091036929995E-8</c:v>
                </c:pt>
                <c:pt idx="11">
                  <c:v>8.4731058532106288E-8</c:v>
                </c:pt>
                <c:pt idx="12">
                  <c:v>8.3878491979940926E-8</c:v>
                </c:pt>
                <c:pt idx="13">
                  <c:v>9.8244827780723607E-8</c:v>
                </c:pt>
                <c:pt idx="14">
                  <c:v>5.6015618100028697E-9</c:v>
                </c:pt>
                <c:pt idx="15">
                  <c:v>1.9835150391510245E-8</c:v>
                </c:pt>
                <c:pt idx="16">
                  <c:v>1.4105435563571745E-7</c:v>
                </c:pt>
                <c:pt idx="17">
                  <c:v>3.3117137735452113E-9</c:v>
                </c:pt>
                <c:pt idx="18">
                  <c:v>1.254374751994959E-8</c:v>
                </c:pt>
                <c:pt idx="19">
                  <c:v>7.6371467639524033E-9</c:v>
                </c:pt>
                <c:pt idx="20">
                  <c:v>9.4321915297615401E-8</c:v>
                </c:pt>
                <c:pt idx="21">
                  <c:v>3.1561730932930867E-7</c:v>
                </c:pt>
                <c:pt idx="22">
                  <c:v>1.5051610181675641E-7</c:v>
                </c:pt>
                <c:pt idx="23">
                  <c:v>1.6148364943379987E-7</c:v>
                </c:pt>
                <c:pt idx="24">
                  <c:v>3.4410759533482597E-7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7D9-4AB8-99F0-8232D5A5B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2896"/>
        <c:axId val="237253288"/>
      </c:lineChart>
      <c:catAx>
        <c:axId val="23725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53288"/>
        <c:crosses val="autoZero"/>
        <c:auto val="1"/>
        <c:lblAlgn val="ctr"/>
        <c:lblOffset val="100"/>
        <c:noMultiLvlLbl val="0"/>
      </c:catAx>
      <c:valAx>
        <c:axId val="237253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52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06'!$D$31</c:f>
              <c:strCache>
                <c:ptCount val="1"/>
                <c:pt idx="0">
                  <c:v>Apertura medida por las Importaciones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06'!$A$32:$A$56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06'!$D$32:$D$56</c:f>
              <c:numCache>
                <c:formatCode>0.00000000%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5.7941387181370301E-9</c:v>
                </c:pt>
                <c:pt idx="5">
                  <c:v>3.7196334395644793E-8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1.5314003194524597E-9</c:v>
                </c:pt>
                <c:pt idx="13">
                  <c:v>6.4522815949885768E-8</c:v>
                </c:pt>
                <c:pt idx="14">
                  <c:v>9.9613644855105847E-10</c:v>
                </c:pt>
                <c:pt idx="15">
                  <c:v>7.0114950221152491E-10</c:v>
                </c:pt>
                <c:pt idx="16">
                  <c:v>2.0731234550144752E-10</c:v>
                </c:pt>
                <c:pt idx="17">
                  <c:v>3.0674338961896487E-8</c:v>
                </c:pt>
                <c:pt idx="18">
                  <c:v>1.9698772954956634E-8</c:v>
                </c:pt>
                <c:pt idx="19">
                  <c:v>0</c:v>
                </c:pt>
                <c:pt idx="20">
                  <c:v>0</c:v>
                </c:pt>
                <c:pt idx="21">
                  <c:v>2.7863464666385639E-10</c:v>
                </c:pt>
                <c:pt idx="22">
                  <c:v>3.7110208484624137E-8</c:v>
                </c:pt>
                <c:pt idx="23">
                  <c:v>7.0557266477097215E-10</c:v>
                </c:pt>
                <c:pt idx="24">
                  <c:v>9.7404768695471932E-9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9F-4F5A-8A67-BD75C425E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4072"/>
        <c:axId val="237254464"/>
      </c:lineChart>
      <c:catAx>
        <c:axId val="237254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54464"/>
        <c:crosses val="autoZero"/>
        <c:auto val="1"/>
        <c:lblAlgn val="ctr"/>
        <c:lblOffset val="100"/>
        <c:noMultiLvlLbl val="0"/>
      </c:catAx>
      <c:valAx>
        <c:axId val="23725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54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06'!$D$60</c:f>
              <c:strCache>
                <c:ptCount val="1"/>
                <c:pt idx="0">
                  <c:v>Apertura media por el intercambio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06'!$A$61:$A$85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06'!$D$61:$D$85</c:f>
              <c:numCache>
                <c:formatCode>0.00000000%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1.0042128815275665E-6</c:v>
                </c:pt>
                <c:pt idx="5">
                  <c:v>1.0215159121661271E-5</c:v>
                </c:pt>
                <c:pt idx="6">
                  <c:v>5.3955058577317295E-6</c:v>
                </c:pt>
                <c:pt idx="7">
                  <c:v>7.3635964714858948E-8</c:v>
                </c:pt>
                <c:pt idx="8">
                  <c:v>2.0420912937182078E-8</c:v>
                </c:pt>
                <c:pt idx="9">
                  <c:v>5.1139003097155212E-7</c:v>
                </c:pt>
                <c:pt idx="10">
                  <c:v>1.1639091036929995E-8</c:v>
                </c:pt>
                <c:pt idx="11">
                  <c:v>8.4731058532106288E-8</c:v>
                </c:pt>
                <c:pt idx="12">
                  <c:v>8.5409892299393378E-8</c:v>
                </c:pt>
                <c:pt idx="13">
                  <c:v>1.6276764373060937E-7</c:v>
                </c:pt>
                <c:pt idx="14">
                  <c:v>6.597698258553928E-9</c:v>
                </c:pt>
                <c:pt idx="15">
                  <c:v>2.0536299893721769E-8</c:v>
                </c:pt>
                <c:pt idx="16">
                  <c:v>1.412616679812189E-7</c:v>
                </c:pt>
                <c:pt idx="17">
                  <c:v>3.3986052735441697E-8</c:v>
                </c:pt>
                <c:pt idx="18">
                  <c:v>3.2242520474906226E-8</c:v>
                </c:pt>
                <c:pt idx="19">
                  <c:v>7.6371467639524033E-9</c:v>
                </c:pt>
                <c:pt idx="20">
                  <c:v>9.4321915297615401E-8</c:v>
                </c:pt>
                <c:pt idx="21">
                  <c:v>3.158959439759725E-7</c:v>
                </c:pt>
                <c:pt idx="22">
                  <c:v>1.8762631030138057E-7</c:v>
                </c:pt>
                <c:pt idx="23">
                  <c:v>1.6218922209857085E-7</c:v>
                </c:pt>
                <c:pt idx="24">
                  <c:v>3.5384807220437317E-7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AF-4D52-9554-5D7A8D029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5248"/>
        <c:axId val="237255640"/>
      </c:lineChart>
      <c:catAx>
        <c:axId val="237255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55640"/>
        <c:crosses val="autoZero"/>
        <c:auto val="1"/>
        <c:lblAlgn val="ctr"/>
        <c:lblOffset val="100"/>
        <c:noMultiLvlLbl val="0"/>
      </c:catAx>
      <c:valAx>
        <c:axId val="237255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55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06'!$D$89</c:f>
              <c:strCache>
                <c:ptCount val="1"/>
                <c:pt idx="0">
                  <c:v>Apertura media por el promedio del intercambio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06'!$A$90:$A$114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06'!$D$90:$D$114</c:f>
              <c:numCache>
                <c:formatCode>0.00000000%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5.0210644076378326E-7</c:v>
                </c:pt>
                <c:pt idx="5">
                  <c:v>5.1075795608306357E-6</c:v>
                </c:pt>
                <c:pt idx="6">
                  <c:v>2.6977529288658648E-6</c:v>
                </c:pt>
                <c:pt idx="7">
                  <c:v>3.6817982357429474E-8</c:v>
                </c:pt>
                <c:pt idx="8">
                  <c:v>1.0210456468591039E-8</c:v>
                </c:pt>
                <c:pt idx="9">
                  <c:v>2.5569501548577606E-7</c:v>
                </c:pt>
                <c:pt idx="10">
                  <c:v>5.8195455184649973E-9</c:v>
                </c:pt>
                <c:pt idx="11">
                  <c:v>4.2365529266053144E-8</c:v>
                </c:pt>
                <c:pt idx="12">
                  <c:v>4.2704946149696689E-8</c:v>
                </c:pt>
                <c:pt idx="13">
                  <c:v>8.1383821865304687E-8</c:v>
                </c:pt>
                <c:pt idx="14">
                  <c:v>3.298849129276964E-9</c:v>
                </c:pt>
                <c:pt idx="15">
                  <c:v>1.0268149946860885E-8</c:v>
                </c:pt>
                <c:pt idx="16">
                  <c:v>7.0630833990609448E-8</c:v>
                </c:pt>
                <c:pt idx="17">
                  <c:v>1.6993026367720849E-8</c:v>
                </c:pt>
                <c:pt idx="18">
                  <c:v>1.6121260237453113E-8</c:v>
                </c:pt>
                <c:pt idx="19">
                  <c:v>3.8185733819762016E-9</c:v>
                </c:pt>
                <c:pt idx="20">
                  <c:v>4.71609576488077E-8</c:v>
                </c:pt>
                <c:pt idx="21">
                  <c:v>1.5794797198798625E-7</c:v>
                </c:pt>
                <c:pt idx="22">
                  <c:v>9.3813155150690286E-8</c:v>
                </c:pt>
                <c:pt idx="23">
                  <c:v>8.1094611049285424E-8</c:v>
                </c:pt>
                <c:pt idx="24">
                  <c:v>1.7692403610218659E-7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CB2-4F9B-88F4-3AAFE61FC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6424"/>
        <c:axId val="237256816"/>
      </c:lineChart>
      <c:catAx>
        <c:axId val="237256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56816"/>
        <c:crosses val="autoZero"/>
        <c:auto val="1"/>
        <c:lblAlgn val="ctr"/>
        <c:lblOffset val="100"/>
        <c:noMultiLvlLbl val="0"/>
      </c:catAx>
      <c:valAx>
        <c:axId val="23725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56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06'!$D$2</c:f>
              <c:strCache>
                <c:ptCount val="1"/>
                <c:pt idx="0">
                  <c:v>Apertura medida por exportaciones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participacion 06'!$A$3:$A$27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06'!$D$3:$D$27</c:f>
              <c:numCache>
                <c:formatCode>0.000%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3.1761517902958102E-4</c:v>
                </c:pt>
                <c:pt idx="5">
                  <c:v>3.6993351213385752E-3</c:v>
                </c:pt>
                <c:pt idx="6">
                  <c:v>1.8054704296419893E-3</c:v>
                </c:pt>
                <c:pt idx="7">
                  <c:v>1.8321886093220868E-5</c:v>
                </c:pt>
                <c:pt idx="8">
                  <c:v>5.950137415719008E-6</c:v>
                </c:pt>
                <c:pt idx="9">
                  <c:v>1.6812620814895464E-4</c:v>
                </c:pt>
                <c:pt idx="10">
                  <c:v>3.3323701918559222E-6</c:v>
                </c:pt>
                <c:pt idx="11">
                  <c:v>2.4353095943083253E-5</c:v>
                </c:pt>
                <c:pt idx="12">
                  <c:v>2.2497812334200976E-5</c:v>
                </c:pt>
                <c:pt idx="13">
                  <c:v>3.0084008141106105E-5</c:v>
                </c:pt>
                <c:pt idx="14">
                  <c:v>1.7997561218655161E-6</c:v>
                </c:pt>
                <c:pt idx="15">
                  <c:v>5.6680672967714428E-6</c:v>
                </c:pt>
                <c:pt idx="16">
                  <c:v>5.9179853960011222E-5</c:v>
                </c:pt>
                <c:pt idx="17">
                  <c:v>2.0300807669894376E-6</c:v>
                </c:pt>
                <c:pt idx="18">
                  <c:v>4.6840174896901148E-6</c:v>
                </c:pt>
                <c:pt idx="19">
                  <c:v>3.252974021853343E-6</c:v>
                </c:pt>
                <c:pt idx="20">
                  <c:v>3.6021537470472133E-5</c:v>
                </c:pt>
                <c:pt idx="21">
                  <c:v>1.5133862431822011E-4</c:v>
                </c:pt>
                <c:pt idx="22">
                  <c:v>8.8012378866878852E-5</c:v>
                </c:pt>
                <c:pt idx="23">
                  <c:v>7.453698796604916E-5</c:v>
                </c:pt>
                <c:pt idx="24">
                  <c:v>1.6462041769316931E-4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981-4049-8222-FDBDADC0E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7600"/>
        <c:axId val="237257992"/>
      </c:lineChart>
      <c:catAx>
        <c:axId val="23725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57992"/>
        <c:crosses val="autoZero"/>
        <c:auto val="1"/>
        <c:lblAlgn val="ctr"/>
        <c:lblOffset val="100"/>
        <c:noMultiLvlLbl val="0"/>
      </c:catAx>
      <c:valAx>
        <c:axId val="237257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57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06'!$D$31</c:f>
              <c:strCache>
                <c:ptCount val="1"/>
                <c:pt idx="0">
                  <c:v>Apertura medida por Importaciones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participacion 06'!$A$32:$A$56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06'!$D$32:$D$56</c:f>
              <c:numCache>
                <c:formatCode>0.000000%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1.0495087750681828E-5</c:v>
                </c:pt>
                <c:pt idx="5">
                  <c:v>1.5938529317411975E-4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3.1630801446195146E-6</c:v>
                </c:pt>
                <c:pt idx="13">
                  <c:v>2.8082802257702651E-4</c:v>
                </c:pt>
                <c:pt idx="14">
                  <c:v>3.4791659914860517E-6</c:v>
                </c:pt>
                <c:pt idx="15">
                  <c:v>1.3083218612251067E-6</c:v>
                </c:pt>
                <c:pt idx="16">
                  <c:v>4.2639095024674054E-7</c:v>
                </c:pt>
                <c:pt idx="17">
                  <c:v>6.857754457625157E-5</c:v>
                </c:pt>
                <c:pt idx="18">
                  <c:v>5.0235717416214979E-5</c:v>
                </c:pt>
                <c:pt idx="19">
                  <c:v>0</c:v>
                </c:pt>
                <c:pt idx="20">
                  <c:v>0</c:v>
                </c:pt>
                <c:pt idx="21">
                  <c:v>4.0912923507545803E-7</c:v>
                </c:pt>
                <c:pt idx="22">
                  <c:v>6.7234004949688432E-5</c:v>
                </c:pt>
                <c:pt idx="23">
                  <c:v>2.2822949609286489E-6</c:v>
                </c:pt>
                <c:pt idx="24">
                  <c:v>3.2576611660017796E-5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F53-4809-B316-72C271E79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8776"/>
        <c:axId val="237259168"/>
      </c:lineChart>
      <c:catAx>
        <c:axId val="237258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59168"/>
        <c:crosses val="autoZero"/>
        <c:auto val="1"/>
        <c:lblAlgn val="ctr"/>
        <c:lblOffset val="100"/>
        <c:noMultiLvlLbl val="0"/>
      </c:catAx>
      <c:valAx>
        <c:axId val="23725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58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06'!$D$60</c:f>
              <c:strCache>
                <c:ptCount val="1"/>
                <c:pt idx="0">
                  <c:v>Apertura por el peso de los Intercambios locales en el comercio mundial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participacion 06'!$A$61:$A$85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06'!$D$61:$D$85</c:f>
              <c:numCache>
                <c:formatCode>0.00000%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2.717344820442469E-4</c:v>
                </c:pt>
                <c:pt idx="5">
                  <c:v>3.4225435556811778E-3</c:v>
                </c:pt>
                <c:pt idx="6">
                  <c:v>1.6801191931060302E-3</c:v>
                </c:pt>
                <c:pt idx="7">
                  <c:v>1.7365630957023493E-5</c:v>
                </c:pt>
                <c:pt idx="8">
                  <c:v>5.5767311854540497E-6</c:v>
                </c:pt>
                <c:pt idx="9">
                  <c:v>1.5814918890621381E-4</c:v>
                </c:pt>
                <c:pt idx="10">
                  <c:v>3.0160362409447867E-6</c:v>
                </c:pt>
                <c:pt idx="11">
                  <c:v>2.1847111512506808E-5</c:v>
                </c:pt>
                <c:pt idx="12">
                  <c:v>2.0275615286449013E-5</c:v>
                </c:pt>
                <c:pt idx="13">
                  <c:v>4.6565683238420605E-5</c:v>
                </c:pt>
                <c:pt idx="14">
                  <c:v>1.9412330459767074E-6</c:v>
                </c:pt>
                <c:pt idx="15">
                  <c:v>5.089073765484096E-6</c:v>
                </c:pt>
                <c:pt idx="16">
                  <c:v>4.9225435504274106E-5</c:v>
                </c:pt>
                <c:pt idx="17">
                  <c:v>1.6350332364279712E-5</c:v>
                </c:pt>
                <c:pt idx="18">
                  <c:v>1.0502053253798824E-5</c:v>
                </c:pt>
                <c:pt idx="19">
                  <c:v>2.6764652972891765E-6</c:v>
                </c:pt>
                <c:pt idx="20">
                  <c:v>3.0029998133321953E-5</c:v>
                </c:pt>
                <c:pt idx="21">
                  <c:v>1.141841903204726E-4</c:v>
                </c:pt>
                <c:pt idx="22">
                  <c:v>8.2942480526908621E-5</c:v>
                </c:pt>
                <c:pt idx="23">
                  <c:v>6.5514040480802707E-5</c:v>
                </c:pt>
                <c:pt idx="24">
                  <c:v>1.4809625079579059E-4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585-4030-B106-71079409C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59952"/>
        <c:axId val="237260344"/>
      </c:lineChart>
      <c:catAx>
        <c:axId val="23725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60344"/>
        <c:crosses val="autoZero"/>
        <c:auto val="1"/>
        <c:lblAlgn val="ctr"/>
        <c:lblOffset val="100"/>
        <c:noMultiLvlLbl val="0"/>
      </c:catAx>
      <c:valAx>
        <c:axId val="237260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5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06'!$F$5</c:f>
              <c:strCache>
                <c:ptCount val="1"/>
                <c:pt idx="0">
                  <c:v>IVCR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06'!$A$6:$A$30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06'!$F$6:$F$30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2.6859875791158993E-4</c:v>
                </c:pt>
                <c:pt idx="5">
                  <c:v>3.3976186234183367E-3</c:v>
                </c:pt>
                <c:pt idx="6">
                  <c:v>1.6801191931060302E-3</c:v>
                </c:pt>
                <c:pt idx="7">
                  <c:v>1.7365630957023493E-5</c:v>
                </c:pt>
                <c:pt idx="8">
                  <c:v>5.5767311854540497E-6</c:v>
                </c:pt>
                <c:pt idx="9">
                  <c:v>1.5814918890621381E-4</c:v>
                </c:pt>
                <c:pt idx="10">
                  <c:v>3.0160362409447867E-6</c:v>
                </c:pt>
                <c:pt idx="11">
                  <c:v>2.1847111512506808E-5</c:v>
                </c:pt>
                <c:pt idx="12">
                  <c:v>1.9548531270983427E-5</c:v>
                </c:pt>
                <c:pt idx="13">
                  <c:v>9.6474242981362588E-6</c:v>
                </c:pt>
                <c:pt idx="14">
                  <c:v>1.3550489204077328E-6</c:v>
                </c:pt>
                <c:pt idx="15">
                  <c:v>4.7415718731419648E-6</c:v>
                </c:pt>
                <c:pt idx="16">
                  <c:v>4.9080951290848589E-5</c:v>
                </c:pt>
                <c:pt idx="17">
                  <c:v>-1.3163871064149946E-5</c:v>
                </c:pt>
                <c:pt idx="18">
                  <c:v>-2.3305392085960248E-6</c:v>
                </c:pt>
                <c:pt idx="19">
                  <c:v>2.6764652972891765E-6</c:v>
                </c:pt>
                <c:pt idx="20">
                  <c:v>3.0029998133321953E-5</c:v>
                </c:pt>
                <c:pt idx="21">
                  <c:v>1.139827589812531E-4</c:v>
                </c:pt>
                <c:pt idx="22">
                  <c:v>5.013244722570152E-5</c:v>
                </c:pt>
                <c:pt idx="23">
                  <c:v>6.4944028299674419E-5</c:v>
                </c:pt>
                <c:pt idx="24">
                  <c:v>1.3994287527303295E-4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DF6-4709-B06F-7433CBE9A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61128"/>
        <c:axId val="237261520"/>
      </c:lineChart>
      <c:catAx>
        <c:axId val="237261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61520"/>
        <c:crosses val="autoZero"/>
        <c:auto val="1"/>
        <c:lblAlgn val="ctr"/>
        <c:lblOffset val="100"/>
        <c:noMultiLvlLbl val="0"/>
      </c:catAx>
      <c:valAx>
        <c:axId val="23726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61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06'!$I$37</c:f>
              <c:strCache>
                <c:ptCount val="1"/>
                <c:pt idx="0">
                  <c:v>IVCR Norm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06'!$A$38:$A$62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06'!$I$38:$I$62</c:f>
              <c:numCache>
                <c:formatCode>General</c:formatCode>
                <c:ptCount val="2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-0.98234222950554995</c:v>
                </c:pt>
                <c:pt idx="5">
                  <c:v>-0.79714926895459703</c:v>
                </c:pt>
                <c:pt idx="6">
                  <c:v>-0.89120253754656509</c:v>
                </c:pt>
                <c:pt idx="7">
                  <c:v>-0.99852317816981051</c:v>
                </c:pt>
                <c:pt idx="8">
                  <c:v>-0.99943651754326557</c:v>
                </c:pt>
                <c:pt idx="9">
                  <c:v>-0.98098166995691904</c:v>
                </c:pt>
                <c:pt idx="10">
                  <c:v>-0.99950242533359046</c:v>
                </c:pt>
                <c:pt idx="11">
                  <c:v>-0.99700959687099933</c:v>
                </c:pt>
                <c:pt idx="12">
                  <c:v>-0.99708120101883435</c:v>
                </c:pt>
                <c:pt idx="13">
                  <c:v>-0.99616654700755669</c:v>
                </c:pt>
                <c:pt idx="14">
                  <c:v>-0.99976901599248513</c:v>
                </c:pt>
                <c:pt idx="15">
                  <c:v>-0.99914631305873092</c:v>
                </c:pt>
                <c:pt idx="16">
                  <c:v>-0.99105993081787369</c:v>
                </c:pt>
                <c:pt idx="17">
                  <c:v>-0.99958893611455168</c:v>
                </c:pt>
                <c:pt idx="18">
                  <c:v>-0.99908524772865459</c:v>
                </c:pt>
                <c:pt idx="19">
                  <c:v>-0.99949321201384311</c:v>
                </c:pt>
                <c:pt idx="20">
                  <c:v>-0.99225849665051769</c:v>
                </c:pt>
                <c:pt idx="21">
                  <c:v>-0.95060817046278134</c:v>
                </c:pt>
                <c:pt idx="22">
                  <c:v>-0.97365581239950949</c:v>
                </c:pt>
                <c:pt idx="23">
                  <c:v>-0.9807795199147139</c:v>
                </c:pt>
                <c:pt idx="24">
                  <c:v>-0.97765039460198566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7D0-4CE4-802E-9AE4A7877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262304"/>
        <c:axId val="239694792"/>
      </c:lineChart>
      <c:catAx>
        <c:axId val="23726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694792"/>
        <c:crosses val="autoZero"/>
        <c:auto val="1"/>
        <c:lblAlgn val="ctr"/>
        <c:lblOffset val="100"/>
        <c:noMultiLvlLbl val="0"/>
      </c:catAx>
      <c:valAx>
        <c:axId val="23969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26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'Indicadores de participacion '!$D$3</c:f>
              <c:strCache>
                <c:ptCount val="1"/>
                <c:pt idx="0">
                  <c:v>Apertura medida por Exportaciones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de participacion '!$A$4:$A$28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participacion '!$D$4:$D$28</c:f>
              <c:numCache>
                <c:formatCode>0%</c:formatCode>
                <c:ptCount val="25"/>
                <c:pt idx="0">
                  <c:v>5.0950714087945999E-2</c:v>
                </c:pt>
                <c:pt idx="1">
                  <c:v>4.7945273386220864E-2</c:v>
                </c:pt>
                <c:pt idx="2">
                  <c:v>5.3609504791671071E-2</c:v>
                </c:pt>
                <c:pt idx="3">
                  <c:v>7.2308378698456494E-2</c:v>
                </c:pt>
                <c:pt idx="4">
                  <c:v>8.0162757039146937E-2</c:v>
                </c:pt>
                <c:pt idx="5">
                  <c:v>8.4695432230081621E-2</c:v>
                </c:pt>
                <c:pt idx="6">
                  <c:v>8.1640711453784043E-2</c:v>
                </c:pt>
                <c:pt idx="7">
                  <c:v>6.6983104048167916E-2</c:v>
                </c:pt>
                <c:pt idx="8">
                  <c:v>7.2922858716988809E-2</c:v>
                </c:pt>
                <c:pt idx="9">
                  <c:v>7.8786646899014587E-2</c:v>
                </c:pt>
                <c:pt idx="10">
                  <c:v>5.9802637437578937E-2</c:v>
                </c:pt>
                <c:pt idx="11">
                  <c:v>7.0612718149475548E-2</c:v>
                </c:pt>
                <c:pt idx="12">
                  <c:v>6.4289951862599698E-2</c:v>
                </c:pt>
                <c:pt idx="13">
                  <c:v>7.0119633749645402E-2</c:v>
                </c:pt>
                <c:pt idx="14">
                  <c:v>7.1760125175717837E-2</c:v>
                </c:pt>
                <c:pt idx="15">
                  <c:v>6.3517153558881725E-2</c:v>
                </c:pt>
                <c:pt idx="16">
                  <c:v>5.5118476464113476E-2</c:v>
                </c:pt>
                <c:pt idx="17">
                  <c:v>5.3858081887341688E-2</c:v>
                </c:pt>
                <c:pt idx="18">
                  <c:v>5.9368892689470737E-2</c:v>
                </c:pt>
                <c:pt idx="19">
                  <c:v>9.2615735835496912E-2</c:v>
                </c:pt>
                <c:pt idx="20">
                  <c:v>6.9551342479378747E-2</c:v>
                </c:pt>
                <c:pt idx="21">
                  <c:v>4.7835973039212019E-2</c:v>
                </c:pt>
                <c:pt idx="22">
                  <c:v>5.139391787587605E-2</c:v>
                </c:pt>
                <c:pt idx="23">
                  <c:v>4.8047974145316766E-2</c:v>
                </c:pt>
                <c:pt idx="24">
                  <c:v>5.8232405404206974E-2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87-4676-A9A7-D5FE8F8E8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499240"/>
        <c:axId val="223499632"/>
      </c:lineChart>
      <c:catAx>
        <c:axId val="223499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499632"/>
        <c:crosses val="autoZero"/>
        <c:auto val="1"/>
        <c:lblAlgn val="ctr"/>
        <c:lblOffset val="100"/>
        <c:noMultiLvlLbl val="0"/>
      </c:catAx>
      <c:valAx>
        <c:axId val="22349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499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06'!$D$69</c:f>
              <c:strCache>
                <c:ptCount val="1"/>
                <c:pt idx="0">
                  <c:v>Índice de Grubel LLoyd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06'!$A$70:$A$94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06'!$D$70:$D$94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1.1539662206529799E-2</c:v>
                </c:pt>
                <c:pt idx="5">
                  <c:v>7.2825756217090865E-3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3.5860022257944824E-2</c:v>
                </c:pt>
                <c:pt idx="13">
                  <c:v>0.79282115869017633</c:v>
                </c:pt>
                <c:pt idx="14">
                  <c:v>0.30196483971044463</c:v>
                </c:pt>
                <c:pt idx="15">
                  <c:v>6.8283917340521083E-2</c:v>
                </c:pt>
                <c:pt idx="16">
                  <c:v>2.9351535836177334E-3</c:v>
                </c:pt>
                <c:pt idx="17">
                  <c:v>1.8051133622768933</c:v>
                </c:pt>
                <c:pt idx="18">
                  <c:v>1.2219127205199629</c:v>
                </c:pt>
                <c:pt idx="19">
                  <c:v>0</c:v>
                </c:pt>
                <c:pt idx="20">
                  <c:v>0</c:v>
                </c:pt>
                <c:pt idx="21">
                  <c:v>1.7640913216983023E-3</c:v>
                </c:pt>
                <c:pt idx="22">
                  <c:v>0.39557574228278236</c:v>
                </c:pt>
                <c:pt idx="23">
                  <c:v>8.7006109979633761E-3</c:v>
                </c:pt>
                <c:pt idx="24">
                  <c:v>5.5054570787212653E-2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696360"/>
        <c:axId val="239696752"/>
      </c:lineChart>
      <c:catAx>
        <c:axId val="239696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696752"/>
        <c:crosses val="autoZero"/>
        <c:auto val="1"/>
        <c:lblAlgn val="ctr"/>
        <c:lblOffset val="100"/>
        <c:noMultiLvlLbl val="0"/>
      </c:catAx>
      <c:valAx>
        <c:axId val="23969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696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'Export 07'!$B$1</c:f>
              <c:strCache>
                <c:ptCount val="1"/>
                <c:pt idx="0">
                  <c:v>exportaciones Colombia a Japon (US$)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'Export 07'!$A$2:$A$26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'Export 07'!$B$2:$B$26</c:f>
              <c:numCache>
                <c:formatCode>_-[$$-409]* #,##0_ ;_-[$$-409]* \-#,##0\ ;_-[$$-409]* "-"_ ;_-@_ </c:formatCode>
                <c:ptCount val="25"/>
                <c:pt idx="0">
                  <c:v>104156568</c:v>
                </c:pt>
                <c:pt idx="1">
                  <c:v>93429672</c:v>
                </c:pt>
                <c:pt idx="2">
                  <c:v>101910016</c:v>
                </c:pt>
                <c:pt idx="3">
                  <c:v>219296832</c:v>
                </c:pt>
                <c:pt idx="4">
                  <c:v>235328992</c:v>
                </c:pt>
                <c:pt idx="5">
                  <c:v>222606368</c:v>
                </c:pt>
                <c:pt idx="6">
                  <c:v>281760768</c:v>
                </c:pt>
                <c:pt idx="7">
                  <c:v>214246080</c:v>
                </c:pt>
                <c:pt idx="8">
                  <c:v>186923200</c:v>
                </c:pt>
                <c:pt idx="9">
                  <c:v>176623204</c:v>
                </c:pt>
                <c:pt idx="10">
                  <c:v>118484289</c:v>
                </c:pt>
                <c:pt idx="11">
                  <c:v>138285634</c:v>
                </c:pt>
                <c:pt idx="12">
                  <c:v>130589420</c:v>
                </c:pt>
                <c:pt idx="13">
                  <c:v>174454725</c:v>
                </c:pt>
                <c:pt idx="14">
                  <c:v>241156685</c:v>
                </c:pt>
                <c:pt idx="15">
                  <c:v>226209828</c:v>
                </c:pt>
                <c:pt idx="16">
                  <c:v>227464570</c:v>
                </c:pt>
                <c:pt idx="17">
                  <c:v>260693605</c:v>
                </c:pt>
                <c:pt idx="18">
                  <c:v>266880091</c:v>
                </c:pt>
                <c:pt idx="19">
                  <c:v>388145269</c:v>
                </c:pt>
                <c:pt idx="20">
                  <c:v>367879377</c:v>
                </c:pt>
                <c:pt idx="21">
                  <c:v>229520703</c:v>
                </c:pt>
                <c:pt idx="22">
                  <c:v>243616517</c:v>
                </c:pt>
                <c:pt idx="23">
                  <c:v>255093618</c:v>
                </c:pt>
                <c:pt idx="24">
                  <c:v>290843002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25D-40B3-9684-1192E18A6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697928"/>
        <c:axId val="239698320"/>
      </c:lineChart>
      <c:catAx>
        <c:axId val="239697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698320"/>
        <c:crosses val="autoZero"/>
        <c:auto val="1"/>
        <c:lblAlgn val="ctr"/>
        <c:lblOffset val="100"/>
        <c:noMultiLvlLbl val="0"/>
      </c:catAx>
      <c:valAx>
        <c:axId val="23969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_ ;_-[$$-409]* \-#,##0\ ;_-[$$-409]* &quot;-&quot;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697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'Import 07'!$B$1</c:f>
              <c:strCache>
                <c:ptCount val="1"/>
                <c:pt idx="0">
                  <c:v>Importaciones de Colombia desde Japon (US$)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'Import 07'!$A$2:$A$26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'Import 07'!$B$2:$B$26</c:f>
              <c:numCache>
                <c:formatCode>[$$-409]#,##0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710</c:v>
                </c:pt>
                <c:pt idx="3">
                  <c:v>2301</c:v>
                </c:pt>
                <c:pt idx="4">
                  <c:v>0</c:v>
                </c:pt>
                <c:pt idx="5">
                  <c:v>1193</c:v>
                </c:pt>
                <c:pt idx="6">
                  <c:v>5237</c:v>
                </c:pt>
                <c:pt idx="7">
                  <c:v>987</c:v>
                </c:pt>
                <c:pt idx="8">
                  <c:v>1006</c:v>
                </c:pt>
                <c:pt idx="9">
                  <c:v>590</c:v>
                </c:pt>
                <c:pt idx="10">
                  <c:v>3113</c:v>
                </c:pt>
                <c:pt idx="11">
                  <c:v>2130</c:v>
                </c:pt>
                <c:pt idx="12">
                  <c:v>1473</c:v>
                </c:pt>
                <c:pt idx="13">
                  <c:v>0</c:v>
                </c:pt>
                <c:pt idx="14">
                  <c:v>1251</c:v>
                </c:pt>
                <c:pt idx="15">
                  <c:v>270781</c:v>
                </c:pt>
                <c:pt idx="16">
                  <c:v>148</c:v>
                </c:pt>
                <c:pt idx="17">
                  <c:v>339</c:v>
                </c:pt>
                <c:pt idx="18">
                  <c:v>745</c:v>
                </c:pt>
                <c:pt idx="19">
                  <c:v>1657</c:v>
                </c:pt>
                <c:pt idx="20">
                  <c:v>19688</c:v>
                </c:pt>
                <c:pt idx="21">
                  <c:v>12362</c:v>
                </c:pt>
                <c:pt idx="22">
                  <c:v>30148</c:v>
                </c:pt>
                <c:pt idx="23">
                  <c:v>5272</c:v>
                </c:pt>
                <c:pt idx="24">
                  <c:v>23696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19-4095-845B-7F5AC2165E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699104"/>
        <c:axId val="239699496"/>
      </c:lineChart>
      <c:catAx>
        <c:axId val="23969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699496"/>
        <c:crosses val="autoZero"/>
        <c:auto val="1"/>
        <c:lblAlgn val="ctr"/>
        <c:lblOffset val="100"/>
        <c:noMultiLvlLbl val="0"/>
      </c:catAx>
      <c:valAx>
        <c:axId val="23969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69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'Balanza c 07'!$D$1</c:f>
              <c:strCache>
                <c:ptCount val="1"/>
                <c:pt idx="0">
                  <c:v>Balanza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'Balanza c 07'!$A$2:$A$26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'Balanza c 07'!$D$2:$D$26</c:f>
              <c:numCache>
                <c:formatCode>[$$-409]#,##0</c:formatCode>
                <c:ptCount val="25"/>
                <c:pt idx="0">
                  <c:v>104156568</c:v>
                </c:pt>
                <c:pt idx="1">
                  <c:v>93429672</c:v>
                </c:pt>
                <c:pt idx="2">
                  <c:v>101909306</c:v>
                </c:pt>
                <c:pt idx="3">
                  <c:v>219294531</c:v>
                </c:pt>
                <c:pt idx="4">
                  <c:v>235328992</c:v>
                </c:pt>
                <c:pt idx="5">
                  <c:v>222605175</c:v>
                </c:pt>
                <c:pt idx="6">
                  <c:v>281755531</c:v>
                </c:pt>
                <c:pt idx="7">
                  <c:v>214245093</c:v>
                </c:pt>
                <c:pt idx="8">
                  <c:v>186922194</c:v>
                </c:pt>
                <c:pt idx="9">
                  <c:v>176622614</c:v>
                </c:pt>
                <c:pt idx="10">
                  <c:v>118481176</c:v>
                </c:pt>
                <c:pt idx="11">
                  <c:v>138283504</c:v>
                </c:pt>
                <c:pt idx="12">
                  <c:v>130587947</c:v>
                </c:pt>
                <c:pt idx="13">
                  <c:v>174454725</c:v>
                </c:pt>
                <c:pt idx="14">
                  <c:v>241155434</c:v>
                </c:pt>
                <c:pt idx="15">
                  <c:v>225939047</c:v>
                </c:pt>
                <c:pt idx="16">
                  <c:v>227464422</c:v>
                </c:pt>
                <c:pt idx="17">
                  <c:v>260693266</c:v>
                </c:pt>
                <c:pt idx="18">
                  <c:v>266879346</c:v>
                </c:pt>
                <c:pt idx="19">
                  <c:v>388143612</c:v>
                </c:pt>
                <c:pt idx="20">
                  <c:v>367859689</c:v>
                </c:pt>
                <c:pt idx="21">
                  <c:v>229508341</c:v>
                </c:pt>
                <c:pt idx="22">
                  <c:v>243586369</c:v>
                </c:pt>
                <c:pt idx="23">
                  <c:v>255088346</c:v>
                </c:pt>
                <c:pt idx="24">
                  <c:v>290819306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99A-4B51-913E-849FC194B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700280"/>
        <c:axId val="239700672"/>
      </c:lineChart>
      <c:catAx>
        <c:axId val="239700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700672"/>
        <c:crosses val="autoZero"/>
        <c:auto val="1"/>
        <c:lblAlgn val="ctr"/>
        <c:lblOffset val="100"/>
        <c:noMultiLvlLbl val="0"/>
      </c:catAx>
      <c:valAx>
        <c:axId val="23970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700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per capita 07'!$D$2</c:f>
              <c:strCache>
                <c:ptCount val="1"/>
                <c:pt idx="0">
                  <c:v>Exportaciones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per capita 07'!$A$3:$A$27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per capita 07'!$D$3:$D$27</c:f>
              <c:numCache>
                <c:formatCode>[$$-409]#,##0.000000</c:formatCode>
                <c:ptCount val="25"/>
                <c:pt idx="0">
                  <c:v>2.9829955061708171</c:v>
                </c:pt>
                <c:pt idx="1">
                  <c:v>2.6274784136409099</c:v>
                </c:pt>
                <c:pt idx="2">
                  <c:v>2.8155694806793283</c:v>
                </c:pt>
                <c:pt idx="3">
                  <c:v>5.9553437272827034</c:v>
                </c:pt>
                <c:pt idx="4">
                  <c:v>6.2851641927056212</c:v>
                </c:pt>
                <c:pt idx="5">
                  <c:v>5.8505120759945584</c:v>
                </c:pt>
                <c:pt idx="6">
                  <c:v>7.2909247253664722</c:v>
                </c:pt>
                <c:pt idx="7">
                  <c:v>5.4607166696670362</c:v>
                </c:pt>
                <c:pt idx="8">
                  <c:v>4.6942889146737183</c:v>
                </c:pt>
                <c:pt idx="9">
                  <c:v>4.3714331063448508</c:v>
                </c:pt>
                <c:pt idx="10">
                  <c:v>2.8906426614087239</c:v>
                </c:pt>
                <c:pt idx="11">
                  <c:v>3.3263733786665139</c:v>
                </c:pt>
                <c:pt idx="12">
                  <c:v>3.0980490744635141</c:v>
                </c:pt>
                <c:pt idx="13">
                  <c:v>4.0832806835720596</c:v>
                </c:pt>
                <c:pt idx="14">
                  <c:v>5.5712866272774644</c:v>
                </c:pt>
                <c:pt idx="15">
                  <c:v>5.1603966844956481</c:v>
                </c:pt>
                <c:pt idx="16">
                  <c:v>5.1260029178372957</c:v>
                </c:pt>
                <c:pt idx="17">
                  <c:v>5.8058790031370782</c:v>
                </c:pt>
                <c:pt idx="18">
                  <c:v>5.876309431446999</c:v>
                </c:pt>
                <c:pt idx="19">
                  <c:v>8.4529904448792426</c:v>
                </c:pt>
                <c:pt idx="20">
                  <c:v>7.9273335648241625</c:v>
                </c:pt>
                <c:pt idx="21">
                  <c:v>4.8958131199284107</c:v>
                </c:pt>
                <c:pt idx="22">
                  <c:v>5.1458461631921502</c:v>
                </c:pt>
                <c:pt idx="23">
                  <c:v>5.3376476806189768</c:v>
                </c:pt>
                <c:pt idx="24">
                  <c:v>6.0304959055088849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23-41EF-A9AA-BA3F74266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701456"/>
        <c:axId val="239701848"/>
      </c:lineChart>
      <c:catAx>
        <c:axId val="23970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701848"/>
        <c:crosses val="autoZero"/>
        <c:auto val="1"/>
        <c:lblAlgn val="ctr"/>
        <c:lblOffset val="100"/>
        <c:noMultiLvlLbl val="0"/>
      </c:catAx>
      <c:valAx>
        <c:axId val="239701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70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per capita 07'!$D$31</c:f>
              <c:strCache>
                <c:ptCount val="1"/>
                <c:pt idx="0">
                  <c:v>Importaciones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per capita 07'!$A$32:$A$56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per capita 07'!$D$32:$D$56</c:f>
              <c:numCache>
                <c:formatCode>[$$-409]#,##0.00000000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1.9615876925015135E-5</c:v>
                </c:pt>
                <c:pt idx="3">
                  <c:v>6.2487204176654506E-5</c:v>
                </c:pt>
                <c:pt idx="4">
                  <c:v>0</c:v>
                </c:pt>
                <c:pt idx="5">
                  <c:v>3.1354273327263971E-5</c:v>
                </c:pt>
                <c:pt idx="6">
                  <c:v>1.3551415641635466E-4</c:v>
                </c:pt>
                <c:pt idx="7">
                  <c:v>2.5156713966301574E-5</c:v>
                </c:pt>
                <c:pt idx="8">
                  <c:v>2.5264144034350799E-5</c:v>
                </c:pt>
                <c:pt idx="9">
                  <c:v>1.4602529420446149E-5</c:v>
                </c:pt>
                <c:pt idx="10">
                  <c:v>7.5947373959136115E-5</c:v>
                </c:pt>
                <c:pt idx="11">
                  <c:v>5.12358015190477E-5</c:v>
                </c:pt>
                <c:pt idx="12">
                  <c:v>3.4944839227287757E-5</c:v>
                </c:pt>
                <c:pt idx="13">
                  <c:v>0</c:v>
                </c:pt>
                <c:pt idx="14">
                  <c:v>2.8901042368881908E-5</c:v>
                </c:pt>
                <c:pt idx="15">
                  <c:v>6.1771735869248622E-3</c:v>
                </c:pt>
                <c:pt idx="16">
                  <c:v>3.3352377991874504E-6</c:v>
                </c:pt>
                <c:pt idx="17">
                  <c:v>7.5498322333740002E-6</c:v>
                </c:pt>
                <c:pt idx="18">
                  <c:v>1.6403810827642494E-5</c:v>
                </c:pt>
                <c:pt idx="19">
                  <c:v>3.6085987092541132E-5</c:v>
                </c:pt>
                <c:pt idx="20">
                  <c:v>4.2425140679809868E-4</c:v>
                </c:pt>
                <c:pt idx="21">
                  <c:v>2.6368881324206737E-4</c:v>
                </c:pt>
                <c:pt idx="22">
                  <c:v>6.3680809510923656E-4</c:v>
                </c:pt>
                <c:pt idx="23">
                  <c:v>1.1031275024772766E-4</c:v>
                </c:pt>
                <c:pt idx="24">
                  <c:v>4.9132566365457382E-4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052-4740-9A4F-9EECAA0A5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702632"/>
        <c:axId val="239703024"/>
      </c:lineChart>
      <c:catAx>
        <c:axId val="23970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703024"/>
        <c:crosses val="autoZero"/>
        <c:auto val="1"/>
        <c:lblAlgn val="ctr"/>
        <c:lblOffset val="100"/>
        <c:noMultiLvlLbl val="0"/>
      </c:catAx>
      <c:valAx>
        <c:axId val="23970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702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per capita 07'!$D$60</c:f>
              <c:strCache>
                <c:ptCount val="1"/>
                <c:pt idx="0">
                  <c:v>Intercambio comercial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per capita 07'!$A$61:$A$85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per capita 07'!$D$61:$D$85</c:f>
              <c:numCache>
                <c:formatCode>[$$-409]#,##0.000000</c:formatCode>
                <c:ptCount val="25"/>
                <c:pt idx="0">
                  <c:v>2.9829955061708171</c:v>
                </c:pt>
                <c:pt idx="1">
                  <c:v>2.6274784136409099</c:v>
                </c:pt>
                <c:pt idx="2">
                  <c:v>2.8155890965562533</c:v>
                </c:pt>
                <c:pt idx="3">
                  <c:v>5.9554062144868807</c:v>
                </c:pt>
                <c:pt idx="4">
                  <c:v>6.2851641927056212</c:v>
                </c:pt>
                <c:pt idx="5">
                  <c:v>5.8505434302678863</c:v>
                </c:pt>
                <c:pt idx="6">
                  <c:v>7.2910602395228885</c:v>
                </c:pt>
                <c:pt idx="7">
                  <c:v>5.4607418263810024</c:v>
                </c:pt>
                <c:pt idx="8">
                  <c:v>4.6943141788177529</c:v>
                </c:pt>
                <c:pt idx="9">
                  <c:v>4.3714477088742711</c:v>
                </c:pt>
                <c:pt idx="10">
                  <c:v>2.8907186087826831</c:v>
                </c:pt>
                <c:pt idx="11">
                  <c:v>3.3264246144680332</c:v>
                </c:pt>
                <c:pt idx="12">
                  <c:v>3.0980840193027417</c:v>
                </c:pt>
                <c:pt idx="13">
                  <c:v>4.0832806835720596</c:v>
                </c:pt>
                <c:pt idx="14">
                  <c:v>5.5713155283198335</c:v>
                </c:pt>
                <c:pt idx="15">
                  <c:v>5.1665738580825726</c:v>
                </c:pt>
                <c:pt idx="16">
                  <c:v>5.1260062530750945</c:v>
                </c:pt>
                <c:pt idx="17">
                  <c:v>5.8058865529693113</c:v>
                </c:pt>
                <c:pt idx="18">
                  <c:v>5.8763258352578269</c:v>
                </c:pt>
                <c:pt idx="19">
                  <c:v>8.4530265308663353</c:v>
                </c:pt>
                <c:pt idx="20">
                  <c:v>7.9277578162309608</c:v>
                </c:pt>
                <c:pt idx="21">
                  <c:v>4.8960768087416531</c:v>
                </c:pt>
                <c:pt idx="22">
                  <c:v>5.1464829712872593</c:v>
                </c:pt>
                <c:pt idx="23">
                  <c:v>5.3377579933692241</c:v>
                </c:pt>
                <c:pt idx="24">
                  <c:v>6.0309872311725403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0B-4AFF-AED4-50A158105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703808"/>
        <c:axId val="239704200"/>
      </c:lineChart>
      <c:catAx>
        <c:axId val="23970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704200"/>
        <c:crosses val="autoZero"/>
        <c:auto val="1"/>
        <c:lblAlgn val="ctr"/>
        <c:lblOffset val="100"/>
        <c:noMultiLvlLbl val="0"/>
      </c:catAx>
      <c:valAx>
        <c:axId val="239704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703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07'!$D$2</c:f>
              <c:strCache>
                <c:ptCount val="1"/>
                <c:pt idx="0">
                  <c:v>Apertura medida por las exportaciones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07'!$A$3:$A$27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07'!$D$3:$D$27</c:f>
              <c:numCache>
                <c:formatCode>0.000000000%</c:formatCode>
                <c:ptCount val="25"/>
                <c:pt idx="0">
                  <c:v>2.5256474553924818E-3</c:v>
                </c:pt>
                <c:pt idx="1">
                  <c:v>1.8959102704856796E-3</c:v>
                </c:pt>
                <c:pt idx="2">
                  <c:v>1.8262612385670078E-3</c:v>
                </c:pt>
                <c:pt idx="3">
                  <c:v>2.6840568777968506E-3</c:v>
                </c:pt>
                <c:pt idx="4">
                  <c:v>2.5438970597898495E-3</c:v>
                </c:pt>
                <c:pt idx="5">
                  <c:v>2.2911291927858227E-3</c:v>
                </c:pt>
                <c:pt idx="6">
                  <c:v>2.6416844909536545E-3</c:v>
                </c:pt>
                <c:pt idx="7">
                  <c:v>2.1763300851395844E-3</c:v>
                </c:pt>
                <c:pt idx="8">
                  <c:v>2.1688309051928825E-3</c:v>
                </c:pt>
                <c:pt idx="9">
                  <c:v>1.7682376179764447E-3</c:v>
                </c:pt>
                <c:pt idx="10">
                  <c:v>1.206517433173161E-3</c:v>
                </c:pt>
                <c:pt idx="11">
                  <c:v>1.4120376173298902E-3</c:v>
                </c:pt>
                <c:pt idx="12">
                  <c:v>1.3792046862421477E-3</c:v>
                </c:pt>
                <c:pt idx="13">
                  <c:v>1.4901125380941138E-3</c:v>
                </c:pt>
                <c:pt idx="14">
                  <c:v>1.6453764639742898E-3</c:v>
                </c:pt>
                <c:pt idx="15">
                  <c:v>1.3912886692767953E-3</c:v>
                </c:pt>
                <c:pt idx="16">
                  <c:v>1.0966561284925162E-3</c:v>
                </c:pt>
                <c:pt idx="17">
                  <c:v>1.0684933197446223E-3</c:v>
                </c:pt>
                <c:pt idx="18">
                  <c:v>1.1413830479390286E-3</c:v>
                </c:pt>
                <c:pt idx="19">
                  <c:v>1.3523368545103947E-3</c:v>
                </c:pt>
                <c:pt idx="20">
                  <c:v>1.0967881732507356E-3</c:v>
                </c:pt>
                <c:pt idx="21">
                  <c:v>6.2089728138296047E-4</c:v>
                </c:pt>
                <c:pt idx="22">
                  <c:v>6.4077253782464957E-4</c:v>
                </c:pt>
                <c:pt idx="23">
                  <c:v>6.7410892815853341E-4</c:v>
                </c:pt>
                <c:pt idx="24">
                  <c:v>9.9576433520234386E-4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AB-40A9-A6AD-0617255A9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704984"/>
        <c:axId val="239705376"/>
      </c:lineChart>
      <c:catAx>
        <c:axId val="239704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705376"/>
        <c:crosses val="autoZero"/>
        <c:auto val="1"/>
        <c:lblAlgn val="ctr"/>
        <c:lblOffset val="100"/>
        <c:noMultiLvlLbl val="0"/>
      </c:catAx>
      <c:valAx>
        <c:axId val="23970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704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07'!$D$31</c:f>
              <c:strCache>
                <c:ptCount val="1"/>
                <c:pt idx="0">
                  <c:v>Apertura medida por las Importaciones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07'!$A$32:$A$56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07'!$D$32:$D$56</c:f>
              <c:numCache>
                <c:formatCode>0.00000000%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1.2723435146772773E-8</c:v>
                </c:pt>
                <c:pt idx="3">
                  <c:v>2.8162809373418367E-8</c:v>
                </c:pt>
                <c:pt idx="4">
                  <c:v>0</c:v>
                </c:pt>
                <c:pt idx="5">
                  <c:v>1.227870142058778E-8</c:v>
                </c:pt>
                <c:pt idx="6">
                  <c:v>4.9100170251964559E-8</c:v>
                </c:pt>
                <c:pt idx="7">
                  <c:v>1.0026030786807253E-8</c:v>
                </c:pt>
                <c:pt idx="8">
                  <c:v>1.1672408190230211E-8</c:v>
                </c:pt>
                <c:pt idx="9">
                  <c:v>5.9066995218029363E-9</c:v>
                </c:pt>
                <c:pt idx="10">
                  <c:v>3.1699466664884575E-8</c:v>
                </c:pt>
                <c:pt idx="11">
                  <c:v>2.1749476340490047E-8</c:v>
                </c:pt>
                <c:pt idx="12">
                  <c:v>1.5556914969334295E-8</c:v>
                </c:pt>
                <c:pt idx="13">
                  <c:v>0</c:v>
                </c:pt>
                <c:pt idx="14">
                  <c:v>8.5353883365573561E-9</c:v>
                </c:pt>
                <c:pt idx="15">
                  <c:v>1.6654207312134994E-6</c:v>
                </c:pt>
                <c:pt idx="16">
                  <c:v>7.1354016591195888E-10</c:v>
                </c:pt>
                <c:pt idx="17">
                  <c:v>1.3894442688512706E-9</c:v>
                </c:pt>
                <c:pt idx="18">
                  <c:v>3.1861888518112664E-9</c:v>
                </c:pt>
                <c:pt idx="19">
                  <c:v>5.7731533703782544E-9</c:v>
                </c:pt>
                <c:pt idx="20">
                  <c:v>5.8697407098632997E-8</c:v>
                </c:pt>
                <c:pt idx="21">
                  <c:v>3.344156798115139E-8</c:v>
                </c:pt>
                <c:pt idx="22">
                  <c:v>7.9296801006056317E-8</c:v>
                </c:pt>
                <c:pt idx="23">
                  <c:v>1.3931756886414102E-8</c:v>
                </c:pt>
                <c:pt idx="24">
                  <c:v>8.1128414727870053E-8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DA-4C70-A580-ECAA4694C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706160"/>
        <c:axId val="239706552"/>
      </c:lineChart>
      <c:catAx>
        <c:axId val="23970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706552"/>
        <c:crosses val="autoZero"/>
        <c:auto val="1"/>
        <c:lblAlgn val="ctr"/>
        <c:lblOffset val="100"/>
        <c:noMultiLvlLbl val="0"/>
      </c:catAx>
      <c:valAx>
        <c:axId val="239706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706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07'!$D$60</c:f>
              <c:strCache>
                <c:ptCount val="1"/>
                <c:pt idx="0">
                  <c:v>Apertura media por el intercambio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07'!$A$61:$A$85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07'!$D$61:$D$85</c:f>
              <c:numCache>
                <c:formatCode>0.00000000%</c:formatCode>
                <c:ptCount val="25"/>
                <c:pt idx="0">
                  <c:v>2.5256474553924818E-3</c:v>
                </c:pt>
                <c:pt idx="1">
                  <c:v>1.8959102704856796E-3</c:v>
                </c:pt>
                <c:pt idx="2">
                  <c:v>1.8262739620021546E-3</c:v>
                </c:pt>
                <c:pt idx="3">
                  <c:v>2.6840850406062238E-3</c:v>
                </c:pt>
                <c:pt idx="4">
                  <c:v>2.5438970597898495E-3</c:v>
                </c:pt>
                <c:pt idx="5">
                  <c:v>2.2911414714872434E-3</c:v>
                </c:pt>
                <c:pt idx="6">
                  <c:v>2.6417335911239066E-3</c:v>
                </c:pt>
                <c:pt idx="7">
                  <c:v>2.1763401111703712E-3</c:v>
                </c:pt>
                <c:pt idx="8">
                  <c:v>2.1688425776010727E-3</c:v>
                </c:pt>
                <c:pt idx="9">
                  <c:v>1.7682435246759666E-3</c:v>
                </c:pt>
                <c:pt idx="10">
                  <c:v>1.2065491326398259E-3</c:v>
                </c:pt>
                <c:pt idx="11">
                  <c:v>1.4120593668062306E-3</c:v>
                </c:pt>
                <c:pt idx="12">
                  <c:v>1.3792202431571171E-3</c:v>
                </c:pt>
                <c:pt idx="13">
                  <c:v>1.4901125380941138E-3</c:v>
                </c:pt>
                <c:pt idx="14">
                  <c:v>1.6453849993626262E-3</c:v>
                </c:pt>
                <c:pt idx="15">
                  <c:v>1.3929540900080089E-3</c:v>
                </c:pt>
                <c:pt idx="16">
                  <c:v>1.096656842032682E-3</c:v>
                </c:pt>
                <c:pt idx="17">
                  <c:v>1.0684947091888911E-3</c:v>
                </c:pt>
                <c:pt idx="18">
                  <c:v>1.1413862341278804E-3</c:v>
                </c:pt>
                <c:pt idx="19">
                  <c:v>1.3523426276637652E-3</c:v>
                </c:pt>
                <c:pt idx="20">
                  <c:v>1.0968468706578343E-3</c:v>
                </c:pt>
                <c:pt idx="21">
                  <c:v>6.2093072295094163E-4</c:v>
                </c:pt>
                <c:pt idx="22">
                  <c:v>6.408518346256556E-4</c:v>
                </c:pt>
                <c:pt idx="23">
                  <c:v>6.7412285991541978E-4</c:v>
                </c:pt>
                <c:pt idx="24">
                  <c:v>9.9584546361707179E-4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4E-4861-9A3C-EF934E948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707336"/>
        <c:axId val="239707728"/>
      </c:lineChart>
      <c:catAx>
        <c:axId val="239707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707728"/>
        <c:crosses val="autoZero"/>
        <c:auto val="1"/>
        <c:lblAlgn val="ctr"/>
        <c:lblOffset val="100"/>
        <c:noMultiLvlLbl val="0"/>
      </c:catAx>
      <c:valAx>
        <c:axId val="239707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707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'Indicadores de participacion '!$D$32</c:f>
              <c:strCache>
                <c:ptCount val="1"/>
                <c:pt idx="0">
                  <c:v>Apertura medida por Importaciones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de participacion '!$A$33:$A$57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participacion '!$D$33:$D$57</c:f>
              <c:numCache>
                <c:formatCode>0.00%</c:formatCode>
                <c:ptCount val="25"/>
                <c:pt idx="0">
                  <c:v>1.298609717830403E-3</c:v>
                </c:pt>
                <c:pt idx="1">
                  <c:v>7.2837291450897075E-4</c:v>
                </c:pt>
                <c:pt idx="2">
                  <c:v>3.2175951985590048E-4</c:v>
                </c:pt>
                <c:pt idx="3">
                  <c:v>1.5337886505519576E-4</c:v>
                </c:pt>
                <c:pt idx="4">
                  <c:v>1.5707599362709462E-4</c:v>
                </c:pt>
                <c:pt idx="5">
                  <c:v>1.0036150079466278E-4</c:v>
                </c:pt>
                <c:pt idx="6">
                  <c:v>1.5629591545365161E-4</c:v>
                </c:pt>
                <c:pt idx="7">
                  <c:v>1.4971282921111056E-4</c:v>
                </c:pt>
                <c:pt idx="8">
                  <c:v>1.2768542802012037E-4</c:v>
                </c:pt>
                <c:pt idx="9">
                  <c:v>1.3856350500047175E-4</c:v>
                </c:pt>
                <c:pt idx="10">
                  <c:v>3.6378361176766827E-4</c:v>
                </c:pt>
                <c:pt idx="11">
                  <c:v>2.137537242478353E-4</c:v>
                </c:pt>
                <c:pt idx="12">
                  <c:v>3.7980680588996739E-5</c:v>
                </c:pt>
                <c:pt idx="13">
                  <c:v>1.5197711862306582E-4</c:v>
                </c:pt>
                <c:pt idx="14">
                  <c:v>5.1691443063693451E-5</c:v>
                </c:pt>
                <c:pt idx="15">
                  <c:v>2.0099511082703322E-4</c:v>
                </c:pt>
                <c:pt idx="16">
                  <c:v>8.0786606900500689E-5</c:v>
                </c:pt>
                <c:pt idx="17">
                  <c:v>1.6792847147867925E-4</c:v>
                </c:pt>
                <c:pt idx="18">
                  <c:v>2.0600598779225819E-4</c:v>
                </c:pt>
                <c:pt idx="19">
                  <c:v>8.3278510554631773E-5</c:v>
                </c:pt>
                <c:pt idx="20">
                  <c:v>1.3159103800237449E-4</c:v>
                </c:pt>
                <c:pt idx="21">
                  <c:v>1.3151997548627812E-4</c:v>
                </c:pt>
                <c:pt idx="22">
                  <c:v>1.5865671662897022E-4</c:v>
                </c:pt>
                <c:pt idx="23">
                  <c:v>1.451692702979064E-4</c:v>
                </c:pt>
                <c:pt idx="24">
                  <c:v>2.0643980043586949E-4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F1-41EB-98D0-6100F660C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500416"/>
        <c:axId val="223500808"/>
      </c:lineChart>
      <c:catAx>
        <c:axId val="22350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500808"/>
        <c:crosses val="autoZero"/>
        <c:auto val="1"/>
        <c:lblAlgn val="ctr"/>
        <c:lblOffset val="100"/>
        <c:noMultiLvlLbl val="0"/>
      </c:catAx>
      <c:valAx>
        <c:axId val="223500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50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07'!$D$89</c:f>
              <c:strCache>
                <c:ptCount val="1"/>
                <c:pt idx="0">
                  <c:v>Apertura media por el promedio del intercambio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07'!$A$90:$A$114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07'!$D$90:$D$114</c:f>
              <c:numCache>
                <c:formatCode>0.00000000%</c:formatCode>
                <c:ptCount val="25"/>
                <c:pt idx="0">
                  <c:v>1.2628237276962409E-3</c:v>
                </c:pt>
                <c:pt idx="1">
                  <c:v>9.4795513524283982E-4</c:v>
                </c:pt>
                <c:pt idx="2">
                  <c:v>9.1313698100107729E-4</c:v>
                </c:pt>
                <c:pt idx="3">
                  <c:v>1.3420425203031119E-3</c:v>
                </c:pt>
                <c:pt idx="4">
                  <c:v>1.2719485298949248E-3</c:v>
                </c:pt>
                <c:pt idx="5">
                  <c:v>1.1455707357436217E-3</c:v>
                </c:pt>
                <c:pt idx="6">
                  <c:v>1.3208667955619533E-3</c:v>
                </c:pt>
                <c:pt idx="7">
                  <c:v>1.0881700555851856E-3</c:v>
                </c:pt>
                <c:pt idx="8">
                  <c:v>1.0844212888005363E-3</c:v>
                </c:pt>
                <c:pt idx="9">
                  <c:v>8.841217623379833E-4</c:v>
                </c:pt>
                <c:pt idx="10">
                  <c:v>6.0327456631991295E-4</c:v>
                </c:pt>
                <c:pt idx="11">
                  <c:v>7.0602968340311529E-4</c:v>
                </c:pt>
                <c:pt idx="12">
                  <c:v>6.8961012157855853E-4</c:v>
                </c:pt>
                <c:pt idx="13">
                  <c:v>7.4505626904705689E-4</c:v>
                </c:pt>
                <c:pt idx="14">
                  <c:v>8.2269249968131312E-4</c:v>
                </c:pt>
                <c:pt idx="15">
                  <c:v>6.9647704500400446E-4</c:v>
                </c:pt>
                <c:pt idx="16">
                  <c:v>5.4832842101634098E-4</c:v>
                </c:pt>
                <c:pt idx="17">
                  <c:v>5.3424735459444556E-4</c:v>
                </c:pt>
                <c:pt idx="18">
                  <c:v>5.7069311706394019E-4</c:v>
                </c:pt>
                <c:pt idx="19">
                  <c:v>6.7617131383188262E-4</c:v>
                </c:pt>
                <c:pt idx="20">
                  <c:v>5.4842343532891715E-4</c:v>
                </c:pt>
                <c:pt idx="21">
                  <c:v>3.1046536147547082E-4</c:v>
                </c:pt>
                <c:pt idx="22">
                  <c:v>3.204259173128278E-4</c:v>
                </c:pt>
                <c:pt idx="23">
                  <c:v>3.3706142995770989E-4</c:v>
                </c:pt>
                <c:pt idx="24">
                  <c:v>4.979227318085359E-4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788-4AC9-AECB-5C02EE369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708512"/>
        <c:axId val="239708904"/>
      </c:lineChart>
      <c:catAx>
        <c:axId val="239708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708904"/>
        <c:crosses val="autoZero"/>
        <c:auto val="1"/>
        <c:lblAlgn val="ctr"/>
        <c:lblOffset val="100"/>
        <c:noMultiLvlLbl val="0"/>
      </c:catAx>
      <c:valAx>
        <c:axId val="239708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708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07'!$D$2</c:f>
              <c:strCache>
                <c:ptCount val="1"/>
                <c:pt idx="0">
                  <c:v>Apertura medida por exportaciones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participacion 07'!$A$3:$A$27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07'!$D$3:$D$27</c:f>
              <c:numCache>
                <c:formatCode>0.000%</c:formatCode>
                <c:ptCount val="25"/>
                <c:pt idx="0">
                  <c:v>7.3342780480145822E-2</c:v>
                </c:pt>
                <c:pt idx="1">
                  <c:v>6.9701690815720252E-2</c:v>
                </c:pt>
                <c:pt idx="2">
                  <c:v>8.2800420776543843E-2</c:v>
                </c:pt>
                <c:pt idx="3">
                  <c:v>0.10313735013536181</c:v>
                </c:pt>
                <c:pt idx="4">
                  <c:v>0.11871276197813822</c:v>
                </c:pt>
                <c:pt idx="5">
                  <c:v>0.12763340664747322</c:v>
                </c:pt>
                <c:pt idx="6">
                  <c:v>0.11502229689064161</c:v>
                </c:pt>
                <c:pt idx="7">
                  <c:v>0.10404057576083436</c:v>
                </c:pt>
                <c:pt idx="8">
                  <c:v>0.12666416461564403</c:v>
                </c:pt>
                <c:pt idx="9">
                  <c:v>0.14829127729235203</c:v>
                </c:pt>
                <c:pt idx="10">
                  <c:v>0.13285019539871101</c:v>
                </c:pt>
                <c:pt idx="11">
                  <c:v>0.15361252541669679</c:v>
                </c:pt>
                <c:pt idx="12">
                  <c:v>0.14060523147370663</c:v>
                </c:pt>
                <c:pt idx="13">
                  <c:v>0.1579889907341627</c:v>
                </c:pt>
                <c:pt idx="14">
                  <c:v>0.14282733418341206</c:v>
                </c:pt>
                <c:pt idx="15">
                  <c:v>0.13342250665579516</c:v>
                </c:pt>
                <c:pt idx="16">
                  <c:v>0.1157988125440463</c:v>
                </c:pt>
                <c:pt idx="17">
                  <c:v>0.11844411705844909</c:v>
                </c:pt>
                <c:pt idx="18">
                  <c:v>0.14287755874826569</c:v>
                </c:pt>
                <c:pt idx="19">
                  <c:v>0.17350106780961388</c:v>
                </c:pt>
                <c:pt idx="20">
                  <c:v>0.12131922486017614</c:v>
                </c:pt>
                <c:pt idx="21">
                  <c:v>0.10027377803116547</c:v>
                </c:pt>
                <c:pt idx="22">
                  <c:v>0.10733136795607098</c:v>
                </c:pt>
                <c:pt idx="23">
                  <c:v>8.8146741440337045E-2</c:v>
                </c:pt>
                <c:pt idx="24">
                  <c:v>9.8621857756180792E-2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821-4AEF-9AB1-B5EDAFA09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9709688"/>
        <c:axId val="239710080"/>
      </c:lineChart>
      <c:catAx>
        <c:axId val="23970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710080"/>
        <c:crosses val="autoZero"/>
        <c:auto val="1"/>
        <c:lblAlgn val="ctr"/>
        <c:lblOffset val="100"/>
        <c:noMultiLvlLbl val="0"/>
      </c:catAx>
      <c:valAx>
        <c:axId val="239710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9709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07'!$D$31</c:f>
              <c:strCache>
                <c:ptCount val="1"/>
                <c:pt idx="0">
                  <c:v>Apertura medida por Importaciones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participacion 07'!$A$32:$A$56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07'!$D$32:$D$56</c:f>
              <c:numCache>
                <c:formatCode>0.000000%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5.5918337804568872E-5</c:v>
                </c:pt>
                <c:pt idx="3">
                  <c:v>1.7241476203053787E-4</c:v>
                </c:pt>
                <c:pt idx="4">
                  <c:v>0</c:v>
                </c:pt>
                <c:pt idx="5">
                  <c:v>7.273466424965658E-5</c:v>
                </c:pt>
                <c:pt idx="6">
                  <c:v>2.4543600109815854E-4</c:v>
                </c:pt>
                <c:pt idx="7">
                  <c:v>4.197243036446358E-5</c:v>
                </c:pt>
                <c:pt idx="8">
                  <c:v>3.8621941485839067E-5</c:v>
                </c:pt>
                <c:pt idx="9">
                  <c:v>2.1255611481431098E-5</c:v>
                </c:pt>
                <c:pt idx="10">
                  <c:v>1.143465591860435E-4</c:v>
                </c:pt>
                <c:pt idx="11">
                  <c:v>5.036356226062973E-5</c:v>
                </c:pt>
                <c:pt idx="12">
                  <c:v>5.2897717576607962E-5</c:v>
                </c:pt>
                <c:pt idx="13">
                  <c:v>0</c:v>
                </c:pt>
                <c:pt idx="14">
                  <c:v>2.1049729658204216E-5</c:v>
                </c:pt>
                <c:pt idx="15">
                  <c:v>3.740865441423324E-3</c:v>
                </c:pt>
                <c:pt idx="16">
                  <c:v>2.0000138379335815E-6</c:v>
                </c:pt>
                <c:pt idx="17">
                  <c:v>4.2297094567656881E-6</c:v>
                </c:pt>
                <c:pt idx="18">
                  <c:v>5.3807811627417411E-6</c:v>
                </c:pt>
                <c:pt idx="19">
                  <c:v>9.6740349398468558E-6</c:v>
                </c:pt>
                <c:pt idx="20">
                  <c:v>6.6664706139195386E-5</c:v>
                </c:pt>
                <c:pt idx="21">
                  <c:v>4.2289672474731148E-5</c:v>
                </c:pt>
                <c:pt idx="22">
                  <c:v>1.7954649323925385E-4</c:v>
                </c:pt>
                <c:pt idx="23">
                  <c:v>3.0437107286190277E-5</c:v>
                </c:pt>
                <c:pt idx="24">
                  <c:v>1.6906671094441252E-4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83-4A93-B791-41B40F593C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505824"/>
        <c:axId val="240506216"/>
      </c:lineChart>
      <c:catAx>
        <c:axId val="24050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06216"/>
        <c:crosses val="autoZero"/>
        <c:auto val="1"/>
        <c:lblAlgn val="ctr"/>
        <c:lblOffset val="100"/>
        <c:noMultiLvlLbl val="0"/>
      </c:catAx>
      <c:valAx>
        <c:axId val="240506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05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07'!$D$60</c:f>
              <c:strCache>
                <c:ptCount val="1"/>
                <c:pt idx="0">
                  <c:v>Apertura por el peso de los Intercambios locales en el comercio mundial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'ind. participacion 07'!$D$61:$D$85</c:f>
              <c:numCache>
                <c:formatCode>0.00000%</c:formatCode>
                <c:ptCount val="25"/>
                <c:pt idx="0">
                  <c:v>7.3111373908302635E-2</c:v>
                </c:pt>
                <c:pt idx="1">
                  <c:v>6.9219104893858865E-2</c:v>
                </c:pt>
                <c:pt idx="2">
                  <c:v>8.1955527991945193E-2</c:v>
                </c:pt>
                <c:pt idx="3">
                  <c:v>0.1024951095419552</c:v>
                </c:pt>
                <c:pt idx="4">
                  <c:v>0.1176184046405367</c:v>
                </c:pt>
                <c:pt idx="5">
                  <c:v>0.12644496616526305</c:v>
                </c:pt>
                <c:pt idx="6">
                  <c:v>0.11403116009712752</c:v>
                </c:pt>
                <c:pt idx="7">
                  <c:v>0.10286638372724849</c:v>
                </c:pt>
                <c:pt idx="8">
                  <c:v>0.12446793800635218</c:v>
                </c:pt>
                <c:pt idx="9">
                  <c:v>0.1449145609830719</c:v>
                </c:pt>
                <c:pt idx="10">
                  <c:v>0.1289184345166432</c:v>
                </c:pt>
                <c:pt idx="11">
                  <c:v>0.1467219011143796</c:v>
                </c:pt>
                <c:pt idx="12">
                  <c:v>0.13651387082355373</c:v>
                </c:pt>
                <c:pt idx="13">
                  <c:v>0.15330553153135812</c:v>
                </c:pt>
                <c:pt idx="14">
                  <c:v>0.13797169347686267</c:v>
                </c:pt>
                <c:pt idx="15">
                  <c:v>0.12811261721778702</c:v>
                </c:pt>
                <c:pt idx="16">
                  <c:v>0.11159488179361331</c:v>
                </c:pt>
                <c:pt idx="17">
                  <c:v>0.11428274202621361</c:v>
                </c:pt>
                <c:pt idx="18">
                  <c:v>0.133018123567366</c:v>
                </c:pt>
                <c:pt idx="19">
                  <c:v>0.16116260858807047</c:v>
                </c:pt>
                <c:pt idx="20">
                  <c:v>0.11055808282255311</c:v>
                </c:pt>
                <c:pt idx="21">
                  <c:v>8.8922957906078001E-2</c:v>
                </c:pt>
                <c:pt idx="22">
                  <c:v>9.9950528467275659E-2</c:v>
                </c:pt>
                <c:pt idx="23">
                  <c:v>8.3170634052825876E-2</c:v>
                </c:pt>
                <c:pt idx="24">
                  <c:v>9.4155076258684356E-2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79F-4CBB-98AA-E67A85739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507000"/>
        <c:axId val="240507392"/>
      </c:lineChart>
      <c:catAx>
        <c:axId val="240507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07392"/>
        <c:crosses val="autoZero"/>
        <c:auto val="1"/>
        <c:lblAlgn val="ctr"/>
        <c:lblOffset val="100"/>
        <c:noMultiLvlLbl val="0"/>
      </c:catAx>
      <c:valAx>
        <c:axId val="24050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07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07'!$F$5</c:f>
              <c:strCache>
                <c:ptCount val="1"/>
                <c:pt idx="0">
                  <c:v>IVCR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07'!$A$6:$A$30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07'!$F$6:$F$30</c:f>
              <c:numCache>
                <c:formatCode>General</c:formatCode>
                <c:ptCount val="25"/>
                <c:pt idx="0">
                  <c:v>7.3111373908302635E-2</c:v>
                </c:pt>
                <c:pt idx="1">
                  <c:v>6.9219104893858865E-2</c:v>
                </c:pt>
                <c:pt idx="2">
                  <c:v>8.1954386042963803E-2</c:v>
                </c:pt>
                <c:pt idx="3">
                  <c:v>0.10249295867848549</c:v>
                </c:pt>
                <c:pt idx="4">
                  <c:v>0.1176184046405367</c:v>
                </c:pt>
                <c:pt idx="5">
                  <c:v>0.12644361087576653</c:v>
                </c:pt>
                <c:pt idx="6">
                  <c:v>0.11402692125230712</c:v>
                </c:pt>
                <c:pt idx="7">
                  <c:v>0.1028654359511864</c:v>
                </c:pt>
                <c:pt idx="8">
                  <c:v>0.12446659826819506</c:v>
                </c:pt>
                <c:pt idx="9">
                  <c:v>0.14491359282822658</c:v>
                </c:pt>
                <c:pt idx="10">
                  <c:v>0.12891166041104418</c:v>
                </c:pt>
                <c:pt idx="11">
                  <c:v>0.14671738129801504</c:v>
                </c:pt>
                <c:pt idx="12">
                  <c:v>0.13651079120709497</c:v>
                </c:pt>
                <c:pt idx="13">
                  <c:v>0.15330553153135812</c:v>
                </c:pt>
                <c:pt idx="14">
                  <c:v>0.13797026202831567</c:v>
                </c:pt>
                <c:pt idx="15">
                  <c:v>0.12780627344066614</c:v>
                </c:pt>
                <c:pt idx="16">
                  <c:v>0.11159473657511393</c:v>
                </c:pt>
                <c:pt idx="17">
                  <c:v>0.11428244480527359</c:v>
                </c:pt>
                <c:pt idx="18">
                  <c:v>0.13301738092504262</c:v>
                </c:pt>
                <c:pt idx="19">
                  <c:v>0.16116123258107651</c:v>
                </c:pt>
                <c:pt idx="20">
                  <c:v>0.110546249862148</c:v>
                </c:pt>
                <c:pt idx="21">
                  <c:v>8.8913379629365366E-2</c:v>
                </c:pt>
                <c:pt idx="22">
                  <c:v>9.9925793398300017E-2</c:v>
                </c:pt>
                <c:pt idx="23">
                  <c:v>8.3167196361797688E-2</c:v>
                </c:pt>
                <c:pt idx="24">
                  <c:v>9.4139735219628554E-2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E74-44BC-ABF1-95B34C62B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508176"/>
        <c:axId val="240508568"/>
      </c:lineChart>
      <c:catAx>
        <c:axId val="24050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08568"/>
        <c:crosses val="autoZero"/>
        <c:auto val="1"/>
        <c:lblAlgn val="ctr"/>
        <c:lblOffset val="100"/>
        <c:noMultiLvlLbl val="0"/>
      </c:catAx>
      <c:valAx>
        <c:axId val="24050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08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07'!$I$37</c:f>
              <c:strCache>
                <c:ptCount val="1"/>
                <c:pt idx="0">
                  <c:v>IVCR Norm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07'!$A$38:$A$62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07'!$I$38:$I$62</c:f>
              <c:numCache>
                <c:formatCode>General</c:formatCode>
                <c:ptCount val="25"/>
                <c:pt idx="0">
                  <c:v>0.39404830879062586</c:v>
                </c:pt>
                <c:pt idx="1">
                  <c:v>0.41888658473741819</c:v>
                </c:pt>
                <c:pt idx="2">
                  <c:v>0.42412904809301588</c:v>
                </c:pt>
                <c:pt idx="3">
                  <c:v>0.42760600709163454</c:v>
                </c:pt>
                <c:pt idx="4">
                  <c:v>0.53803193219397372</c:v>
                </c:pt>
                <c:pt idx="5">
                  <c:v>0.5913641552033837</c:v>
                </c:pt>
                <c:pt idx="6">
                  <c:v>0.57127421557634606</c:v>
                </c:pt>
                <c:pt idx="7">
                  <c:v>0.6150999828646484</c:v>
                </c:pt>
                <c:pt idx="8">
                  <c:v>0.71425655768013108</c:v>
                </c:pt>
                <c:pt idx="9">
                  <c:v>0.78875834460591043</c:v>
                </c:pt>
                <c:pt idx="10">
                  <c:v>0.81686269227044161</c:v>
                </c:pt>
                <c:pt idx="11">
                  <c:v>0.80852882627803913</c:v>
                </c:pt>
                <c:pt idx="12">
                  <c:v>0.80264810372143336</c:v>
                </c:pt>
                <c:pt idx="13">
                  <c:v>0.81957925166234047</c:v>
                </c:pt>
                <c:pt idx="14">
                  <c:v>0.80327391350026212</c:v>
                </c:pt>
                <c:pt idx="15">
                  <c:v>0.81903563943395197</c:v>
                </c:pt>
                <c:pt idx="16">
                  <c:v>0.79562453128201893</c:v>
                </c:pt>
                <c:pt idx="17">
                  <c:v>0.84608435526301673</c:v>
                </c:pt>
                <c:pt idx="18">
                  <c:v>0.86629070533918162</c:v>
                </c:pt>
                <c:pt idx="19">
                  <c:v>0.862244553458272</c:v>
                </c:pt>
                <c:pt idx="20">
                  <c:v>0.85802722427416633</c:v>
                </c:pt>
                <c:pt idx="21">
                  <c:v>0.88749712323864949</c:v>
                </c:pt>
                <c:pt idx="22">
                  <c:v>0.88424466984067784</c:v>
                </c:pt>
                <c:pt idx="23">
                  <c:v>0.83968269424800335</c:v>
                </c:pt>
                <c:pt idx="24">
                  <c:v>0.74261066471811532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CDB-4D55-B486-512D2D0B9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509352"/>
        <c:axId val="240509744"/>
      </c:lineChart>
      <c:catAx>
        <c:axId val="24050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09744"/>
        <c:crosses val="autoZero"/>
        <c:auto val="1"/>
        <c:lblAlgn val="ctr"/>
        <c:lblOffset val="100"/>
        <c:noMultiLvlLbl val="0"/>
      </c:catAx>
      <c:valAx>
        <c:axId val="24050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09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07'!$D$69</c:f>
              <c:strCache>
                <c:ptCount val="1"/>
                <c:pt idx="0">
                  <c:v>Índice de Grubel LLoyd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07'!$A$70:$A$94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07'!$D$70:$D$94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1.3933763949425249E-5</c:v>
                </c:pt>
                <c:pt idx="3">
                  <c:v>2.0985035084519765E-5</c:v>
                </c:pt>
                <c:pt idx="4">
                  <c:v>0</c:v>
                </c:pt>
                <c:pt idx="5">
                  <c:v>1.0718414007460098E-5</c:v>
                </c:pt>
                <c:pt idx="6">
                  <c:v>3.7172688735154225E-5</c:v>
                </c:pt>
                <c:pt idx="7">
                  <c:v>9.2136617207971838E-6</c:v>
                </c:pt>
                <c:pt idx="8">
                  <c:v>1.0763720991846526E-5</c:v>
                </c:pt>
                <c:pt idx="9">
                  <c:v>6.6808665654116695E-6</c:v>
                </c:pt>
                <c:pt idx="10">
                  <c:v>5.2545670635950614E-5</c:v>
                </c:pt>
                <c:pt idx="11">
                  <c:v>3.0805328517735653E-5</c:v>
                </c:pt>
                <c:pt idx="12">
                  <c:v>2.2559000343203017E-5</c:v>
                </c:pt>
                <c:pt idx="13">
                  <c:v>0</c:v>
                </c:pt>
                <c:pt idx="14">
                  <c:v>1.0374943663515879E-5</c:v>
                </c:pt>
                <c:pt idx="15">
                  <c:v>2.3912069222667975E-3</c:v>
                </c:pt>
                <c:pt idx="16">
                  <c:v>1.3013007142959054E-6</c:v>
                </c:pt>
                <c:pt idx="17">
                  <c:v>2.6007508636682886E-6</c:v>
                </c:pt>
                <c:pt idx="18">
                  <c:v>5.58301608433176E-6</c:v>
                </c:pt>
                <c:pt idx="19">
                  <c:v>8.538003982594411E-6</c:v>
                </c:pt>
                <c:pt idx="20">
                  <c:v>1.0702935600015451E-4</c:v>
                </c:pt>
                <c:pt idx="21">
                  <c:v>1.0771432865241959E-4</c:v>
                </c:pt>
                <c:pt idx="22">
                  <c:v>2.4747311850137343E-4</c:v>
                </c:pt>
                <c:pt idx="23">
                  <c:v>4.1332990512010781E-5</c:v>
                </c:pt>
                <c:pt idx="24">
                  <c:v>1.6293374362164048E-4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511312"/>
        <c:axId val="240511704"/>
      </c:lineChart>
      <c:catAx>
        <c:axId val="24051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11704"/>
        <c:crosses val="autoZero"/>
        <c:auto val="1"/>
        <c:lblAlgn val="ctr"/>
        <c:lblOffset val="100"/>
        <c:noMultiLvlLbl val="0"/>
      </c:catAx>
      <c:valAx>
        <c:axId val="24051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1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'Export 08'!$B$1</c:f>
              <c:strCache>
                <c:ptCount val="1"/>
                <c:pt idx="0">
                  <c:v>exportaciones Colombia a Japon (US$)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'Export 08'!$A$2:$A$26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'Export 08'!$B$2:$B$26</c:f>
              <c:numCache>
                <c:formatCode>[$$-409]#,##0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306909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4B-4E3C-8B16-A3BBF9A7E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512880"/>
        <c:axId val="240513272"/>
      </c:lineChart>
      <c:catAx>
        <c:axId val="24051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13272"/>
        <c:crosses val="autoZero"/>
        <c:auto val="1"/>
        <c:lblAlgn val="ctr"/>
        <c:lblOffset val="100"/>
        <c:noMultiLvlLbl val="0"/>
      </c:catAx>
      <c:valAx>
        <c:axId val="240513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12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'Import 08'!$B$1</c:f>
              <c:strCache>
                <c:ptCount val="1"/>
                <c:pt idx="0">
                  <c:v>Importaciones de Colombia desde Japon (US$)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'Import 08'!$A$2:$A$26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'Import 08'!$B$2:$B$26</c:f>
              <c:numCache>
                <c:formatCode>_-[$$-409]* #,##0_ ;_-[$$-409]* \-#,##0\ ;_-[$$-409]* "-"_ ;_-@_ </c:formatCode>
                <c:ptCount val="25"/>
                <c:pt idx="0">
                  <c:v>148365</c:v>
                </c:pt>
                <c:pt idx="1">
                  <c:v>32570</c:v>
                </c:pt>
                <c:pt idx="2">
                  <c:v>40947</c:v>
                </c:pt>
                <c:pt idx="3">
                  <c:v>8389</c:v>
                </c:pt>
                <c:pt idx="4">
                  <c:v>115164</c:v>
                </c:pt>
                <c:pt idx="5">
                  <c:v>100688</c:v>
                </c:pt>
                <c:pt idx="6">
                  <c:v>171337</c:v>
                </c:pt>
                <c:pt idx="7">
                  <c:v>133750</c:v>
                </c:pt>
                <c:pt idx="8">
                  <c:v>53776</c:v>
                </c:pt>
                <c:pt idx="9">
                  <c:v>116431</c:v>
                </c:pt>
                <c:pt idx="10">
                  <c:v>70904</c:v>
                </c:pt>
                <c:pt idx="11">
                  <c:v>185138</c:v>
                </c:pt>
                <c:pt idx="12">
                  <c:v>4813</c:v>
                </c:pt>
                <c:pt idx="13">
                  <c:v>4050</c:v>
                </c:pt>
                <c:pt idx="14">
                  <c:v>10531</c:v>
                </c:pt>
                <c:pt idx="15">
                  <c:v>0</c:v>
                </c:pt>
                <c:pt idx="16">
                  <c:v>57194</c:v>
                </c:pt>
                <c:pt idx="17">
                  <c:v>293555</c:v>
                </c:pt>
                <c:pt idx="18">
                  <c:v>328167</c:v>
                </c:pt>
                <c:pt idx="19">
                  <c:v>104969</c:v>
                </c:pt>
                <c:pt idx="20">
                  <c:v>84825</c:v>
                </c:pt>
                <c:pt idx="21">
                  <c:v>80091</c:v>
                </c:pt>
                <c:pt idx="22">
                  <c:v>28245</c:v>
                </c:pt>
                <c:pt idx="23">
                  <c:v>131339</c:v>
                </c:pt>
                <c:pt idx="24">
                  <c:v>107523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5B-41E7-91D1-73BA0FC50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514056"/>
        <c:axId val="240514448"/>
      </c:lineChart>
      <c:catAx>
        <c:axId val="240514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14448"/>
        <c:crosses val="autoZero"/>
        <c:auto val="1"/>
        <c:lblAlgn val="ctr"/>
        <c:lblOffset val="100"/>
        <c:noMultiLvlLbl val="0"/>
      </c:catAx>
      <c:valAx>
        <c:axId val="240514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_ ;_-[$$-409]* \-#,##0\ ;_-[$$-409]* &quot;-&quot;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14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'Balanza c 08'!$D$1</c:f>
              <c:strCache>
                <c:ptCount val="1"/>
                <c:pt idx="0">
                  <c:v>Balanza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'Balanza c 08'!$A$2:$A$26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'Balanza c 08'!$D$2:$D$26</c:f>
              <c:numCache>
                <c:formatCode>[$$-409]#,##0</c:formatCode>
                <c:ptCount val="25"/>
                <c:pt idx="0">
                  <c:v>-148365</c:v>
                </c:pt>
                <c:pt idx="1">
                  <c:v>-32570</c:v>
                </c:pt>
                <c:pt idx="2">
                  <c:v>-40947</c:v>
                </c:pt>
                <c:pt idx="3">
                  <c:v>-8389</c:v>
                </c:pt>
                <c:pt idx="4">
                  <c:v>-115164</c:v>
                </c:pt>
                <c:pt idx="5">
                  <c:v>-100688</c:v>
                </c:pt>
                <c:pt idx="6">
                  <c:v>-171337</c:v>
                </c:pt>
                <c:pt idx="7">
                  <c:v>-133750</c:v>
                </c:pt>
                <c:pt idx="8">
                  <c:v>-53776</c:v>
                </c:pt>
                <c:pt idx="9">
                  <c:v>-116431</c:v>
                </c:pt>
                <c:pt idx="10">
                  <c:v>-70904</c:v>
                </c:pt>
                <c:pt idx="11">
                  <c:v>-185138</c:v>
                </c:pt>
                <c:pt idx="12">
                  <c:v>-4813</c:v>
                </c:pt>
                <c:pt idx="13">
                  <c:v>-4050</c:v>
                </c:pt>
                <c:pt idx="14">
                  <c:v>-10531</c:v>
                </c:pt>
                <c:pt idx="15">
                  <c:v>306909</c:v>
                </c:pt>
                <c:pt idx="16">
                  <c:v>-57194</c:v>
                </c:pt>
                <c:pt idx="17">
                  <c:v>-293555</c:v>
                </c:pt>
                <c:pt idx="18">
                  <c:v>-328167</c:v>
                </c:pt>
                <c:pt idx="19">
                  <c:v>-104969</c:v>
                </c:pt>
                <c:pt idx="20">
                  <c:v>-84825</c:v>
                </c:pt>
                <c:pt idx="21">
                  <c:v>-80091</c:v>
                </c:pt>
                <c:pt idx="22">
                  <c:v>-28245</c:v>
                </c:pt>
                <c:pt idx="23">
                  <c:v>-131339</c:v>
                </c:pt>
                <c:pt idx="24">
                  <c:v>-107523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345-4888-BEBE-831838D21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515232"/>
        <c:axId val="240515624"/>
      </c:lineChart>
      <c:catAx>
        <c:axId val="240515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15624"/>
        <c:crosses val="autoZero"/>
        <c:auto val="1"/>
        <c:lblAlgn val="ctr"/>
        <c:lblOffset val="100"/>
        <c:noMultiLvlLbl val="0"/>
      </c:catAx>
      <c:valAx>
        <c:axId val="240515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15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'Indicadores de participacion '!$F$61</c:f>
              <c:strCache>
                <c:ptCount val="1"/>
                <c:pt idx="0">
                  <c:v>Apertura por el peso de los Intercambios locales en el comercio mundial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de participacion '!$A$62:$A$86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participacion '!$F$62:$F$86</c:f>
              <c:numCache>
                <c:formatCode>0%</c:formatCode>
                <c:ptCount val="25"/>
                <c:pt idx="0">
                  <c:v>4.6232229616665822E-2</c:v>
                </c:pt>
                <c:pt idx="1">
                  <c:v>3.9178165035228987E-2</c:v>
                </c:pt>
                <c:pt idx="2">
                  <c:v>4.2203328424949012E-2</c:v>
                </c:pt>
                <c:pt idx="3">
                  <c:v>5.6944839750113628E-2</c:v>
                </c:pt>
                <c:pt idx="4">
                  <c:v>5.9785694683625754E-2</c:v>
                </c:pt>
                <c:pt idx="5">
                  <c:v>5.6560621632410081E-2</c:v>
                </c:pt>
                <c:pt idx="6">
                  <c:v>5.9034739315422892E-2</c:v>
                </c:pt>
                <c:pt idx="7">
                  <c:v>4.7198557917397313E-2</c:v>
                </c:pt>
                <c:pt idx="8">
                  <c:v>5.2169309864637192E-2</c:v>
                </c:pt>
                <c:pt idx="9">
                  <c:v>5.3874757099987104E-2</c:v>
                </c:pt>
                <c:pt idx="10">
                  <c:v>3.8423540341005535E-2</c:v>
                </c:pt>
                <c:pt idx="11">
                  <c:v>4.4764437531272808E-2</c:v>
                </c:pt>
                <c:pt idx="12">
                  <c:v>4.1065465350089182E-2</c:v>
                </c:pt>
                <c:pt idx="13">
                  <c:v>4.5692014343827969E-2</c:v>
                </c:pt>
                <c:pt idx="14">
                  <c:v>5.0024026503512842E-2</c:v>
                </c:pt>
                <c:pt idx="15">
                  <c:v>4.1860482159217692E-2</c:v>
                </c:pt>
                <c:pt idx="16">
                  <c:v>3.4537210845489996E-2</c:v>
                </c:pt>
                <c:pt idx="17">
                  <c:v>3.2131608082028258E-2</c:v>
                </c:pt>
                <c:pt idx="18">
                  <c:v>3.6935106570083351E-2</c:v>
                </c:pt>
                <c:pt idx="19">
                  <c:v>5.3001350905334081E-2</c:v>
                </c:pt>
                <c:pt idx="20">
                  <c:v>3.9382657640832312E-2</c:v>
                </c:pt>
                <c:pt idx="21">
                  <c:v>2.4145769554986461E-2</c:v>
                </c:pt>
                <c:pt idx="22">
                  <c:v>2.5724352028301097E-2</c:v>
                </c:pt>
                <c:pt idx="23">
                  <c:v>2.5282064844988045E-2</c:v>
                </c:pt>
                <c:pt idx="24">
                  <c:v>3.1062134188442302E-2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B53-44BC-9A0A-C97D586E5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501592"/>
        <c:axId val="223501984"/>
      </c:lineChart>
      <c:catAx>
        <c:axId val="223501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501984"/>
        <c:crosses val="autoZero"/>
        <c:auto val="1"/>
        <c:lblAlgn val="ctr"/>
        <c:lblOffset val="100"/>
        <c:noMultiLvlLbl val="0"/>
      </c:catAx>
      <c:valAx>
        <c:axId val="22350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501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'ind.per capita 08'!$D$2</c:f>
              <c:strCache>
                <c:ptCount val="1"/>
                <c:pt idx="0">
                  <c:v>Exportaciones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'ind.per capita 08'!$A$3:$A$27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'ind.per capita 08'!$D$3:$D$27</c:f>
              <c:numCache>
                <c:formatCode>[$$-409]#,##0.000000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7.0013411885971408E-3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CC0-48FD-8775-E1FA0372C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516408"/>
        <c:axId val="240516800"/>
      </c:lineChart>
      <c:catAx>
        <c:axId val="24051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16800"/>
        <c:crosses val="autoZero"/>
        <c:auto val="1"/>
        <c:lblAlgn val="ctr"/>
        <c:lblOffset val="100"/>
        <c:noMultiLvlLbl val="0"/>
      </c:catAx>
      <c:valAx>
        <c:axId val="24051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16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'ind.per capita 08'!$D$31</c:f>
              <c:strCache>
                <c:ptCount val="1"/>
                <c:pt idx="0">
                  <c:v>Importaciones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'ind.per capita 08'!$A$32:$A$56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'ind.per capita 08'!$D$32:$D$56</c:f>
              <c:numCache>
                <c:formatCode>[$$-409]#,##0.00000000</c:formatCode>
                <c:ptCount val="25"/>
                <c:pt idx="0">
                  <c:v>4.249104370192317E-3</c:v>
                </c:pt>
                <c:pt idx="1">
                  <c:v>9.1595068355034405E-4</c:v>
                </c:pt>
                <c:pt idx="2">
                  <c:v>1.1312835386599926E-3</c:v>
                </c:pt>
                <c:pt idx="3">
                  <c:v>2.2781623461014976E-4</c:v>
                </c:pt>
                <c:pt idx="4">
                  <c:v>3.0757988760209795E-3</c:v>
                </c:pt>
                <c:pt idx="5">
                  <c:v>2.646269130574648E-3</c:v>
                </c:pt>
                <c:pt idx="6">
                  <c:v>4.4335667401010038E-3</c:v>
                </c:pt>
                <c:pt idx="7">
                  <c:v>3.4090278551092558E-3</c:v>
                </c:pt>
                <c:pt idx="8">
                  <c:v>1.3505015999913006E-3</c:v>
                </c:pt>
                <c:pt idx="9">
                  <c:v>2.8816730558507892E-3</c:v>
                </c:pt>
                <c:pt idx="10">
                  <c:v>1.7298337947955628E-3</c:v>
                </c:pt>
                <c:pt idx="11">
                  <c:v>4.45337738104857E-3</c:v>
                </c:pt>
                <c:pt idx="12">
                  <c:v>1.1418160977660284E-4</c:v>
                </c:pt>
                <c:pt idx="13">
                  <c:v>9.4794146552733627E-5</c:v>
                </c:pt>
                <c:pt idx="14">
                  <c:v>2.43290869054113E-4</c:v>
                </c:pt>
                <c:pt idx="15">
                  <c:v>0</c:v>
                </c:pt>
                <c:pt idx="16">
                  <c:v>1.2888891262616692E-3</c:v>
                </c:pt>
                <c:pt idx="17">
                  <c:v>6.5377315671625502E-3</c:v>
                </c:pt>
                <c:pt idx="18">
                  <c:v>7.225757567617389E-3</c:v>
                </c:pt>
                <c:pt idx="19">
                  <c:v>2.286004815399487E-3</c:v>
                </c:pt>
                <c:pt idx="20">
                  <c:v>1.8278710677391671E-3</c:v>
                </c:pt>
                <c:pt idx="21">
                  <c:v>1.7083886702289612E-3</c:v>
                </c:pt>
                <c:pt idx="22">
                  <c:v>5.9661153795808632E-4</c:v>
                </c:pt>
                <c:pt idx="23">
                  <c:v>2.7481726678274475E-3</c:v>
                </c:pt>
                <c:pt idx="24">
                  <c:v>2.2294399617290152E-3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FE-485E-B61F-CD4199C59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517584"/>
        <c:axId val="240517976"/>
      </c:lineChart>
      <c:catAx>
        <c:axId val="24051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17976"/>
        <c:crosses val="autoZero"/>
        <c:auto val="1"/>
        <c:lblAlgn val="ctr"/>
        <c:lblOffset val="100"/>
        <c:noMultiLvlLbl val="0"/>
      </c:catAx>
      <c:valAx>
        <c:axId val="240517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1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'ind.per capita 08'!$D$60</c:f>
              <c:strCache>
                <c:ptCount val="1"/>
                <c:pt idx="0">
                  <c:v>Intercambio comercial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'ind.per capita 08'!$A$61:$A$85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'ind.per capita 08'!$D$61:$D$85</c:f>
              <c:numCache>
                <c:formatCode>[$$-409]#,##0.000000</c:formatCode>
                <c:ptCount val="25"/>
                <c:pt idx="0">
                  <c:v>4.249104370192317E-3</c:v>
                </c:pt>
                <c:pt idx="1">
                  <c:v>9.1595068355034405E-4</c:v>
                </c:pt>
                <c:pt idx="2">
                  <c:v>1.1312835386599926E-3</c:v>
                </c:pt>
                <c:pt idx="3">
                  <c:v>2.2781623461014976E-4</c:v>
                </c:pt>
                <c:pt idx="4">
                  <c:v>3.0757988760209795E-3</c:v>
                </c:pt>
                <c:pt idx="5">
                  <c:v>2.646269130574648E-3</c:v>
                </c:pt>
                <c:pt idx="6">
                  <c:v>4.4335667401010038E-3</c:v>
                </c:pt>
                <c:pt idx="7">
                  <c:v>3.4090278551092558E-3</c:v>
                </c:pt>
                <c:pt idx="8">
                  <c:v>1.3505015999913006E-3</c:v>
                </c:pt>
                <c:pt idx="9">
                  <c:v>2.8816730558507892E-3</c:v>
                </c:pt>
                <c:pt idx="10">
                  <c:v>1.7298337947955628E-3</c:v>
                </c:pt>
                <c:pt idx="11">
                  <c:v>4.45337738104857E-3</c:v>
                </c:pt>
                <c:pt idx="12">
                  <c:v>1.1418160977660284E-4</c:v>
                </c:pt>
                <c:pt idx="13">
                  <c:v>9.4794146552733627E-5</c:v>
                </c:pt>
                <c:pt idx="14">
                  <c:v>2.43290869054113E-4</c:v>
                </c:pt>
                <c:pt idx="15">
                  <c:v>7.0013411885971408E-3</c:v>
                </c:pt>
                <c:pt idx="16">
                  <c:v>1.2888891262616692E-3</c:v>
                </c:pt>
                <c:pt idx="17">
                  <c:v>6.5377315671625502E-3</c:v>
                </c:pt>
                <c:pt idx="18">
                  <c:v>7.225757567617389E-3</c:v>
                </c:pt>
                <c:pt idx="19">
                  <c:v>2.286004815399487E-3</c:v>
                </c:pt>
                <c:pt idx="20">
                  <c:v>1.8278710677391671E-3</c:v>
                </c:pt>
                <c:pt idx="21">
                  <c:v>1.7083886702289612E-3</c:v>
                </c:pt>
                <c:pt idx="22">
                  <c:v>5.9661153795808632E-4</c:v>
                </c:pt>
                <c:pt idx="23">
                  <c:v>2.7481726678274475E-3</c:v>
                </c:pt>
                <c:pt idx="24">
                  <c:v>2.2294399617290152E-3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F58-4F8D-8C29-7637C3E57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518760"/>
        <c:axId val="240519152"/>
      </c:lineChart>
      <c:catAx>
        <c:axId val="240518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19152"/>
        <c:crosses val="autoZero"/>
        <c:auto val="1"/>
        <c:lblAlgn val="ctr"/>
        <c:lblOffset val="100"/>
        <c:noMultiLvlLbl val="0"/>
      </c:catAx>
      <c:valAx>
        <c:axId val="240519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18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08'!$D$2</c:f>
              <c:strCache>
                <c:ptCount val="1"/>
                <c:pt idx="0">
                  <c:v>Apertura medida por las exportaciones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08'!$A$3:$A$27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08'!$D$3:$D$27</c:f>
              <c:numCache>
                <c:formatCode>0.000000000%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1.8876236190722536E-6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E9-45C0-8897-C2652E0B5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519936"/>
        <c:axId val="240520328"/>
      </c:lineChart>
      <c:catAx>
        <c:axId val="24051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20328"/>
        <c:crosses val="autoZero"/>
        <c:auto val="1"/>
        <c:lblAlgn val="ctr"/>
        <c:lblOffset val="100"/>
        <c:noMultiLvlLbl val="0"/>
      </c:catAx>
      <c:valAx>
        <c:axId val="240520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19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08'!$D$31</c:f>
              <c:strCache>
                <c:ptCount val="1"/>
                <c:pt idx="0">
                  <c:v>Apertura medida por las Importaciones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08'!$A$32:$A$56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08'!$D$32:$D$56</c:f>
              <c:numCache>
                <c:formatCode>0.00000000%</c:formatCode>
                <c:ptCount val="25"/>
                <c:pt idx="0">
                  <c:v>3.5976385542897839E-6</c:v>
                </c:pt>
                <c:pt idx="1">
                  <c:v>6.6092276883642047E-7</c:v>
                </c:pt>
                <c:pt idx="2">
                  <c:v>7.3378380134493624E-7</c:v>
                </c:pt>
                <c:pt idx="3">
                  <c:v>1.0267614421277996E-7</c:v>
                </c:pt>
                <c:pt idx="4">
                  <c:v>1.244918267417039E-6</c:v>
                </c:pt>
                <c:pt idx="5">
                  <c:v>1.0363100491501614E-6</c:v>
                </c:pt>
                <c:pt idx="6">
                  <c:v>1.6063921845447493E-6</c:v>
                </c:pt>
                <c:pt idx="7">
                  <c:v>1.3586439896002736E-6</c:v>
                </c:pt>
                <c:pt idx="8">
                  <c:v>6.2395171256244517E-7</c:v>
                </c:pt>
                <c:pt idx="9">
                  <c:v>1.16563208817464E-6</c:v>
                </c:pt>
                <c:pt idx="10">
                  <c:v>7.2201059569771155E-7</c:v>
                </c:pt>
                <c:pt idx="11">
                  <c:v>1.8904481458805852E-6</c:v>
                </c:pt>
                <c:pt idx="12">
                  <c:v>5.083192922430819E-8</c:v>
                </c:pt>
                <c:pt idx="13">
                  <c:v>3.459324921856465E-8</c:v>
                </c:pt>
                <c:pt idx="14">
                  <c:v>7.1851458491035594E-8</c:v>
                </c:pt>
                <c:pt idx="15">
                  <c:v>0</c:v>
                </c:pt>
                <c:pt idx="16">
                  <c:v>2.7574470438627415E-7</c:v>
                </c:pt>
                <c:pt idx="17">
                  <c:v>1.203180862367654E-6</c:v>
                </c:pt>
                <c:pt idx="18">
                  <c:v>1.4034926670232857E-6</c:v>
                </c:pt>
                <c:pt idx="19">
                  <c:v>3.6572247201885034E-7</c:v>
                </c:pt>
                <c:pt idx="20">
                  <c:v>2.5289554841230921E-7</c:v>
                </c:pt>
                <c:pt idx="21">
                  <c:v>2.16661431902475E-7</c:v>
                </c:pt>
                <c:pt idx="22">
                  <c:v>7.4291433740747659E-8</c:v>
                </c:pt>
                <c:pt idx="23">
                  <c:v>3.4707568621106635E-7</c:v>
                </c:pt>
                <c:pt idx="24">
                  <c:v>3.6812839875020137E-7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9A-4809-B839-FB436F1B0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521112"/>
        <c:axId val="240521504"/>
      </c:lineChart>
      <c:catAx>
        <c:axId val="240521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21504"/>
        <c:crosses val="autoZero"/>
        <c:auto val="1"/>
        <c:lblAlgn val="ctr"/>
        <c:lblOffset val="100"/>
        <c:noMultiLvlLbl val="0"/>
      </c:catAx>
      <c:valAx>
        <c:axId val="240521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0521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08'!$D$60</c:f>
              <c:strCache>
                <c:ptCount val="1"/>
                <c:pt idx="0">
                  <c:v>Apertura media por el intercambio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08'!$A$61:$A$85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08'!$D$61:$D$85</c:f>
              <c:numCache>
                <c:formatCode>0.00000000%</c:formatCode>
                <c:ptCount val="25"/>
                <c:pt idx="0">
                  <c:v>3.5976385542897839E-6</c:v>
                </c:pt>
                <c:pt idx="1">
                  <c:v>6.6092276883642047E-7</c:v>
                </c:pt>
                <c:pt idx="2">
                  <c:v>7.3378380134493624E-7</c:v>
                </c:pt>
                <c:pt idx="3">
                  <c:v>1.0267614421277996E-7</c:v>
                </c:pt>
                <c:pt idx="4">
                  <c:v>1.244918267417039E-6</c:v>
                </c:pt>
                <c:pt idx="5">
                  <c:v>1.0363100491501614E-6</c:v>
                </c:pt>
                <c:pt idx="6">
                  <c:v>1.6063921845447493E-6</c:v>
                </c:pt>
                <c:pt idx="7">
                  <c:v>1.3586439896002736E-6</c:v>
                </c:pt>
                <c:pt idx="8">
                  <c:v>6.2395171256244517E-7</c:v>
                </c:pt>
                <c:pt idx="9">
                  <c:v>1.16563208817464E-6</c:v>
                </c:pt>
                <c:pt idx="10">
                  <c:v>7.2201059569771155E-7</c:v>
                </c:pt>
                <c:pt idx="11">
                  <c:v>1.8904481458805852E-6</c:v>
                </c:pt>
                <c:pt idx="12">
                  <c:v>5.083192922430819E-8</c:v>
                </c:pt>
                <c:pt idx="13">
                  <c:v>3.459324921856465E-8</c:v>
                </c:pt>
                <c:pt idx="14">
                  <c:v>7.1851458491035594E-8</c:v>
                </c:pt>
                <c:pt idx="15">
                  <c:v>1.8876236190722536E-6</c:v>
                </c:pt>
                <c:pt idx="16">
                  <c:v>2.7574470438627415E-7</c:v>
                </c:pt>
                <c:pt idx="17">
                  <c:v>1.203180862367654E-6</c:v>
                </c:pt>
                <c:pt idx="18">
                  <c:v>1.4034926670232857E-6</c:v>
                </c:pt>
                <c:pt idx="19">
                  <c:v>3.6572247201885034E-7</c:v>
                </c:pt>
                <c:pt idx="20">
                  <c:v>2.5289554841230921E-7</c:v>
                </c:pt>
                <c:pt idx="21">
                  <c:v>2.16661431902475E-7</c:v>
                </c:pt>
                <c:pt idx="22">
                  <c:v>7.4291433740747659E-8</c:v>
                </c:pt>
                <c:pt idx="23">
                  <c:v>3.4707568621106635E-7</c:v>
                </c:pt>
                <c:pt idx="24">
                  <c:v>3.6812839875020137E-7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50E-4975-A622-5AE8DC544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102440"/>
        <c:axId val="242102832"/>
      </c:lineChart>
      <c:catAx>
        <c:axId val="242102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02832"/>
        <c:crosses val="autoZero"/>
        <c:auto val="1"/>
        <c:lblAlgn val="ctr"/>
        <c:lblOffset val="100"/>
        <c:noMultiLvlLbl val="0"/>
      </c:catAx>
      <c:valAx>
        <c:axId val="24210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02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081041119860017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08'!$D$89</c:f>
              <c:strCache>
                <c:ptCount val="1"/>
                <c:pt idx="0">
                  <c:v>Apertura media por el promedio del intercambio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08'!$A$90:$A$114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08'!$D$90:$D$114</c:f>
              <c:numCache>
                <c:formatCode>0.00000000%</c:formatCode>
                <c:ptCount val="25"/>
                <c:pt idx="0">
                  <c:v>1.798819277144892E-6</c:v>
                </c:pt>
                <c:pt idx="1">
                  <c:v>3.3046138441821024E-7</c:v>
                </c:pt>
                <c:pt idx="2">
                  <c:v>3.6689190067246812E-7</c:v>
                </c:pt>
                <c:pt idx="3">
                  <c:v>5.1338072106389981E-8</c:v>
                </c:pt>
                <c:pt idx="4">
                  <c:v>6.2245913370851951E-7</c:v>
                </c:pt>
                <c:pt idx="5">
                  <c:v>5.1815502457508072E-7</c:v>
                </c:pt>
                <c:pt idx="6">
                  <c:v>8.0319609227237467E-7</c:v>
                </c:pt>
                <c:pt idx="7">
                  <c:v>6.7932199480013681E-7</c:v>
                </c:pt>
                <c:pt idx="8">
                  <c:v>3.1197585628122258E-7</c:v>
                </c:pt>
                <c:pt idx="9">
                  <c:v>5.8281604408732001E-7</c:v>
                </c:pt>
                <c:pt idx="10">
                  <c:v>3.6100529784885578E-7</c:v>
                </c:pt>
                <c:pt idx="11">
                  <c:v>9.4522407294029259E-7</c:v>
                </c:pt>
                <c:pt idx="12">
                  <c:v>2.5415964612154095E-8</c:v>
                </c:pt>
                <c:pt idx="13">
                  <c:v>1.7296624609282325E-8</c:v>
                </c:pt>
                <c:pt idx="14">
                  <c:v>3.5925729245517797E-8</c:v>
                </c:pt>
                <c:pt idx="15">
                  <c:v>9.4381180953612678E-7</c:v>
                </c:pt>
                <c:pt idx="16">
                  <c:v>1.3787235219313708E-7</c:v>
                </c:pt>
                <c:pt idx="17">
                  <c:v>6.0159043118382701E-7</c:v>
                </c:pt>
                <c:pt idx="18">
                  <c:v>7.0174633351164287E-7</c:v>
                </c:pt>
                <c:pt idx="19">
                  <c:v>1.8286123600942517E-7</c:v>
                </c:pt>
                <c:pt idx="20">
                  <c:v>1.2644777420615461E-7</c:v>
                </c:pt>
                <c:pt idx="21">
                  <c:v>1.083307159512375E-7</c:v>
                </c:pt>
                <c:pt idx="22">
                  <c:v>3.714571687037383E-8</c:v>
                </c:pt>
                <c:pt idx="23">
                  <c:v>1.7353784310553317E-7</c:v>
                </c:pt>
                <c:pt idx="24">
                  <c:v>1.8406419937510069E-7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628-43FB-B81F-150CA852C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103616"/>
        <c:axId val="242104008"/>
      </c:lineChart>
      <c:catAx>
        <c:axId val="24210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04008"/>
        <c:crosses val="autoZero"/>
        <c:auto val="1"/>
        <c:lblAlgn val="ctr"/>
        <c:lblOffset val="100"/>
        <c:noMultiLvlLbl val="0"/>
      </c:catAx>
      <c:valAx>
        <c:axId val="242104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0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08'!$D$2</c:f>
              <c:strCache>
                <c:ptCount val="1"/>
                <c:pt idx="0">
                  <c:v>Apertura medida por exportaciones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participacion 08'!$A$3:$A$27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08'!$D$3:$D$27</c:f>
              <c:numCache>
                <c:formatCode>0.000%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2.0022832797416953E-2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907-4D30-BECD-41A7A3A88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104792"/>
        <c:axId val="242105184"/>
      </c:lineChart>
      <c:catAx>
        <c:axId val="242104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05184"/>
        <c:crosses val="autoZero"/>
        <c:auto val="1"/>
        <c:lblAlgn val="ctr"/>
        <c:lblOffset val="100"/>
        <c:noMultiLvlLbl val="0"/>
      </c:catAx>
      <c:valAx>
        <c:axId val="24210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04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08'!$D$31</c:f>
              <c:strCache>
                <c:ptCount val="1"/>
                <c:pt idx="0">
                  <c:v>Apertura medida por Importaciones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participacion 08'!$A$32:$A$56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08'!$D$32:$D$56</c:f>
              <c:numCache>
                <c:formatCode>0.000000%</c:formatCode>
                <c:ptCount val="25"/>
                <c:pt idx="0">
                  <c:v>4.1373415002081432E-3</c:v>
                </c:pt>
                <c:pt idx="1">
                  <c:v>5.1159828015015008E-4</c:v>
                </c:pt>
                <c:pt idx="2">
                  <c:v>5.4613522930877444E-4</c:v>
                </c:pt>
                <c:pt idx="3">
                  <c:v>7.6367218081252027E-5</c:v>
                </c:pt>
                <c:pt idx="4">
                  <c:v>1.0932210649357594E-3</c:v>
                </c:pt>
                <c:pt idx="5">
                  <c:v>5.6614413113744138E-4</c:v>
                </c:pt>
                <c:pt idx="6">
                  <c:v>9.5740260518202254E-4</c:v>
                </c:pt>
                <c:pt idx="7">
                  <c:v>7.9584278149949896E-4</c:v>
                </c:pt>
                <c:pt idx="8">
                  <c:v>3.5094423943982577E-4</c:v>
                </c:pt>
                <c:pt idx="9">
                  <c:v>6.6839811463635895E-4</c:v>
                </c:pt>
                <c:pt idx="10">
                  <c:v>4.1988653055660804E-4</c:v>
                </c:pt>
                <c:pt idx="11">
                  <c:v>1.2355305424394045E-3</c:v>
                </c:pt>
                <c:pt idx="12">
                  <c:v>2.8186948421521224E-5</c:v>
                </c:pt>
                <c:pt idx="13">
                  <c:v>1.8069117748289186E-5</c:v>
                </c:pt>
                <c:pt idx="14">
                  <c:v>4.4430350714734611E-5</c:v>
                </c:pt>
                <c:pt idx="15">
                  <c:v>0</c:v>
                </c:pt>
                <c:pt idx="16">
                  <c:v>1.462636840386498E-4</c:v>
                </c:pt>
                <c:pt idx="17">
                  <c:v>5.1069918400376349E-4</c:v>
                </c:pt>
                <c:pt idx="18">
                  <c:v>6.3622592195265758E-4</c:v>
                </c:pt>
                <c:pt idx="19">
                  <c:v>1.941112689087434E-4</c:v>
                </c:pt>
                <c:pt idx="20">
                  <c:v>1.381303264588664E-4</c:v>
                </c:pt>
                <c:pt idx="21">
                  <c:v>1.0301636591013922E-4</c:v>
                </c:pt>
                <c:pt idx="22">
                  <c:v>3.3496111945773133E-5</c:v>
                </c:pt>
                <c:pt idx="23">
                  <c:v>1.491233055411806E-4</c:v>
                </c:pt>
                <c:pt idx="24">
                  <c:v>1.4381432868369382E-4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A88-4AC3-B38C-B725C5845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105968"/>
        <c:axId val="242106360"/>
      </c:lineChart>
      <c:catAx>
        <c:axId val="242105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06360"/>
        <c:crosses val="autoZero"/>
        <c:auto val="1"/>
        <c:lblAlgn val="ctr"/>
        <c:lblOffset val="100"/>
        <c:noMultiLvlLbl val="0"/>
      </c:catAx>
      <c:valAx>
        <c:axId val="242106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05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08'!$D$60</c:f>
              <c:strCache>
                <c:ptCount val="1"/>
                <c:pt idx="0">
                  <c:v>Apertura por el peso de los Intercambios locales en el comercio mundial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participacion 08'!$A$61:$A$85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08'!$D$61:$D$85</c:f>
              <c:numCache>
                <c:formatCode>0.00000%</c:formatCode>
                <c:ptCount val="25"/>
                <c:pt idx="0">
                  <c:v>3.9418694283549389E-3</c:v>
                </c:pt>
                <c:pt idx="1">
                  <c:v>4.9857768354654461E-4</c:v>
                </c:pt>
                <c:pt idx="2">
                  <c:v>5.3851142485385878E-4</c:v>
                </c:pt>
                <c:pt idx="3">
                  <c:v>7.4272309982254244E-5</c:v>
                </c:pt>
                <c:pt idx="4">
                  <c:v>1.0671296491915523E-3</c:v>
                </c:pt>
                <c:pt idx="5">
                  <c:v>5.6017903920281889E-4</c:v>
                </c:pt>
                <c:pt idx="6">
                  <c:v>9.4626992575378951E-4</c:v>
                </c:pt>
                <c:pt idx="7">
                  <c:v>7.846913988840533E-4</c:v>
                </c:pt>
                <c:pt idx="8">
                  <c:v>3.3801084077248725E-4</c:v>
                </c:pt>
                <c:pt idx="9">
                  <c:v>6.2672653117697911E-4</c:v>
                </c:pt>
                <c:pt idx="10">
                  <c:v>3.859617696005288E-4</c:v>
                </c:pt>
                <c:pt idx="11">
                  <c:v>1.1834279206978135E-3</c:v>
                </c:pt>
                <c:pt idx="12">
                  <c:v>2.7072527103238926E-5</c:v>
                </c:pt>
                <c:pt idx="13">
                  <c:v>1.7676081948829848E-5</c:v>
                </c:pt>
                <c:pt idx="14">
                  <c:v>4.3110803004348507E-5</c:v>
                </c:pt>
                <c:pt idx="15">
                  <c:v>1.0381570697153885E-3</c:v>
                </c:pt>
                <c:pt idx="16">
                  <c:v>1.3930989355997306E-4</c:v>
                </c:pt>
                <c:pt idx="17">
                  <c:v>4.8954589095786237E-4</c:v>
                </c:pt>
                <c:pt idx="18">
                  <c:v>6.0666417734336767E-4</c:v>
                </c:pt>
                <c:pt idx="19">
                  <c:v>1.8635587430211505E-4</c:v>
                </c:pt>
                <c:pt idx="20">
                  <c:v>1.3245122953668321E-4</c:v>
                </c:pt>
                <c:pt idx="21">
                  <c:v>9.8737969688647779E-5</c:v>
                </c:pt>
                <c:pt idx="22">
                  <c:v>3.2079953588978799E-5</c:v>
                </c:pt>
                <c:pt idx="23">
                  <c:v>1.4321927799984264E-4</c:v>
                </c:pt>
                <c:pt idx="24">
                  <c:v>1.3795477718386644E-4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967-4D8E-A07E-D3F0FF32B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107144"/>
        <c:axId val="242107536"/>
      </c:lineChart>
      <c:catAx>
        <c:axId val="24210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07536"/>
        <c:crosses val="autoZero"/>
        <c:auto val="1"/>
        <c:lblAlgn val="ctr"/>
        <c:lblOffset val="100"/>
        <c:noMultiLvlLbl val="0"/>
      </c:catAx>
      <c:valAx>
        <c:axId val="24210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07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8.7612720085829446E-2"/>
          <c:y val="0.14572929416595404"/>
          <c:w val="0.88832826017082955"/>
          <c:h val="0.74158500938254168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de dinamismo'!$F$5</c:f>
              <c:strCache>
                <c:ptCount val="1"/>
                <c:pt idx="0">
                  <c:v>Indice de ventajas comparativas reveladas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de dinamismo'!$A$6:$A$30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dinamismo'!$F$6:$F$30</c:f>
              <c:numCache>
                <c:formatCode>0.00</c:formatCode>
                <c:ptCount val="25"/>
                <c:pt idx="0">
                  <c:v>4.5985413500186208E-2</c:v>
                </c:pt>
                <c:pt idx="1">
                  <c:v>3.8907680348702241E-2</c:v>
                </c:pt>
                <c:pt idx="2">
                  <c:v>4.2065583965601831E-2</c:v>
                </c:pt>
                <c:pt idx="3">
                  <c:v>5.6879523634180737E-2</c:v>
                </c:pt>
                <c:pt idx="4">
                  <c:v>5.9705681682677141E-2</c:v>
                </c:pt>
                <c:pt idx="5">
                  <c:v>5.6493864744761341E-2</c:v>
                </c:pt>
                <c:pt idx="6">
                  <c:v>5.8948017920006542E-2</c:v>
                </c:pt>
                <c:pt idx="7">
                  <c:v>4.7109919578929897E-2</c:v>
                </c:pt>
                <c:pt idx="8">
                  <c:v>5.2096504879129986E-2</c:v>
                </c:pt>
                <c:pt idx="9">
                  <c:v>5.3786976734140284E-2</c:v>
                </c:pt>
                <c:pt idx="10">
                  <c:v>3.8161847368899604E-2</c:v>
                </c:pt>
                <c:pt idx="11">
                  <c:v>4.460747027209068E-2</c:v>
                </c:pt>
                <c:pt idx="12">
                  <c:v>4.1038008393116568E-2</c:v>
                </c:pt>
                <c:pt idx="13">
                  <c:v>4.5585895620095525E-2</c:v>
                </c:pt>
                <c:pt idx="14">
                  <c:v>4.9992689316282396E-2</c:v>
                </c:pt>
                <c:pt idx="15">
                  <c:v>4.1722985344034527E-2</c:v>
                </c:pt>
                <c:pt idx="16">
                  <c:v>3.4476790772650451E-2</c:v>
                </c:pt>
                <c:pt idx="17">
                  <c:v>3.1995698858283336E-2</c:v>
                </c:pt>
                <c:pt idx="18">
                  <c:v>3.6778877064489818E-2</c:v>
                </c:pt>
                <c:pt idx="19">
                  <c:v>5.2930045612707158E-2</c:v>
                </c:pt>
                <c:pt idx="20">
                  <c:v>3.9268283029265938E-2</c:v>
                </c:pt>
                <c:pt idx="21">
                  <c:v>2.4015142966422574E-2</c:v>
                </c:pt>
                <c:pt idx="22">
                  <c:v>2.5565373662912894E-2</c:v>
                </c:pt>
                <c:pt idx="23">
                  <c:v>2.5144080839691496E-2</c:v>
                </c:pt>
                <c:pt idx="24">
                  <c:v>3.0868806070272859E-2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FE-4FAA-A5E4-BB0DF7D89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48648"/>
        <c:axId val="224049040"/>
      </c:lineChart>
      <c:catAx>
        <c:axId val="224048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049040"/>
        <c:crosses val="autoZero"/>
        <c:auto val="1"/>
        <c:lblAlgn val="ctr"/>
        <c:lblOffset val="100"/>
        <c:noMultiLvlLbl val="0"/>
      </c:catAx>
      <c:valAx>
        <c:axId val="22404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048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08'!$F$5</c:f>
              <c:strCache>
                <c:ptCount val="1"/>
                <c:pt idx="0">
                  <c:v>IVCR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08'!$A$6:$A$30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08'!$F$6:$F$30</c:f>
              <c:numCache>
                <c:formatCode>General</c:formatCode>
                <c:ptCount val="25"/>
                <c:pt idx="0">
                  <c:v>-3.9418694283549389E-3</c:v>
                </c:pt>
                <c:pt idx="1">
                  <c:v>-4.9857768354654461E-4</c:v>
                </c:pt>
                <c:pt idx="2">
                  <c:v>-5.3851142485385878E-4</c:v>
                </c:pt>
                <c:pt idx="3">
                  <c:v>-7.4272309982254244E-5</c:v>
                </c:pt>
                <c:pt idx="4">
                  <c:v>-1.0671296491915523E-3</c:v>
                </c:pt>
                <c:pt idx="5">
                  <c:v>-5.6017903920281889E-4</c:v>
                </c:pt>
                <c:pt idx="6">
                  <c:v>-9.4626992575378951E-4</c:v>
                </c:pt>
                <c:pt idx="7">
                  <c:v>-7.846913988840533E-4</c:v>
                </c:pt>
                <c:pt idx="8">
                  <c:v>-3.3801084077248725E-4</c:v>
                </c:pt>
                <c:pt idx="9">
                  <c:v>-6.2672653117697911E-4</c:v>
                </c:pt>
                <c:pt idx="10">
                  <c:v>-3.859617696005288E-4</c:v>
                </c:pt>
                <c:pt idx="11">
                  <c:v>-1.1834279206978135E-3</c:v>
                </c:pt>
                <c:pt idx="12">
                  <c:v>-2.7072527103238926E-5</c:v>
                </c:pt>
                <c:pt idx="13">
                  <c:v>-1.7676081948829848E-5</c:v>
                </c:pt>
                <c:pt idx="14">
                  <c:v>-4.3110803004348507E-5</c:v>
                </c:pt>
                <c:pt idx="15">
                  <c:v>1.0381570697153885E-3</c:v>
                </c:pt>
                <c:pt idx="16">
                  <c:v>-1.3930989355997306E-4</c:v>
                </c:pt>
                <c:pt idx="17">
                  <c:v>-4.8954589095786237E-4</c:v>
                </c:pt>
                <c:pt idx="18">
                  <c:v>-6.0666417734336767E-4</c:v>
                </c:pt>
                <c:pt idx="19">
                  <c:v>-1.8635587430211505E-4</c:v>
                </c:pt>
                <c:pt idx="20">
                  <c:v>-1.3245122953668321E-4</c:v>
                </c:pt>
                <c:pt idx="21">
                  <c:v>-9.8737969688647779E-5</c:v>
                </c:pt>
                <c:pt idx="22">
                  <c:v>-3.2079953588978799E-5</c:v>
                </c:pt>
                <c:pt idx="23">
                  <c:v>-1.4321927799984264E-4</c:v>
                </c:pt>
                <c:pt idx="24">
                  <c:v>-1.3795477718386644E-4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80D-454F-94A3-3F4192AE8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108320"/>
        <c:axId val="242108712"/>
      </c:lineChart>
      <c:catAx>
        <c:axId val="24210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08712"/>
        <c:crosses val="autoZero"/>
        <c:auto val="1"/>
        <c:lblAlgn val="ctr"/>
        <c:lblOffset val="100"/>
        <c:noMultiLvlLbl val="0"/>
      </c:catAx>
      <c:valAx>
        <c:axId val="242108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0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08'!$I$37</c:f>
              <c:strCache>
                <c:ptCount val="1"/>
                <c:pt idx="0">
                  <c:v>IVCR Norm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08'!$A$38:$A$62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08'!$I$38:$I$62</c:f>
              <c:numCache>
                <c:formatCode>General</c:formatCode>
                <c:ptCount val="2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0.20270997310282424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-1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948-44AB-B122-45A83AE02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109496"/>
        <c:axId val="242109888"/>
      </c:lineChart>
      <c:catAx>
        <c:axId val="242109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09888"/>
        <c:crosses val="autoZero"/>
        <c:auto val="1"/>
        <c:lblAlgn val="ctr"/>
        <c:lblOffset val="100"/>
        <c:noMultiLvlLbl val="0"/>
      </c:catAx>
      <c:valAx>
        <c:axId val="24210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09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08'!$D$69</c:f>
              <c:strCache>
                <c:ptCount val="1"/>
                <c:pt idx="0">
                  <c:v>Índice de Grubel LLoyd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08'!$A$70:$A$94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08'!$D$70:$D$94</c:f>
              <c:numCache>
                <c:formatCode>General</c:formatCode>
                <c:ptCount val="2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111456"/>
        <c:axId val="242111848"/>
      </c:lineChart>
      <c:catAx>
        <c:axId val="24211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11848"/>
        <c:crosses val="autoZero"/>
        <c:auto val="1"/>
        <c:lblAlgn val="ctr"/>
        <c:lblOffset val="100"/>
        <c:noMultiLvlLbl val="0"/>
      </c:catAx>
      <c:valAx>
        <c:axId val="242111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1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'Export 09'!$B$1</c:f>
              <c:strCache>
                <c:ptCount val="1"/>
                <c:pt idx="0">
                  <c:v>exportaciones Colombia a Japon (US$)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'Export 09'!$A$2:$A$26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'Export 09'!$B$2:$B$26</c:f>
              <c:numCache>
                <c:formatCode>[$$-409]#,##0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42800</c:v>
                </c:pt>
                <c:pt idx="6">
                  <c:v>13646</c:v>
                </c:pt>
                <c:pt idx="7">
                  <c:v>76650</c:v>
                </c:pt>
                <c:pt idx="8">
                  <c:v>53549</c:v>
                </c:pt>
                <c:pt idx="9">
                  <c:v>77641</c:v>
                </c:pt>
                <c:pt idx="10">
                  <c:v>80630</c:v>
                </c:pt>
                <c:pt idx="11">
                  <c:v>66659</c:v>
                </c:pt>
                <c:pt idx="12">
                  <c:v>41038</c:v>
                </c:pt>
                <c:pt idx="13">
                  <c:v>55305</c:v>
                </c:pt>
                <c:pt idx="14">
                  <c:v>267674</c:v>
                </c:pt>
                <c:pt idx="15">
                  <c:v>116748</c:v>
                </c:pt>
                <c:pt idx="16">
                  <c:v>60379</c:v>
                </c:pt>
                <c:pt idx="17">
                  <c:v>50464</c:v>
                </c:pt>
                <c:pt idx="18">
                  <c:v>161368</c:v>
                </c:pt>
                <c:pt idx="19">
                  <c:v>223218</c:v>
                </c:pt>
                <c:pt idx="20">
                  <c:v>53702</c:v>
                </c:pt>
                <c:pt idx="21">
                  <c:v>68547</c:v>
                </c:pt>
                <c:pt idx="22">
                  <c:v>47141</c:v>
                </c:pt>
                <c:pt idx="23">
                  <c:v>101887</c:v>
                </c:pt>
                <c:pt idx="24">
                  <c:v>32925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5D8-47D0-BC2F-413245312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113024"/>
        <c:axId val="242113416"/>
      </c:lineChart>
      <c:catAx>
        <c:axId val="24211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13416"/>
        <c:crosses val="autoZero"/>
        <c:auto val="1"/>
        <c:lblAlgn val="ctr"/>
        <c:lblOffset val="100"/>
        <c:noMultiLvlLbl val="0"/>
      </c:catAx>
      <c:valAx>
        <c:axId val="242113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1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'Import 09'!$B$1</c:f>
              <c:strCache>
                <c:ptCount val="1"/>
                <c:pt idx="0">
                  <c:v>Importaciones de Colombia desde Japon (US$)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'Import 09'!$A$2:$A$26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'Import 09'!$B$2:$B$26</c:f>
              <c:numCache>
                <c:formatCode>[$$-409]#,##0</c:formatCode>
                <c:ptCount val="25"/>
                <c:pt idx="0">
                  <c:v>0</c:v>
                </c:pt>
                <c:pt idx="1">
                  <c:v>1881</c:v>
                </c:pt>
                <c:pt idx="2">
                  <c:v>12211</c:v>
                </c:pt>
                <c:pt idx="3">
                  <c:v>7779</c:v>
                </c:pt>
                <c:pt idx="4">
                  <c:v>16282</c:v>
                </c:pt>
                <c:pt idx="5">
                  <c:v>9575</c:v>
                </c:pt>
                <c:pt idx="6">
                  <c:v>7711</c:v>
                </c:pt>
                <c:pt idx="7">
                  <c:v>21742</c:v>
                </c:pt>
                <c:pt idx="8">
                  <c:v>59565</c:v>
                </c:pt>
                <c:pt idx="9">
                  <c:v>26456</c:v>
                </c:pt>
                <c:pt idx="10">
                  <c:v>62355</c:v>
                </c:pt>
                <c:pt idx="11">
                  <c:v>32351</c:v>
                </c:pt>
                <c:pt idx="12">
                  <c:v>22417</c:v>
                </c:pt>
                <c:pt idx="13">
                  <c:v>94282</c:v>
                </c:pt>
                <c:pt idx="14">
                  <c:v>46065</c:v>
                </c:pt>
                <c:pt idx="15">
                  <c:v>70177</c:v>
                </c:pt>
                <c:pt idx="16">
                  <c:v>99964</c:v>
                </c:pt>
                <c:pt idx="17">
                  <c:v>167207</c:v>
                </c:pt>
                <c:pt idx="18">
                  <c:v>181007</c:v>
                </c:pt>
                <c:pt idx="19">
                  <c:v>44346</c:v>
                </c:pt>
                <c:pt idx="20">
                  <c:v>87935</c:v>
                </c:pt>
                <c:pt idx="21">
                  <c:v>43475</c:v>
                </c:pt>
                <c:pt idx="22">
                  <c:v>112424</c:v>
                </c:pt>
                <c:pt idx="23">
                  <c:v>77216</c:v>
                </c:pt>
                <c:pt idx="24">
                  <c:v>129870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1C-4556-9817-DA4B65CE2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114200"/>
        <c:axId val="242114592"/>
      </c:lineChart>
      <c:catAx>
        <c:axId val="242114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14592"/>
        <c:crosses val="autoZero"/>
        <c:auto val="1"/>
        <c:lblAlgn val="ctr"/>
        <c:lblOffset val="100"/>
        <c:noMultiLvlLbl val="0"/>
      </c:catAx>
      <c:valAx>
        <c:axId val="24211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14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'Balanza c 09'!$D$1</c:f>
              <c:strCache>
                <c:ptCount val="1"/>
                <c:pt idx="0">
                  <c:v>Balanza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'Balanza c 09'!$A$2:$A$26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'Balanza c 09'!$D$2:$D$26</c:f>
              <c:numCache>
                <c:formatCode>[$$-409]#,##0</c:formatCode>
                <c:ptCount val="25"/>
                <c:pt idx="0">
                  <c:v>0</c:v>
                </c:pt>
                <c:pt idx="1">
                  <c:v>-1881</c:v>
                </c:pt>
                <c:pt idx="2">
                  <c:v>-12211</c:v>
                </c:pt>
                <c:pt idx="3">
                  <c:v>-7779</c:v>
                </c:pt>
                <c:pt idx="4">
                  <c:v>-16282</c:v>
                </c:pt>
                <c:pt idx="5">
                  <c:v>33225</c:v>
                </c:pt>
                <c:pt idx="6">
                  <c:v>5935</c:v>
                </c:pt>
                <c:pt idx="7">
                  <c:v>54908</c:v>
                </c:pt>
                <c:pt idx="8">
                  <c:v>-6016</c:v>
                </c:pt>
                <c:pt idx="9">
                  <c:v>51185</c:v>
                </c:pt>
                <c:pt idx="10">
                  <c:v>18275</c:v>
                </c:pt>
                <c:pt idx="11">
                  <c:v>34308</c:v>
                </c:pt>
                <c:pt idx="12">
                  <c:v>18621</c:v>
                </c:pt>
                <c:pt idx="13">
                  <c:v>-38977</c:v>
                </c:pt>
                <c:pt idx="14">
                  <c:v>221609</c:v>
                </c:pt>
                <c:pt idx="15">
                  <c:v>46571</c:v>
                </c:pt>
                <c:pt idx="16">
                  <c:v>-39585</c:v>
                </c:pt>
                <c:pt idx="17">
                  <c:v>-116743</c:v>
                </c:pt>
                <c:pt idx="18">
                  <c:v>-19639</c:v>
                </c:pt>
                <c:pt idx="19">
                  <c:v>178872</c:v>
                </c:pt>
                <c:pt idx="20">
                  <c:v>-34233</c:v>
                </c:pt>
                <c:pt idx="21">
                  <c:v>25072</c:v>
                </c:pt>
                <c:pt idx="22">
                  <c:v>-65283</c:v>
                </c:pt>
                <c:pt idx="23">
                  <c:v>24671</c:v>
                </c:pt>
                <c:pt idx="24">
                  <c:v>-96945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3EC-43E9-9C4E-6A91698F8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115376"/>
        <c:axId val="242115768"/>
      </c:lineChart>
      <c:catAx>
        <c:axId val="24211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15768"/>
        <c:crosses val="autoZero"/>
        <c:auto val="1"/>
        <c:lblAlgn val="ctr"/>
        <c:lblOffset val="100"/>
        <c:noMultiLvlLbl val="0"/>
      </c:catAx>
      <c:valAx>
        <c:axId val="242115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1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per capita 09'!$D$2</c:f>
              <c:strCache>
                <c:ptCount val="1"/>
                <c:pt idx="0">
                  <c:v>Exportaciones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per capita 09'!$A$3:$A$27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per capita 09'!$D$3:$D$27</c:f>
              <c:numCache>
                <c:formatCode>[$$-409]#,##0.000000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1.1248641227216245E-3</c:v>
                </c:pt>
                <c:pt idx="6">
                  <c:v>3.5310792027068465E-4</c:v>
                </c:pt>
                <c:pt idx="7">
                  <c:v>1.9536597016383138E-3</c:v>
                </c:pt>
                <c:pt idx="8">
                  <c:v>1.3448008438324561E-3</c:v>
                </c:pt>
                <c:pt idx="9">
                  <c:v>1.9216186215811179E-3</c:v>
                </c:pt>
                <c:pt idx="10">
                  <c:v>1.9671174951253279E-3</c:v>
                </c:pt>
                <c:pt idx="11">
                  <c:v>1.6034400438770895E-3</c:v>
                </c:pt>
                <c:pt idx="12">
                  <c:v>9.7356844006071623E-4</c:v>
                </c:pt>
                <c:pt idx="13">
                  <c:v>1.2944667345923292E-3</c:v>
                </c:pt>
                <c:pt idx="14">
                  <c:v>6.1838989728601884E-3</c:v>
                </c:pt>
                <c:pt idx="15">
                  <c:v>2.6633059997795408E-3</c:v>
                </c:pt>
                <c:pt idx="16">
                  <c:v>1.3606643451158046E-3</c:v>
                </c:pt>
                <c:pt idx="17">
                  <c:v>1.1238782708701638E-3</c:v>
                </c:pt>
                <c:pt idx="18">
                  <c:v>3.5530874438053882E-3</c:v>
                </c:pt>
                <c:pt idx="19">
                  <c:v>4.8612201972376866E-3</c:v>
                </c:pt>
                <c:pt idx="20">
                  <c:v>1.1572099272588122E-3</c:v>
                </c:pt>
                <c:pt idx="21">
                  <c:v>1.462148283554764E-3</c:v>
                </c:pt>
                <c:pt idx="22">
                  <c:v>9.9574666351149384E-4</c:v>
                </c:pt>
                <c:pt idx="23">
                  <c:v>2.1319110744480708E-3</c:v>
                </c:pt>
                <c:pt idx="24">
                  <c:v>6.8268473480025506E-4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A8-4B30-9639-BB4D1714A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116552"/>
        <c:axId val="242116944"/>
      </c:lineChart>
      <c:catAx>
        <c:axId val="24211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16944"/>
        <c:crosses val="autoZero"/>
        <c:auto val="1"/>
        <c:lblAlgn val="ctr"/>
        <c:lblOffset val="100"/>
        <c:noMultiLvlLbl val="0"/>
      </c:catAx>
      <c:valAx>
        <c:axId val="24211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1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per capita 09'!$D$31</c:f>
              <c:strCache>
                <c:ptCount val="1"/>
                <c:pt idx="0">
                  <c:v>Importaciones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per capita 09'!$A$32:$A$56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per capita 09'!$D$32:$D$56</c:f>
              <c:numCache>
                <c:formatCode>[$$-409]#,##0.00000000</c:formatCode>
                <c:ptCount val="25"/>
                <c:pt idx="0">
                  <c:v>0</c:v>
                </c:pt>
                <c:pt idx="1">
                  <c:v>5.2898472083457084E-5</c:v>
                </c:pt>
                <c:pt idx="2">
                  <c:v>3.3736545511459126E-4</c:v>
                </c:pt>
                <c:pt idx="3">
                  <c:v>2.1125074371586066E-4</c:v>
                </c:pt>
                <c:pt idx="4">
                  <c:v>4.3485948125606604E-4</c:v>
                </c:pt>
                <c:pt idx="5">
                  <c:v>2.5164892465092417E-4</c:v>
                </c:pt>
                <c:pt idx="6">
                  <c:v>1.9953211001079067E-4</c:v>
                </c:pt>
                <c:pt idx="7">
                  <c:v>5.5416137290306873E-4</c:v>
                </c:pt>
                <c:pt idx="8">
                  <c:v>1.4958834387734645E-3</c:v>
                </c:pt>
                <c:pt idx="9">
                  <c:v>6.5478731923275144E-4</c:v>
                </c:pt>
                <c:pt idx="10">
                  <c:v>1.5212651793196058E-3</c:v>
                </c:pt>
                <c:pt idx="11">
                  <c:v>7.7818282391676629E-4</c:v>
                </c:pt>
                <c:pt idx="12">
                  <c:v>5.3181158245628631E-4</c:v>
                </c:pt>
                <c:pt idx="13">
                  <c:v>2.2067609198234152E-3</c:v>
                </c:pt>
                <c:pt idx="14">
                  <c:v>1.0642098455016348E-3</c:v>
                </c:pt>
                <c:pt idx="15">
                  <c:v>1.6009081538572723E-3</c:v>
                </c:pt>
                <c:pt idx="16">
                  <c:v>2.2527277794457722E-3</c:v>
                </c:pt>
                <c:pt idx="17">
                  <c:v>3.7238489623768922E-3</c:v>
                </c:pt>
                <c:pt idx="18">
                  <c:v>3.9855095120524637E-3</c:v>
                </c:pt>
                <c:pt idx="19">
                  <c:v>9.6576293518758536E-4</c:v>
                </c:pt>
                <c:pt idx="20">
                  <c:v>1.8948876197069692E-3</c:v>
                </c:pt>
                <c:pt idx="21">
                  <c:v>9.2734761007109534E-4</c:v>
                </c:pt>
                <c:pt idx="22">
                  <c:v>2.3747019133793556E-3</c:v>
                </c:pt>
                <c:pt idx="23">
                  <c:v>1.6156884148574619E-3</c:v>
                </c:pt>
                <c:pt idx="24">
                  <c:v>2.6927947307064273E-3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6D-4F6E-8052-CA91D2EB3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2117728"/>
        <c:axId val="243568448"/>
      </c:lineChart>
      <c:catAx>
        <c:axId val="24211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568448"/>
        <c:crosses val="autoZero"/>
        <c:auto val="1"/>
        <c:lblAlgn val="ctr"/>
        <c:lblOffset val="100"/>
        <c:noMultiLvlLbl val="0"/>
      </c:catAx>
      <c:valAx>
        <c:axId val="24356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2117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per capita 09'!$D$60</c:f>
              <c:strCache>
                <c:ptCount val="1"/>
                <c:pt idx="0">
                  <c:v>Intercambio comercial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per capita 09'!$A$61:$A$85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per capita 09'!$D$61:$D$85</c:f>
              <c:numCache>
                <c:formatCode>[$$-409]#,##0.000000</c:formatCode>
                <c:ptCount val="25"/>
                <c:pt idx="0">
                  <c:v>0</c:v>
                </c:pt>
                <c:pt idx="1">
                  <c:v>5.2898472083457084E-5</c:v>
                </c:pt>
                <c:pt idx="2">
                  <c:v>3.3736545511459126E-4</c:v>
                </c:pt>
                <c:pt idx="3">
                  <c:v>2.1125074371586066E-4</c:v>
                </c:pt>
                <c:pt idx="4">
                  <c:v>4.3485948125606604E-4</c:v>
                </c:pt>
                <c:pt idx="5">
                  <c:v>1.3765130473725486E-3</c:v>
                </c:pt>
                <c:pt idx="6">
                  <c:v>5.5264003028147532E-4</c:v>
                </c:pt>
                <c:pt idx="7">
                  <c:v>2.5078210745413825E-3</c:v>
                </c:pt>
                <c:pt idx="8">
                  <c:v>2.8406842826059204E-3</c:v>
                </c:pt>
                <c:pt idx="9">
                  <c:v>2.5764059408138694E-3</c:v>
                </c:pt>
                <c:pt idx="10">
                  <c:v>3.4883826744449334E-3</c:v>
                </c:pt>
                <c:pt idx="11">
                  <c:v>2.3816228677938558E-3</c:v>
                </c:pt>
                <c:pt idx="12">
                  <c:v>1.5053800225170025E-3</c:v>
                </c:pt>
                <c:pt idx="13">
                  <c:v>3.5012276544157442E-3</c:v>
                </c:pt>
                <c:pt idx="14">
                  <c:v>7.2481088183618233E-3</c:v>
                </c:pt>
                <c:pt idx="15">
                  <c:v>4.264214153636813E-3</c:v>
                </c:pt>
                <c:pt idx="16">
                  <c:v>3.6133921245615768E-3</c:v>
                </c:pt>
                <c:pt idx="17">
                  <c:v>4.8477272332470558E-3</c:v>
                </c:pt>
                <c:pt idx="18">
                  <c:v>7.5385969558578519E-3</c:v>
                </c:pt>
                <c:pt idx="19">
                  <c:v>5.8269831324252713E-3</c:v>
                </c:pt>
                <c:pt idx="20">
                  <c:v>3.0520975469657814E-3</c:v>
                </c:pt>
                <c:pt idx="21">
                  <c:v>2.3894958936258592E-3</c:v>
                </c:pt>
                <c:pt idx="22">
                  <c:v>3.3704485768908492E-3</c:v>
                </c:pt>
                <c:pt idx="23">
                  <c:v>3.7475994893055326E-3</c:v>
                </c:pt>
                <c:pt idx="24">
                  <c:v>3.3754794655066825E-3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2D-4C0E-9AB2-35D6DFDC9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569232"/>
        <c:axId val="243569624"/>
      </c:lineChart>
      <c:catAx>
        <c:axId val="24356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569624"/>
        <c:crosses val="autoZero"/>
        <c:auto val="1"/>
        <c:lblAlgn val="ctr"/>
        <c:lblOffset val="100"/>
        <c:noMultiLvlLbl val="0"/>
      </c:catAx>
      <c:valAx>
        <c:axId val="243569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569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09'!$D$2</c:f>
              <c:strCache>
                <c:ptCount val="1"/>
                <c:pt idx="0">
                  <c:v>Apertura medida por las exportaciones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09'!$A$3:$A$27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09'!$D$3:$D$27</c:f>
              <c:numCache>
                <c:formatCode>0.000000000%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4.4050999228931855E-7</c:v>
                </c:pt>
                <c:pt idx="6">
                  <c:v>1.2793983640601649E-7</c:v>
                </c:pt>
                <c:pt idx="7">
                  <c:v>7.7861728450737174E-7</c:v>
                </c:pt>
                <c:pt idx="8">
                  <c:v>6.2131787890520636E-7</c:v>
                </c:pt>
                <c:pt idx="9">
                  <c:v>7.7729162300390128E-7</c:v>
                </c:pt>
                <c:pt idx="10">
                  <c:v>8.2104979029542036E-7</c:v>
                </c:pt>
                <c:pt idx="11">
                  <c:v>6.8065649923977752E-7</c:v>
                </c:pt>
                <c:pt idx="12">
                  <c:v>4.3341797454958646E-7</c:v>
                </c:pt>
                <c:pt idx="13">
                  <c:v>4.7239003655128836E-7</c:v>
                </c:pt>
                <c:pt idx="14">
                  <c:v>1.826300189927781E-6</c:v>
                </c:pt>
                <c:pt idx="15">
                  <c:v>7.1805089547536063E-7</c:v>
                </c:pt>
                <c:pt idx="16">
                  <c:v>2.91100281605393E-7</c:v>
                </c:pt>
                <c:pt idx="17">
                  <c:v>2.068345592428039E-7</c:v>
                </c:pt>
                <c:pt idx="18">
                  <c:v>6.9013278206587977E-7</c:v>
                </c:pt>
                <c:pt idx="19">
                  <c:v>7.7771378939595246E-7</c:v>
                </c:pt>
                <c:pt idx="20">
                  <c:v>1.601060623735671E-7</c:v>
                </c:pt>
                <c:pt idx="21">
                  <c:v>1.854327099501686E-7</c:v>
                </c:pt>
                <c:pt idx="22">
                  <c:v>1.239926527871335E-7</c:v>
                </c:pt>
                <c:pt idx="23">
                  <c:v>2.6924600035775294E-7</c:v>
                </c:pt>
                <c:pt idx="24">
                  <c:v>1.1272590542349433E-7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2F-453F-ACD1-79942D87B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570408"/>
        <c:axId val="243570800"/>
      </c:lineChart>
      <c:catAx>
        <c:axId val="24357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570800"/>
        <c:crosses val="autoZero"/>
        <c:auto val="1"/>
        <c:lblAlgn val="ctr"/>
        <c:lblOffset val="100"/>
        <c:noMultiLvlLbl val="0"/>
      </c:catAx>
      <c:valAx>
        <c:axId val="24357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570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Indice de Balassa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'Indicadores de dinamismo'!$G$38</c:f>
              <c:strCache>
                <c:ptCount val="1"/>
                <c:pt idx="0">
                  <c:v>IVCR Norm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de dinamismo'!$A$39:$A$63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dinamismo'!$G$39:$G$63</c:f>
              <c:numCache>
                <c:formatCode>0.00</c:formatCode>
                <c:ptCount val="25"/>
                <c:pt idx="0">
                  <c:v>0.23023806231204122</c:v>
                </c:pt>
                <c:pt idx="1">
                  <c:v>0.2536020623446783</c:v>
                </c:pt>
                <c:pt idx="2">
                  <c:v>0.23111084767984935</c:v>
                </c:pt>
                <c:pt idx="3">
                  <c:v>0.27235201851746765</c:v>
                </c:pt>
                <c:pt idx="4">
                  <c:v>0.38426817304413607</c:v>
                </c:pt>
                <c:pt idx="5">
                  <c:v>0.44199784916949003</c:v>
                </c:pt>
                <c:pt idx="6">
                  <c:v>0.4446511632476981</c:v>
                </c:pt>
                <c:pt idx="7">
                  <c:v>0.45968671037057174</c:v>
                </c:pt>
                <c:pt idx="8">
                  <c:v>0.55095511005995357</c:v>
                </c:pt>
                <c:pt idx="9">
                  <c:v>0.63629280092409746</c:v>
                </c:pt>
                <c:pt idx="10">
                  <c:v>0.63409118974076206</c:v>
                </c:pt>
                <c:pt idx="11">
                  <c:v>0.62560034032945466</c:v>
                </c:pt>
                <c:pt idx="12">
                  <c:v>0.61363768854878797</c:v>
                </c:pt>
                <c:pt idx="13">
                  <c:v>0.63477487669077381</c:v>
                </c:pt>
                <c:pt idx="14">
                  <c:v>0.64320406636759275</c:v>
                </c:pt>
                <c:pt idx="15">
                  <c:v>0.65429683770810843</c:v>
                </c:pt>
                <c:pt idx="16">
                  <c:v>0.61404564218680058</c:v>
                </c:pt>
                <c:pt idx="17">
                  <c:v>0.69010924870614809</c:v>
                </c:pt>
                <c:pt idx="18">
                  <c:v>0.70587347422340763</c:v>
                </c:pt>
                <c:pt idx="19">
                  <c:v>0.75657945251331626</c:v>
                </c:pt>
                <c:pt idx="20">
                  <c:v>0.76478313623867666</c:v>
                </c:pt>
                <c:pt idx="21">
                  <c:v>0.77786869046779239</c:v>
                </c:pt>
                <c:pt idx="22">
                  <c:v>0.77258193504973827</c:v>
                </c:pt>
                <c:pt idx="23">
                  <c:v>0.72433025090063174</c:v>
                </c:pt>
                <c:pt idx="24">
                  <c:v>0.59980940671259197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67E-4C79-9188-22A559705CC7}"/>
            </c:ext>
          </c:extLst>
        </c:ser>
        <c:ser>
          <c:idx val="1"/>
          <c:order val="1"/>
          <c:tx>
            <c:strRef>
              <c:f>'Indicadores de dinamismo'!$I$38</c:f>
              <c:strCache>
                <c:ptCount val="1"/>
                <c:pt idx="0">
                  <c:v>alpha max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'Indicadores de dinamismo'!$A$39:$A$63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dinamismo'!$I$39:$I$63</c:f>
              <c:numCache>
                <c:formatCode>General</c:formatCode>
                <c:ptCount val="25"/>
                <c:pt idx="0">
                  <c:v>0.33</c:v>
                </c:pt>
                <c:pt idx="1">
                  <c:v>0.33</c:v>
                </c:pt>
                <c:pt idx="2">
                  <c:v>0.33</c:v>
                </c:pt>
                <c:pt idx="3">
                  <c:v>0.33</c:v>
                </c:pt>
                <c:pt idx="4">
                  <c:v>0.33</c:v>
                </c:pt>
                <c:pt idx="5">
                  <c:v>0.33</c:v>
                </c:pt>
                <c:pt idx="6">
                  <c:v>0.33</c:v>
                </c:pt>
                <c:pt idx="7">
                  <c:v>0.33</c:v>
                </c:pt>
                <c:pt idx="8">
                  <c:v>0.33</c:v>
                </c:pt>
                <c:pt idx="9">
                  <c:v>0.33</c:v>
                </c:pt>
                <c:pt idx="10">
                  <c:v>0.33</c:v>
                </c:pt>
                <c:pt idx="11">
                  <c:v>0.33</c:v>
                </c:pt>
                <c:pt idx="12">
                  <c:v>0.33</c:v>
                </c:pt>
                <c:pt idx="13">
                  <c:v>0.33</c:v>
                </c:pt>
                <c:pt idx="14">
                  <c:v>0.33</c:v>
                </c:pt>
                <c:pt idx="15">
                  <c:v>0.33</c:v>
                </c:pt>
                <c:pt idx="16">
                  <c:v>0.33</c:v>
                </c:pt>
                <c:pt idx="17">
                  <c:v>0.33</c:v>
                </c:pt>
                <c:pt idx="18">
                  <c:v>0.33</c:v>
                </c:pt>
                <c:pt idx="19">
                  <c:v>0.33</c:v>
                </c:pt>
                <c:pt idx="20">
                  <c:v>0.33</c:v>
                </c:pt>
                <c:pt idx="21">
                  <c:v>0.33</c:v>
                </c:pt>
                <c:pt idx="22">
                  <c:v>0.33</c:v>
                </c:pt>
                <c:pt idx="23">
                  <c:v>0.33</c:v>
                </c:pt>
                <c:pt idx="24">
                  <c:v>0.33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67E-4C79-9188-22A559705CC7}"/>
            </c:ext>
          </c:extLst>
        </c:ser>
        <c:ser>
          <c:idx val="2"/>
          <c:order val="2"/>
          <c:tx>
            <c:strRef>
              <c:f>'Indicadores de dinamismo'!$J$38</c:f>
              <c:strCache>
                <c:ptCount val="1"/>
                <c:pt idx="0">
                  <c:v>alpha min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'Indicadores de dinamismo'!$A$39:$A$63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dinamismo'!$J$39:$J$63</c:f>
              <c:numCache>
                <c:formatCode>General</c:formatCode>
                <c:ptCount val="25"/>
                <c:pt idx="0">
                  <c:v>-0.33</c:v>
                </c:pt>
                <c:pt idx="1">
                  <c:v>-0.33</c:v>
                </c:pt>
                <c:pt idx="2">
                  <c:v>-0.33</c:v>
                </c:pt>
                <c:pt idx="3">
                  <c:v>-0.33</c:v>
                </c:pt>
                <c:pt idx="4">
                  <c:v>-0.33</c:v>
                </c:pt>
                <c:pt idx="5">
                  <c:v>-0.33</c:v>
                </c:pt>
                <c:pt idx="6">
                  <c:v>-0.33</c:v>
                </c:pt>
                <c:pt idx="7">
                  <c:v>-0.33</c:v>
                </c:pt>
                <c:pt idx="8">
                  <c:v>-0.33</c:v>
                </c:pt>
                <c:pt idx="9">
                  <c:v>-0.33</c:v>
                </c:pt>
                <c:pt idx="10">
                  <c:v>-0.33</c:v>
                </c:pt>
                <c:pt idx="11">
                  <c:v>-0.33</c:v>
                </c:pt>
                <c:pt idx="12">
                  <c:v>-0.33</c:v>
                </c:pt>
                <c:pt idx="13">
                  <c:v>-0.33</c:v>
                </c:pt>
                <c:pt idx="14">
                  <c:v>-0.33</c:v>
                </c:pt>
                <c:pt idx="15">
                  <c:v>-0.33</c:v>
                </c:pt>
                <c:pt idx="16">
                  <c:v>-0.33</c:v>
                </c:pt>
                <c:pt idx="17">
                  <c:v>-0.33</c:v>
                </c:pt>
                <c:pt idx="18">
                  <c:v>-0.33</c:v>
                </c:pt>
                <c:pt idx="19">
                  <c:v>-0.33</c:v>
                </c:pt>
                <c:pt idx="20">
                  <c:v>-0.33</c:v>
                </c:pt>
                <c:pt idx="21">
                  <c:v>-0.33</c:v>
                </c:pt>
                <c:pt idx="22">
                  <c:v>-0.33</c:v>
                </c:pt>
                <c:pt idx="23">
                  <c:v>-0.33</c:v>
                </c:pt>
                <c:pt idx="24">
                  <c:v>-0.33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67E-4C79-9188-22A559705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49824"/>
        <c:axId val="224956376"/>
      </c:lineChart>
      <c:catAx>
        <c:axId val="22404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956376"/>
        <c:crosses val="autoZero"/>
        <c:auto val="1"/>
        <c:lblAlgn val="ctr"/>
        <c:lblOffset val="100"/>
        <c:noMultiLvlLbl val="0"/>
      </c:catAx>
      <c:valAx>
        <c:axId val="224956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049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09'!$D$31</c:f>
              <c:strCache>
                <c:ptCount val="1"/>
                <c:pt idx="0">
                  <c:v>Apertura medida por las Importaciones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09'!$A$32:$A$56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09'!$D$32:$D$56</c:f>
              <c:numCache>
                <c:formatCode>0.00000000%</c:formatCode>
                <c:ptCount val="25"/>
                <c:pt idx="0">
                  <c:v>0</c:v>
                </c:pt>
                <c:pt idx="1">
                  <c:v>3.8169964021532298E-8</c:v>
                </c:pt>
                <c:pt idx="2">
                  <c:v>2.1882516419329905E-7</c:v>
                </c:pt>
                <c:pt idx="3">
                  <c:v>9.5210123474933279E-8</c:v>
                </c:pt>
                <c:pt idx="4">
                  <c:v>1.7600777352370731E-7</c:v>
                </c:pt>
                <c:pt idx="5">
                  <c:v>9.8548672340425816E-8</c:v>
                </c:pt>
                <c:pt idx="6">
                  <c:v>7.2295476954916694E-8</c:v>
                </c:pt>
                <c:pt idx="7">
                  <c:v>2.2085710371505905E-7</c:v>
                </c:pt>
                <c:pt idx="8">
                  <c:v>6.9112027221775596E-7</c:v>
                </c:pt>
                <c:pt idx="9">
                  <c:v>2.6486041109969235E-7</c:v>
                </c:pt>
                <c:pt idx="10">
                  <c:v>6.3495671181782137E-7</c:v>
                </c:pt>
                <c:pt idx="11">
                  <c:v>3.3033676483154627E-7</c:v>
                </c:pt>
                <c:pt idx="12">
                  <c:v>2.3675448938735026E-7</c:v>
                </c:pt>
                <c:pt idx="13">
                  <c:v>8.0531375872215115E-7</c:v>
                </c:pt>
                <c:pt idx="14">
                  <c:v>3.1429469522263359E-7</c:v>
                </c:pt>
                <c:pt idx="15">
                  <c:v>4.3161902295349281E-7</c:v>
                </c:pt>
                <c:pt idx="16">
                  <c:v>4.8194816990015581E-7</c:v>
                </c:pt>
                <c:pt idx="17">
                  <c:v>6.8532391699650267E-7</c:v>
                </c:pt>
                <c:pt idx="18">
                  <c:v>7.7412414161047235E-7</c:v>
                </c:pt>
                <c:pt idx="19">
                  <c:v>1.5450588977839111E-7</c:v>
                </c:pt>
                <c:pt idx="20">
                  <c:v>2.6216763984245694E-7</c:v>
                </c:pt>
                <c:pt idx="21">
                  <c:v>1.1760816760884618E-7</c:v>
                </c:pt>
                <c:pt idx="22">
                  <c:v>2.9570331552026255E-7</c:v>
                </c:pt>
                <c:pt idx="23">
                  <c:v>2.040505576140651E-7</c:v>
                </c:pt>
                <c:pt idx="24">
                  <c:v>4.4463821829458491E-7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159-49A5-9BE2-9C5E1E689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571584"/>
        <c:axId val="243571976"/>
      </c:lineChart>
      <c:catAx>
        <c:axId val="243571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571976"/>
        <c:crosses val="autoZero"/>
        <c:auto val="1"/>
        <c:lblAlgn val="ctr"/>
        <c:lblOffset val="100"/>
        <c:noMultiLvlLbl val="0"/>
      </c:catAx>
      <c:valAx>
        <c:axId val="243571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57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09'!$D$60</c:f>
              <c:strCache>
                <c:ptCount val="1"/>
                <c:pt idx="0">
                  <c:v>Apertura media por el intercambio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09'!$A$61:$A$85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09'!$D$61:$D$85</c:f>
              <c:numCache>
                <c:formatCode>0.00000000%</c:formatCode>
                <c:ptCount val="25"/>
                <c:pt idx="0">
                  <c:v>0</c:v>
                </c:pt>
                <c:pt idx="1">
                  <c:v>3.8169964021532298E-8</c:v>
                </c:pt>
                <c:pt idx="2">
                  <c:v>2.1882516419329905E-7</c:v>
                </c:pt>
                <c:pt idx="3">
                  <c:v>9.5210123474933279E-8</c:v>
                </c:pt>
                <c:pt idx="4">
                  <c:v>1.7600777352370731E-7</c:v>
                </c:pt>
                <c:pt idx="5">
                  <c:v>5.3905866462974436E-7</c:v>
                </c:pt>
                <c:pt idx="6">
                  <c:v>2.002353133609332E-7</c:v>
                </c:pt>
                <c:pt idx="7">
                  <c:v>9.9947438822243082E-7</c:v>
                </c:pt>
                <c:pt idx="8">
                  <c:v>1.3124381511229622E-6</c:v>
                </c:pt>
                <c:pt idx="9">
                  <c:v>1.0421520341035936E-6</c:v>
                </c:pt>
                <c:pt idx="10">
                  <c:v>1.4560065021132417E-6</c:v>
                </c:pt>
                <c:pt idx="11">
                  <c:v>1.0109932640713236E-6</c:v>
                </c:pt>
                <c:pt idx="12">
                  <c:v>6.7017246393693672E-7</c:v>
                </c:pt>
                <c:pt idx="13">
                  <c:v>1.2777037952734396E-6</c:v>
                </c:pt>
                <c:pt idx="14">
                  <c:v>2.1405948851504147E-6</c:v>
                </c:pt>
                <c:pt idx="15">
                  <c:v>1.1496699184288535E-6</c:v>
                </c:pt>
                <c:pt idx="16">
                  <c:v>7.7304845150554881E-7</c:v>
                </c:pt>
                <c:pt idx="17">
                  <c:v>8.9215847623930655E-7</c:v>
                </c:pt>
                <c:pt idx="18">
                  <c:v>1.464256923676352E-6</c:v>
                </c:pt>
                <c:pt idx="19">
                  <c:v>9.3221967917434349E-7</c:v>
                </c:pt>
                <c:pt idx="20">
                  <c:v>4.2227370221602407E-7</c:v>
                </c:pt>
                <c:pt idx="21">
                  <c:v>3.030408775590148E-7</c:v>
                </c:pt>
                <c:pt idx="22">
                  <c:v>4.1969596830739606E-7</c:v>
                </c:pt>
                <c:pt idx="23">
                  <c:v>4.7329655797181804E-7</c:v>
                </c:pt>
                <c:pt idx="24">
                  <c:v>5.5736412371807921E-7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AB0-41E9-8AE6-D94250F85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572760"/>
        <c:axId val="243573152"/>
      </c:lineChart>
      <c:catAx>
        <c:axId val="243572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573152"/>
        <c:crosses val="autoZero"/>
        <c:auto val="1"/>
        <c:lblAlgn val="ctr"/>
        <c:lblOffset val="100"/>
        <c:noMultiLvlLbl val="0"/>
      </c:catAx>
      <c:valAx>
        <c:axId val="24357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572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09'!$D$88</c:f>
              <c:strCache>
                <c:ptCount val="1"/>
                <c:pt idx="0">
                  <c:v>Apertura media por el promedio del intercambio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09'!$A$89:$A$113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09'!$D$89:$D$113</c:f>
              <c:numCache>
                <c:formatCode>0.00000000%</c:formatCode>
                <c:ptCount val="25"/>
                <c:pt idx="0">
                  <c:v>0</c:v>
                </c:pt>
                <c:pt idx="1">
                  <c:v>1.9084982010766149E-8</c:v>
                </c:pt>
                <c:pt idx="2">
                  <c:v>1.0941258209664952E-7</c:v>
                </c:pt>
                <c:pt idx="3">
                  <c:v>4.760506173746664E-8</c:v>
                </c:pt>
                <c:pt idx="4">
                  <c:v>8.8003886761853655E-8</c:v>
                </c:pt>
                <c:pt idx="5">
                  <c:v>2.6952933231487218E-7</c:v>
                </c:pt>
                <c:pt idx="6">
                  <c:v>1.001176566804666E-7</c:v>
                </c:pt>
                <c:pt idx="7">
                  <c:v>4.9973719411121541E-7</c:v>
                </c:pt>
                <c:pt idx="8">
                  <c:v>6.5621907556148111E-7</c:v>
                </c:pt>
                <c:pt idx="9">
                  <c:v>5.2107601705179681E-7</c:v>
                </c:pt>
                <c:pt idx="10">
                  <c:v>7.2800325105662087E-7</c:v>
                </c:pt>
                <c:pt idx="11">
                  <c:v>5.0549663203566181E-7</c:v>
                </c:pt>
                <c:pt idx="12">
                  <c:v>3.3508623196846836E-7</c:v>
                </c:pt>
                <c:pt idx="13">
                  <c:v>6.3885189763671978E-7</c:v>
                </c:pt>
                <c:pt idx="14">
                  <c:v>1.0702974425752073E-6</c:v>
                </c:pt>
                <c:pt idx="15">
                  <c:v>5.7483495921442677E-7</c:v>
                </c:pt>
                <c:pt idx="16">
                  <c:v>3.865242257527744E-7</c:v>
                </c:pt>
                <c:pt idx="17">
                  <c:v>4.4607923811965327E-7</c:v>
                </c:pt>
                <c:pt idx="18">
                  <c:v>7.3212846183817601E-7</c:v>
                </c:pt>
                <c:pt idx="19">
                  <c:v>4.6610983958717174E-7</c:v>
                </c:pt>
                <c:pt idx="20">
                  <c:v>2.1113685110801204E-7</c:v>
                </c:pt>
                <c:pt idx="21">
                  <c:v>1.515204387795074E-7</c:v>
                </c:pt>
                <c:pt idx="22">
                  <c:v>2.0984798415369803E-7</c:v>
                </c:pt>
                <c:pt idx="23">
                  <c:v>2.3664827898590902E-7</c:v>
                </c:pt>
                <c:pt idx="24">
                  <c:v>2.786820618590396E-7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BC-476F-BB17-5411782BD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573936"/>
        <c:axId val="243574328"/>
      </c:lineChart>
      <c:catAx>
        <c:axId val="24357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574328"/>
        <c:crosses val="autoZero"/>
        <c:auto val="1"/>
        <c:lblAlgn val="ctr"/>
        <c:lblOffset val="100"/>
        <c:noMultiLvlLbl val="0"/>
      </c:catAx>
      <c:valAx>
        <c:axId val="243574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57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09'!$D$2</c:f>
              <c:strCache>
                <c:ptCount val="1"/>
                <c:pt idx="0">
                  <c:v>Apertura medida por exportaciones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participacion 09'!$A$3:$A$27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09'!$D$3:$D$27</c:f>
              <c:numCache>
                <c:formatCode>0.000%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2.1545811277822666E-3</c:v>
                </c:pt>
                <c:pt idx="6">
                  <c:v>7.4086179067478356E-4</c:v>
                </c:pt>
                <c:pt idx="7">
                  <c:v>4.6681206761265796E-3</c:v>
                </c:pt>
                <c:pt idx="8">
                  <c:v>1.5895288020279857E-3</c:v>
                </c:pt>
                <c:pt idx="9">
                  <c:v>1.2314373011797204E-3</c:v>
                </c:pt>
                <c:pt idx="10">
                  <c:v>1.126270371658048E-3</c:v>
                </c:pt>
                <c:pt idx="11">
                  <c:v>1.2243661257150095E-3</c:v>
                </c:pt>
                <c:pt idx="12">
                  <c:v>7.7659408482376241E-4</c:v>
                </c:pt>
                <c:pt idx="13">
                  <c:v>7.0554056328812388E-4</c:v>
                </c:pt>
                <c:pt idx="14">
                  <c:v>2.3252005951771332E-3</c:v>
                </c:pt>
                <c:pt idx="15">
                  <c:v>1.0875670723651675E-3</c:v>
                </c:pt>
                <c:pt idx="16">
                  <c:v>4.3888201104272465E-4</c:v>
                </c:pt>
                <c:pt idx="17">
                  <c:v>3.0548783063159965E-4</c:v>
                </c:pt>
                <c:pt idx="18">
                  <c:v>1.0991219264450754E-3</c:v>
                </c:pt>
                <c:pt idx="19">
                  <c:v>1.8200837828225784E-3</c:v>
                </c:pt>
                <c:pt idx="20">
                  <c:v>4.5380411511822781E-4</c:v>
                </c:pt>
                <c:pt idx="21">
                  <c:v>5.0598191652946676E-4</c:v>
                </c:pt>
                <c:pt idx="22">
                  <c:v>3.9044449041958248E-4</c:v>
                </c:pt>
                <c:pt idx="23">
                  <c:v>8.5539614155363374E-4</c:v>
                </c:pt>
                <c:pt idx="24">
                  <c:v>3.3794208675425497E-4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4A1-4132-85A1-186904093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575112"/>
        <c:axId val="243575504"/>
      </c:lineChart>
      <c:catAx>
        <c:axId val="243575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575504"/>
        <c:crosses val="autoZero"/>
        <c:auto val="1"/>
        <c:lblAlgn val="ctr"/>
        <c:lblOffset val="100"/>
        <c:noMultiLvlLbl val="0"/>
      </c:catAx>
      <c:valAx>
        <c:axId val="24357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575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09'!$D$31</c:f>
              <c:strCache>
                <c:ptCount val="1"/>
                <c:pt idx="0">
                  <c:v>Apertura medida por Importaciones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participacion 09'!$A$32:$A$56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09'!$D$32:$D$56</c:f>
              <c:numCache>
                <c:formatCode>0.000000%</c:formatCode>
                <c:ptCount val="25"/>
                <c:pt idx="0">
                  <c:v>0</c:v>
                </c:pt>
                <c:pt idx="1">
                  <c:v>1.3172073355773709E-4</c:v>
                </c:pt>
                <c:pt idx="2">
                  <c:v>4.3300294474625696E-4</c:v>
                </c:pt>
                <c:pt idx="3">
                  <c:v>2.2433771492181778E-4</c:v>
                </c:pt>
                <c:pt idx="4">
                  <c:v>3.6170917604773476E-4</c:v>
                </c:pt>
                <c:pt idx="5">
                  <c:v>1.7766912653515403E-4</c:v>
                </c:pt>
                <c:pt idx="6">
                  <c:v>1.0663789725278871E-4</c:v>
                </c:pt>
                <c:pt idx="7">
                  <c:v>1.9891016769640326E-4</c:v>
                </c:pt>
                <c:pt idx="8">
                  <c:v>4.9851415748404114E-4</c:v>
                </c:pt>
                <c:pt idx="9">
                  <c:v>2.6451183239532079E-4</c:v>
                </c:pt>
                <c:pt idx="10">
                  <c:v>5.1510775822171003E-4</c:v>
                </c:pt>
                <c:pt idx="11">
                  <c:v>2.6326229911439103E-4</c:v>
                </c:pt>
                <c:pt idx="12">
                  <c:v>1.7970074219043878E-4</c:v>
                </c:pt>
                <c:pt idx="13">
                  <c:v>7.6250383932919457E-4</c:v>
                </c:pt>
                <c:pt idx="14">
                  <c:v>3.4123201684492797E-4</c:v>
                </c:pt>
                <c:pt idx="15">
                  <c:v>4.4620075416110483E-4</c:v>
                </c:pt>
                <c:pt idx="16">
                  <c:v>5.2880516202794036E-4</c:v>
                </c:pt>
                <c:pt idx="17">
                  <c:v>7.8792457372461574E-4</c:v>
                </c:pt>
                <c:pt idx="18">
                  <c:v>8.2107142710852643E-4</c:v>
                </c:pt>
                <c:pt idx="19">
                  <c:v>1.857427506882107E-4</c:v>
                </c:pt>
                <c:pt idx="20">
                  <c:v>3.0186218364003836E-4</c:v>
                </c:pt>
                <c:pt idx="21">
                  <c:v>1.1532774488461898E-4</c:v>
                </c:pt>
                <c:pt idx="22">
                  <c:v>2.968848258973861E-4</c:v>
                </c:pt>
                <c:pt idx="23">
                  <c:v>1.9229746209910686E-4</c:v>
                </c:pt>
                <c:pt idx="24">
                  <c:v>3.0560180174181591E-4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CE0-4839-8161-EE69455A8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576288"/>
        <c:axId val="243576680"/>
      </c:lineChart>
      <c:catAx>
        <c:axId val="24357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576680"/>
        <c:crosses val="autoZero"/>
        <c:auto val="1"/>
        <c:lblAlgn val="ctr"/>
        <c:lblOffset val="100"/>
        <c:noMultiLvlLbl val="0"/>
      </c:catAx>
      <c:valAx>
        <c:axId val="243576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57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09'!$D$60</c:f>
              <c:strCache>
                <c:ptCount val="1"/>
                <c:pt idx="0">
                  <c:v>Apertura por el peso de los Intercambios locales en el comercio mundial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participacion 09'!$A$61:$A$85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09'!$D$61:$D$85</c:f>
              <c:numCache>
                <c:formatCode>0.00000%</c:formatCode>
                <c:ptCount val="25"/>
                <c:pt idx="0">
                  <c:v>0</c:v>
                </c:pt>
                <c:pt idx="1">
                  <c:v>8.5788197651081753E-5</c:v>
                </c:pt>
                <c:pt idx="2">
                  <c:v>3.3778783023836491E-4</c:v>
                </c:pt>
                <c:pt idx="3">
                  <c:v>1.7340156038667546E-4</c:v>
                </c:pt>
                <c:pt idx="4">
                  <c:v>2.4839595285157395E-4</c:v>
                </c:pt>
                <c:pt idx="5">
                  <c:v>7.1010245785340233E-4</c:v>
                </c:pt>
                <c:pt idx="6">
                  <c:v>2.3539274856309244E-4</c:v>
                </c:pt>
                <c:pt idx="7">
                  <c:v>7.8259377564018277E-4</c:v>
                </c:pt>
                <c:pt idx="8">
                  <c:v>7.3846894523753401E-4</c:v>
                </c:pt>
                <c:pt idx="9">
                  <c:v>6.3836833404593279E-4</c:v>
                </c:pt>
                <c:pt idx="10">
                  <c:v>7.422293502863704E-4</c:v>
                </c:pt>
                <c:pt idx="11">
                  <c:v>5.5834156460908264E-4</c:v>
                </c:pt>
                <c:pt idx="12">
                  <c:v>3.5731208737436288E-4</c:v>
                </c:pt>
                <c:pt idx="13">
                  <c:v>7.4040285583350577E-4</c:v>
                </c:pt>
                <c:pt idx="14">
                  <c:v>1.2543800137852701E-3</c:v>
                </c:pt>
                <c:pt idx="15">
                  <c:v>7.0637801091525114E-4</c:v>
                </c:pt>
                <c:pt idx="16">
                  <c:v>4.9092799852301834E-4</c:v>
                </c:pt>
                <c:pt idx="17">
                  <c:v>5.7675941815689771E-4</c:v>
                </c:pt>
                <c:pt idx="18">
                  <c:v>9.3222223860143995E-4</c:v>
                </c:pt>
                <c:pt idx="19">
                  <c:v>7.4037227368094476E-4</c:v>
                </c:pt>
                <c:pt idx="20">
                  <c:v>3.4575476558731575E-4</c:v>
                </c:pt>
                <c:pt idx="21">
                  <c:v>2.1860410078437817E-4</c:v>
                </c:pt>
                <c:pt idx="22">
                  <c:v>3.1950344329260304E-4</c:v>
                </c:pt>
                <c:pt idx="23">
                  <c:v>3.4399524279641854E-4</c:v>
                </c:pt>
                <c:pt idx="24">
                  <c:v>3.1163336988999473E-4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307-4B5A-B5DE-4F20DBB42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577464"/>
        <c:axId val="243577856"/>
      </c:lineChart>
      <c:catAx>
        <c:axId val="243577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577856"/>
        <c:crosses val="autoZero"/>
        <c:auto val="1"/>
        <c:lblAlgn val="ctr"/>
        <c:lblOffset val="100"/>
        <c:noMultiLvlLbl val="0"/>
      </c:catAx>
      <c:valAx>
        <c:axId val="24357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57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09'!$F$5</c:f>
              <c:strCache>
                <c:ptCount val="1"/>
                <c:pt idx="0">
                  <c:v>IVCR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09'!$A$6:$A$30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09'!$F$6:$F$30</c:f>
              <c:numCache>
                <c:formatCode>General</c:formatCode>
                <c:ptCount val="25"/>
                <c:pt idx="0">
                  <c:v>0</c:v>
                </c:pt>
                <c:pt idx="1">
                  <c:v>-8.5788197651081753E-5</c:v>
                </c:pt>
                <c:pt idx="2">
                  <c:v>-3.3778783023836491E-4</c:v>
                </c:pt>
                <c:pt idx="3">
                  <c:v>-1.7340156038667546E-4</c:v>
                </c:pt>
                <c:pt idx="4">
                  <c:v>-2.4839595285157395E-4</c:v>
                </c:pt>
                <c:pt idx="5">
                  <c:v>4.5046595059053542E-4</c:v>
                </c:pt>
                <c:pt idx="6">
                  <c:v>6.5414429120286255E-5</c:v>
                </c:pt>
                <c:pt idx="7">
                  <c:v>4.367291957969261E-4</c:v>
                </c:pt>
                <c:pt idx="8">
                  <c:v>-3.9275679178077025E-5</c:v>
                </c:pt>
                <c:pt idx="9">
                  <c:v>3.1388880734450626E-4</c:v>
                </c:pt>
                <c:pt idx="10">
                  <c:v>9.4864785652225194E-5</c:v>
                </c:pt>
                <c:pt idx="11">
                  <c:v>1.9347118875475615E-4</c:v>
                </c:pt>
                <c:pt idx="12">
                  <c:v>1.048539654715627E-4</c:v>
                </c:pt>
                <c:pt idx="13">
                  <c:v>-1.9292239373623748E-4</c:v>
                </c:pt>
                <c:pt idx="14">
                  <c:v>8.8602915313346423E-4</c:v>
                </c:pt>
                <c:pt idx="15">
                  <c:v>1.7598892789265301E-4</c:v>
                </c:pt>
                <c:pt idx="16">
                  <c:v>-1.2119883513177178E-4</c:v>
                </c:pt>
                <c:pt idx="17">
                  <c:v>-3.0933208720449991E-4</c:v>
                </c:pt>
                <c:pt idx="18">
                  <c:v>-5.3473275046056746E-5</c:v>
                </c:pt>
                <c:pt idx="19">
                  <c:v>4.9495398984115177E-4</c:v>
                </c:pt>
                <c:pt idx="20">
                  <c:v>-8.3567308615337666E-5</c:v>
                </c:pt>
                <c:pt idx="21">
                  <c:v>4.8926478860098281E-5</c:v>
                </c:pt>
                <c:pt idx="22">
                  <c:v>-1.3071878725579546E-4</c:v>
                </c:pt>
                <c:pt idx="23">
                  <c:v>4.7384502967736117E-5</c:v>
                </c:pt>
                <c:pt idx="24">
                  <c:v>-1.8557877725965501E-4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84-420E-B6F8-CF5C5F0BD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578640"/>
        <c:axId val="243579032"/>
      </c:lineChart>
      <c:catAx>
        <c:axId val="24357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579032"/>
        <c:crosses val="autoZero"/>
        <c:auto val="1"/>
        <c:lblAlgn val="ctr"/>
        <c:lblOffset val="100"/>
        <c:noMultiLvlLbl val="0"/>
      </c:catAx>
      <c:valAx>
        <c:axId val="243579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57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09'!$I$37</c:f>
              <c:strCache>
                <c:ptCount val="1"/>
                <c:pt idx="0">
                  <c:v>IVCR Norm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09'!$A$38:$A$62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09'!$I$38:$I$62</c:f>
              <c:numCache>
                <c:formatCode>General</c:formatCode>
                <c:ptCount val="25"/>
                <c:pt idx="0">
                  <c:v>-1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-0.87662981543406804</c:v>
                </c:pt>
                <c:pt idx="6">
                  <c:v>-0.95387625147238864</c:v>
                </c:pt>
                <c:pt idx="7">
                  <c:v>-0.68311320811676157</c:v>
                </c:pt>
                <c:pt idx="8">
                  <c:v>-0.85997028898501626</c:v>
                </c:pt>
                <c:pt idx="9">
                  <c:v>-0.86860288657339413</c:v>
                </c:pt>
                <c:pt idx="10">
                  <c:v>-0.84483845794902723</c:v>
                </c:pt>
                <c:pt idx="11">
                  <c:v>-0.85997252988110173</c:v>
                </c:pt>
                <c:pt idx="12">
                  <c:v>-0.90394570047095391</c:v>
                </c:pt>
                <c:pt idx="13">
                  <c:v>-0.91380589834342396</c:v>
                </c:pt>
                <c:pt idx="14">
                  <c:v>-0.74029947276276464</c:v>
                </c:pt>
                <c:pt idx="15">
                  <c:v>-0.84853806268198917</c:v>
                </c:pt>
                <c:pt idx="16">
                  <c:v>-0.93554828928717226</c:v>
                </c:pt>
                <c:pt idx="17">
                  <c:v>-0.93998664105156216</c:v>
                </c:pt>
                <c:pt idx="18">
                  <c:v>-0.80607438430403577</c:v>
                </c:pt>
                <c:pt idx="19">
                  <c:v>-0.75159974605694468</c:v>
                </c:pt>
                <c:pt idx="20">
                  <c:v>-0.90666179040096839</c:v>
                </c:pt>
                <c:pt idx="21">
                  <c:v>-0.84389842614500621</c:v>
                </c:pt>
                <c:pt idx="22">
                  <c:v>-0.88819146381931047</c:v>
                </c:pt>
                <c:pt idx="23">
                  <c:v>-0.79959924871058186</c:v>
                </c:pt>
                <c:pt idx="24">
                  <c:v>-0.95465299683100491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F9C-4FCE-A50E-7286B7D81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579816"/>
        <c:axId val="243580208"/>
      </c:lineChart>
      <c:catAx>
        <c:axId val="24357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580208"/>
        <c:crosses val="autoZero"/>
        <c:auto val="1"/>
        <c:lblAlgn val="ctr"/>
        <c:lblOffset val="100"/>
        <c:noMultiLvlLbl val="0"/>
      </c:catAx>
      <c:valAx>
        <c:axId val="24358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57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09'!$D$69</c:f>
              <c:strCache>
                <c:ptCount val="1"/>
                <c:pt idx="0">
                  <c:v>Índice de Grubel LLoyd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09'!$A$70:$A$94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09'!$D$70:$D$94</c:f>
              <c:numCache>
                <c:formatCode>General</c:formatCode>
                <c:ptCount val="25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0.36563245823389023</c:v>
                </c:pt>
                <c:pt idx="6">
                  <c:v>0.72210516458304075</c:v>
                </c:pt>
                <c:pt idx="7">
                  <c:v>0.44194649971542399</c:v>
                </c:pt>
                <c:pt idx="8">
                  <c:v>1.0531852821047794</c:v>
                </c:pt>
                <c:pt idx="9">
                  <c:v>0.50829514779484519</c:v>
                </c:pt>
                <c:pt idx="10">
                  <c:v>0.87218939049550648</c:v>
                </c:pt>
                <c:pt idx="11">
                  <c:v>0.65348954651045355</c:v>
                </c:pt>
                <c:pt idx="12">
                  <c:v>0.70654794736427395</c:v>
                </c:pt>
                <c:pt idx="13">
                  <c:v>1.2605640864513628</c:v>
                </c:pt>
                <c:pt idx="14">
                  <c:v>0.29365172962239317</c:v>
                </c:pt>
                <c:pt idx="15">
                  <c:v>0.75085729570683424</c:v>
                </c:pt>
                <c:pt idx="16">
                  <c:v>1.2468770074153532</c:v>
                </c:pt>
                <c:pt idx="17">
                  <c:v>1.5363277607030794</c:v>
                </c:pt>
                <c:pt idx="18">
                  <c:v>1.0573610806863818</c:v>
                </c:pt>
                <c:pt idx="19">
                  <c:v>0.33147957124276806</c:v>
                </c:pt>
                <c:pt idx="20">
                  <c:v>1.2416953197257778</c:v>
                </c:pt>
                <c:pt idx="21">
                  <c:v>0.77618682044598386</c:v>
                </c:pt>
                <c:pt idx="22">
                  <c:v>1.4091310751104564</c:v>
                </c:pt>
                <c:pt idx="23">
                  <c:v>0.86225244691602043</c:v>
                </c:pt>
                <c:pt idx="24">
                  <c:v>1.5955035474062471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3581776"/>
        <c:axId val="243582168"/>
      </c:lineChart>
      <c:catAx>
        <c:axId val="24358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582168"/>
        <c:crosses val="autoZero"/>
        <c:auto val="1"/>
        <c:lblAlgn val="ctr"/>
        <c:lblOffset val="100"/>
        <c:noMultiLvlLbl val="0"/>
      </c:catAx>
      <c:valAx>
        <c:axId val="243582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581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'Indicadores de dinamismo'!$D$69</c:f>
              <c:strCache>
                <c:ptCount val="1"/>
                <c:pt idx="0">
                  <c:v>Indice de Grubel Lloyd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de dinamismo'!$A$70:$A$94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dinamismo'!$D$70:$D$94</c:f>
              <c:numCache>
                <c:formatCode>0.000</c:formatCode>
                <c:ptCount val="25"/>
                <c:pt idx="0">
                  <c:v>5.3386159076923567E-3</c:v>
                </c:pt>
                <c:pt idx="1">
                  <c:v>6.9039651623176157E-3</c:v>
                </c:pt>
                <c:pt idx="2">
                  <c:v>3.26382928759128E-3</c:v>
                </c:pt>
                <c:pt idx="3">
                  <c:v>1.147006756354263E-3</c:v>
                </c:pt>
                <c:pt idx="4">
                  <c:v>1.3383302037723865E-3</c:v>
                </c:pt>
                <c:pt idx="5">
                  <c:v>1.1802714631142797E-3</c:v>
                </c:pt>
                <c:pt idx="6">
                  <c:v>1.4689892158750162E-3</c:v>
                </c:pt>
                <c:pt idx="7">
                  <c:v>1.8779882771532419E-3</c:v>
                </c:pt>
                <c:pt idx="8">
                  <c:v>1.395552015085344E-3</c:v>
                </c:pt>
                <c:pt idx="9">
                  <c:v>1.6293412828554121E-3</c:v>
                </c:pt>
                <c:pt idx="10">
                  <c:v>6.8107459589465957E-3</c:v>
                </c:pt>
                <c:pt idx="11">
                  <c:v>3.5065169549481912E-3</c:v>
                </c:pt>
                <c:pt idx="12">
                  <c:v>6.6861429034204001E-4</c:v>
                </c:pt>
                <c:pt idx="13">
                  <c:v>2.3224785612188104E-3</c:v>
                </c:pt>
                <c:pt idx="14">
                  <c:v>6.2644272004463986E-4</c:v>
                </c:pt>
                <c:pt idx="15">
                  <c:v>3.2846448031867981E-3</c:v>
                </c:pt>
                <c:pt idx="16">
                  <c:v>1.7494195784901745E-3</c:v>
                </c:pt>
                <c:pt idx="17">
                  <c:v>4.2297672559045152E-3</c:v>
                </c:pt>
                <c:pt idx="18">
                  <c:v>4.2298376829396078E-3</c:v>
                </c:pt>
                <c:pt idx="19">
                  <c:v>1.3453485884592498E-3</c:v>
                </c:pt>
                <c:pt idx="20">
                  <c:v>2.9041872341237784E-3</c:v>
                </c:pt>
                <c:pt idx="21">
                  <c:v>5.4099161456178102E-3</c:v>
                </c:pt>
                <c:pt idx="22">
                  <c:v>6.1800726880623102E-3</c:v>
                </c:pt>
                <c:pt idx="23">
                  <c:v>5.4577822714468871E-3</c:v>
                </c:pt>
                <c:pt idx="24">
                  <c:v>6.2239161352080075E-3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79F-4D00-8400-A8283D8AE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957160"/>
        <c:axId val="224957552"/>
      </c:lineChart>
      <c:catAx>
        <c:axId val="22495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957552"/>
        <c:crosses val="autoZero"/>
        <c:auto val="1"/>
        <c:lblAlgn val="ctr"/>
        <c:lblOffset val="100"/>
        <c:noMultiLvlLbl val="0"/>
      </c:catAx>
      <c:valAx>
        <c:axId val="22495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957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'Export 00'!$B$1</c:f>
              <c:strCache>
                <c:ptCount val="1"/>
                <c:pt idx="0">
                  <c:v>Exportaciones  de Colombia a Japon (US$)</c:v>
                </c:pt>
              </c:strCache>
            </c:strRef>
          </c:tx>
          <c:marker>
            <c:symbol val="none"/>
          </c:marker>
          <c:cat>
            <c:numRef>
              <c:f>'Export 00'!$A$2:$A$26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'Export 00'!$B$2:$B$26</c:f>
              <c:numCache>
                <c:formatCode>[$$-409]#,##0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3600</c:v>
                </c:pt>
                <c:pt idx="3">
                  <c:v>0</c:v>
                </c:pt>
                <c:pt idx="4">
                  <c:v>0</c:v>
                </c:pt>
                <c:pt idx="5">
                  <c:v>8000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30</c:v>
                </c:pt>
                <c:pt idx="13">
                  <c:v>30</c:v>
                </c:pt>
                <c:pt idx="14">
                  <c:v>380</c:v>
                </c:pt>
                <c:pt idx="15">
                  <c:v>8079</c:v>
                </c:pt>
                <c:pt idx="16">
                  <c:v>4270</c:v>
                </c:pt>
                <c:pt idx="17">
                  <c:v>19220</c:v>
                </c:pt>
                <c:pt idx="18">
                  <c:v>10800</c:v>
                </c:pt>
                <c:pt idx="19">
                  <c:v>0</c:v>
                </c:pt>
                <c:pt idx="20">
                  <c:v>150</c:v>
                </c:pt>
                <c:pt idx="21">
                  <c:v>0</c:v>
                </c:pt>
                <c:pt idx="22">
                  <c:v>0</c:v>
                </c:pt>
                <c:pt idx="23">
                  <c:v>5710</c:v>
                </c:pt>
                <c:pt idx="24">
                  <c:v>130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9E-4701-B93C-66C8EC548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959512"/>
        <c:axId val="224959904"/>
      </c:lineChart>
      <c:catAx>
        <c:axId val="224959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4959904"/>
        <c:crosses val="autoZero"/>
        <c:auto val="1"/>
        <c:lblAlgn val="ctr"/>
        <c:lblOffset val="100"/>
        <c:noMultiLvlLbl val="0"/>
      </c:catAx>
      <c:valAx>
        <c:axId val="224959904"/>
        <c:scaling>
          <c:orientation val="minMax"/>
        </c:scaling>
        <c:delete val="0"/>
        <c:axPos val="l"/>
        <c:majorGridlines/>
        <c:numFmt formatCode="[$$-409]#,##0" sourceLinked="1"/>
        <c:majorTickMark val="out"/>
        <c:minorTickMark val="none"/>
        <c:tickLblPos val="nextTo"/>
        <c:crossAx val="224959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'Importaciones de colombia'!$B$2</c:f>
              <c:strCache>
                <c:ptCount val="1"/>
                <c:pt idx="0">
                  <c:v>Importaciones (US$)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'Importaciones de colombia'!$A$3:$A$27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'Importaciones de colombia'!$B$3:$B$27</c:f>
              <c:numCache>
                <c:formatCode>"$"\ #,##0</c:formatCode>
                <c:ptCount val="25"/>
                <c:pt idx="0">
                  <c:v>314205</c:v>
                </c:pt>
                <c:pt idx="1">
                  <c:v>367726</c:v>
                </c:pt>
                <c:pt idx="2">
                  <c:v>182919</c:v>
                </c:pt>
                <c:pt idx="3">
                  <c:v>132413</c:v>
                </c:pt>
                <c:pt idx="4">
                  <c:v>166344</c:v>
                </c:pt>
                <c:pt idx="5">
                  <c:v>139324</c:v>
                </c:pt>
                <c:pt idx="6">
                  <c:v>216494</c:v>
                </c:pt>
                <c:pt idx="7">
                  <c:v>210018</c:v>
                </c:pt>
                <c:pt idx="8">
                  <c:v>137275</c:v>
                </c:pt>
                <c:pt idx="9">
                  <c:v>154505</c:v>
                </c:pt>
                <c:pt idx="10">
                  <c:v>437031</c:v>
                </c:pt>
                <c:pt idx="11">
                  <c:v>257794</c:v>
                </c:pt>
                <c:pt idx="12">
                  <c:v>45486</c:v>
                </c:pt>
                <c:pt idx="13">
                  <c:v>208860</c:v>
                </c:pt>
                <c:pt idx="14">
                  <c:v>76770</c:v>
                </c:pt>
                <c:pt idx="15">
                  <c:v>379931</c:v>
                </c:pt>
                <c:pt idx="16">
                  <c:v>203043</c:v>
                </c:pt>
                <c:pt idx="17">
                  <c:v>561680</c:v>
                </c:pt>
                <c:pt idx="18">
                  <c:v>578600</c:v>
                </c:pt>
                <c:pt idx="19">
                  <c:v>265114</c:v>
                </c:pt>
                <c:pt idx="20">
                  <c:v>542317</c:v>
                </c:pt>
                <c:pt idx="21">
                  <c:v>634620</c:v>
                </c:pt>
                <c:pt idx="22">
                  <c:v>769105</c:v>
                </c:pt>
                <c:pt idx="23">
                  <c:v>709653</c:v>
                </c:pt>
                <c:pt idx="24">
                  <c:v>920875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642-4FD4-99C7-2E96E9DAE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62984"/>
        <c:axId val="127263376"/>
      </c:lineChart>
      <c:catAx>
        <c:axId val="127262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263376"/>
        <c:crosses val="autoZero"/>
        <c:auto val="1"/>
        <c:lblAlgn val="ctr"/>
        <c:lblOffset val="100"/>
        <c:noMultiLvlLbl val="0"/>
      </c:catAx>
      <c:valAx>
        <c:axId val="127263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262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'Import 00'!$B$1</c:f>
              <c:strCache>
                <c:ptCount val="1"/>
                <c:pt idx="0">
                  <c:v>Importaciones  de Colombia  desde Japon (US$)</c:v>
                </c:pt>
              </c:strCache>
            </c:strRef>
          </c:tx>
          <c:marker>
            <c:symbol val="none"/>
          </c:marker>
          <c:cat>
            <c:numRef>
              <c:f>'Import 00'!$A$2:$A$26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'Import 00'!$B$2:$B$26</c:f>
              <c:numCache>
                <c:formatCode>[$$-409]#,##0</c:formatCode>
                <c:ptCount val="25"/>
                <c:pt idx="0">
                  <c:v>105285</c:v>
                </c:pt>
                <c:pt idx="1">
                  <c:v>0</c:v>
                </c:pt>
                <c:pt idx="2">
                  <c:v>1675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1592</c:v>
                </c:pt>
                <c:pt idx="13">
                  <c:v>0</c:v>
                </c:pt>
                <c:pt idx="14">
                  <c:v>711</c:v>
                </c:pt>
                <c:pt idx="15">
                  <c:v>646</c:v>
                </c:pt>
                <c:pt idx="16">
                  <c:v>1101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4C8-4995-9907-0A3127964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563544"/>
        <c:axId val="224563936"/>
      </c:lineChart>
      <c:catAx>
        <c:axId val="224563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4563936"/>
        <c:crosses val="autoZero"/>
        <c:auto val="1"/>
        <c:lblAlgn val="ctr"/>
        <c:lblOffset val="100"/>
        <c:noMultiLvlLbl val="0"/>
      </c:catAx>
      <c:valAx>
        <c:axId val="224563936"/>
        <c:scaling>
          <c:orientation val="minMax"/>
        </c:scaling>
        <c:delete val="0"/>
        <c:axPos val="l"/>
        <c:majorGridlines/>
        <c:numFmt formatCode="[$$-409]#,##0" sourceLinked="1"/>
        <c:majorTickMark val="out"/>
        <c:minorTickMark val="none"/>
        <c:tickLblPos val="nextTo"/>
        <c:crossAx val="224563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'Balanza c 00'!$D$1</c:f>
              <c:strCache>
                <c:ptCount val="1"/>
                <c:pt idx="0">
                  <c:v>Balanza Comercial</c:v>
                </c:pt>
              </c:strCache>
            </c:strRef>
          </c:tx>
          <c:marker>
            <c:symbol val="none"/>
          </c:marker>
          <c:val>
            <c:numRef>
              <c:f>'Balanza c 00'!$D$2:$D$26</c:f>
              <c:numCache>
                <c:formatCode>[$$-409]#,##0</c:formatCode>
                <c:ptCount val="25"/>
                <c:pt idx="0">
                  <c:v>-105285</c:v>
                </c:pt>
                <c:pt idx="1">
                  <c:v>0</c:v>
                </c:pt>
                <c:pt idx="2">
                  <c:v>1925</c:v>
                </c:pt>
                <c:pt idx="3">
                  <c:v>0</c:v>
                </c:pt>
                <c:pt idx="4">
                  <c:v>0</c:v>
                </c:pt>
                <c:pt idx="5">
                  <c:v>8000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-1562</c:v>
                </c:pt>
                <c:pt idx="13">
                  <c:v>30</c:v>
                </c:pt>
                <c:pt idx="14">
                  <c:v>-331</c:v>
                </c:pt>
                <c:pt idx="15">
                  <c:v>7433</c:v>
                </c:pt>
                <c:pt idx="16">
                  <c:v>3169</c:v>
                </c:pt>
                <c:pt idx="17">
                  <c:v>19220</c:v>
                </c:pt>
                <c:pt idx="18">
                  <c:v>10800</c:v>
                </c:pt>
                <c:pt idx="19">
                  <c:v>0</c:v>
                </c:pt>
                <c:pt idx="20">
                  <c:v>150</c:v>
                </c:pt>
                <c:pt idx="21">
                  <c:v>0</c:v>
                </c:pt>
                <c:pt idx="22">
                  <c:v>0</c:v>
                </c:pt>
                <c:pt idx="23">
                  <c:v>5710</c:v>
                </c:pt>
                <c:pt idx="24">
                  <c:v>130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C98-43DE-B988-1E62FFFA3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564720"/>
        <c:axId val="224565112"/>
      </c:lineChart>
      <c:catAx>
        <c:axId val="224564720"/>
        <c:scaling>
          <c:orientation val="minMax"/>
        </c:scaling>
        <c:delete val="0"/>
        <c:axPos val="b"/>
        <c:majorTickMark val="out"/>
        <c:minorTickMark val="none"/>
        <c:tickLblPos val="nextTo"/>
        <c:crossAx val="224565112"/>
        <c:crosses val="autoZero"/>
        <c:auto val="1"/>
        <c:lblAlgn val="ctr"/>
        <c:lblOffset val="100"/>
        <c:noMultiLvlLbl val="0"/>
      </c:catAx>
      <c:valAx>
        <c:axId val="224565112"/>
        <c:scaling>
          <c:orientation val="minMax"/>
        </c:scaling>
        <c:delete val="0"/>
        <c:axPos val="l"/>
        <c:majorGridlines/>
        <c:numFmt formatCode="[$$-409]#,##0" sourceLinked="1"/>
        <c:majorTickMark val="out"/>
        <c:minorTickMark val="none"/>
        <c:tickLblPos val="nextTo"/>
        <c:crossAx val="224564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per capita 00'!$D$2</c:f>
              <c:strCache>
                <c:ptCount val="1"/>
                <c:pt idx="0">
                  <c:v>Exportaciones por habitante</c:v>
                </c:pt>
              </c:strCache>
            </c:strRef>
          </c:tx>
          <c:marker>
            <c:symbol val="none"/>
          </c:marker>
          <c:cat>
            <c:numRef>
              <c:f>'ind. per capita 00'!$A$3:$A$27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per capita 00'!$D$3:$D$27</c:f>
              <c:numCache>
                <c:formatCode>[$$-409]#,##0.0000000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9.9460784408527431E-5</c:v>
                </c:pt>
                <c:pt idx="3">
                  <c:v>0</c:v>
                </c:pt>
                <c:pt idx="4">
                  <c:v>0</c:v>
                </c:pt>
                <c:pt idx="5">
                  <c:v>2.1025497620964944E-4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7.1170751990402764E-7</c:v>
                </c:pt>
                <c:pt idx="13">
                  <c:v>7.0217886335358237E-7</c:v>
                </c:pt>
                <c:pt idx="14">
                  <c:v>8.7788937651279978E-6</c:v>
                </c:pt>
                <c:pt idx="15">
                  <c:v>1.8430165118219505E-4</c:v>
                </c:pt>
                <c:pt idx="16">
                  <c:v>9.6226117584664956E-5</c:v>
                </c:pt>
                <c:pt idx="17">
                  <c:v>4.2804653547329875E-4</c:v>
                </c:pt>
                <c:pt idx="18">
                  <c:v>2.3780021065575698E-4</c:v>
                </c:pt>
                <c:pt idx="19">
                  <c:v>0</c:v>
                </c:pt>
                <c:pt idx="20">
                  <c:v>3.2323095804406138E-6</c:v>
                </c:pt>
                <c:pt idx="21">
                  <c:v>0</c:v>
                </c:pt>
                <c:pt idx="22">
                  <c:v>0</c:v>
                </c:pt>
                <c:pt idx="23">
                  <c:v>1.1947758040867317E-4</c:v>
                </c:pt>
                <c:pt idx="24">
                  <c:v>2.6954902209273549E-6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49-4181-9EAE-1E1822E45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565896"/>
        <c:axId val="224566288"/>
      </c:lineChart>
      <c:catAx>
        <c:axId val="224565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4566288"/>
        <c:crosses val="autoZero"/>
        <c:auto val="1"/>
        <c:lblAlgn val="ctr"/>
        <c:lblOffset val="100"/>
        <c:noMultiLvlLbl val="0"/>
      </c:catAx>
      <c:valAx>
        <c:axId val="224566288"/>
        <c:scaling>
          <c:orientation val="minMax"/>
        </c:scaling>
        <c:delete val="0"/>
        <c:axPos val="l"/>
        <c:majorGridlines/>
        <c:numFmt formatCode="[$$-409]#,##0.0000000" sourceLinked="1"/>
        <c:majorTickMark val="out"/>
        <c:minorTickMark val="none"/>
        <c:tickLblPos val="nextTo"/>
        <c:crossAx val="224565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per capita 00'!$D$31</c:f>
              <c:strCache>
                <c:ptCount val="1"/>
                <c:pt idx="0">
                  <c:v>Importaciones por habitante</c:v>
                </c:pt>
              </c:strCache>
            </c:strRef>
          </c:tx>
          <c:marker>
            <c:symbol val="none"/>
          </c:marker>
          <c:cat>
            <c:numRef>
              <c:f>'ind. per capita 00'!$A$32:$A$56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per capita 00'!$D$32:$D$56</c:f>
              <c:numCache>
                <c:formatCode>[$$-409]#,##0.00000000</c:formatCode>
                <c:ptCount val="25"/>
                <c:pt idx="0">
                  <c:v>3.0153132721039201E-3</c:v>
                </c:pt>
                <c:pt idx="1">
                  <c:v>0</c:v>
                </c:pt>
                <c:pt idx="2">
                  <c:v>4.6276892745634297E-5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3.776794572290707E-5</c:v>
                </c:pt>
                <c:pt idx="13">
                  <c:v>0</c:v>
                </c:pt>
                <c:pt idx="14">
                  <c:v>1.6425772281594753E-5</c:v>
                </c:pt>
                <c:pt idx="15">
                  <c:v>1.4736832115818544E-5</c:v>
                </c:pt>
                <c:pt idx="16">
                  <c:v>2.4811464979090425E-5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F02-4447-849A-199A85F0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888752"/>
        <c:axId val="224889144"/>
      </c:lineChart>
      <c:catAx>
        <c:axId val="22488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4889144"/>
        <c:crosses val="autoZero"/>
        <c:auto val="1"/>
        <c:lblAlgn val="ctr"/>
        <c:lblOffset val="100"/>
        <c:noMultiLvlLbl val="0"/>
      </c:catAx>
      <c:valAx>
        <c:axId val="224889144"/>
        <c:scaling>
          <c:orientation val="minMax"/>
        </c:scaling>
        <c:delete val="0"/>
        <c:axPos val="l"/>
        <c:majorGridlines/>
        <c:numFmt formatCode="[$$-409]#,##0.00000000" sourceLinked="1"/>
        <c:majorTickMark val="out"/>
        <c:minorTickMark val="none"/>
        <c:tickLblPos val="nextTo"/>
        <c:crossAx val="224888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per capita 00'!$D$60</c:f>
              <c:strCache>
                <c:ptCount val="1"/>
                <c:pt idx="0">
                  <c:v>Intercambio comercial por habitante</c:v>
                </c:pt>
              </c:strCache>
            </c:strRef>
          </c:tx>
          <c:marker>
            <c:symbol val="none"/>
          </c:marker>
          <c:cat>
            <c:numRef>
              <c:f>'ind. per capita 00'!$A$61:$A$85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per capita 00'!$D$61:$D$85</c:f>
              <c:numCache>
                <c:formatCode>[$$-409]#,##0.000000</c:formatCode>
                <c:ptCount val="25"/>
                <c:pt idx="0">
                  <c:v>3.0153132721039201E-3</c:v>
                </c:pt>
                <c:pt idx="1">
                  <c:v>0</c:v>
                </c:pt>
                <c:pt idx="2">
                  <c:v>1.4573767715416174E-4</c:v>
                </c:pt>
                <c:pt idx="3">
                  <c:v>0</c:v>
                </c:pt>
                <c:pt idx="4">
                  <c:v>0</c:v>
                </c:pt>
                <c:pt idx="5">
                  <c:v>2.1025497620964944E-4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3.8479653242811097E-5</c:v>
                </c:pt>
                <c:pt idx="13">
                  <c:v>7.0217886335358237E-7</c:v>
                </c:pt>
                <c:pt idx="14">
                  <c:v>2.520466604672275E-5</c:v>
                </c:pt>
                <c:pt idx="15">
                  <c:v>1.990384832980136E-4</c:v>
                </c:pt>
                <c:pt idx="16">
                  <c:v>1.2103758256375537E-4</c:v>
                </c:pt>
                <c:pt idx="17">
                  <c:v>4.2804653547329875E-4</c:v>
                </c:pt>
                <c:pt idx="18">
                  <c:v>2.3780021065575698E-4</c:v>
                </c:pt>
                <c:pt idx="19">
                  <c:v>0</c:v>
                </c:pt>
                <c:pt idx="20">
                  <c:v>3.2323095804406138E-6</c:v>
                </c:pt>
                <c:pt idx="21">
                  <c:v>0</c:v>
                </c:pt>
                <c:pt idx="22">
                  <c:v>0</c:v>
                </c:pt>
                <c:pt idx="23">
                  <c:v>1.1947758040867317E-4</c:v>
                </c:pt>
                <c:pt idx="24">
                  <c:v>2.6954902209273549E-6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A49-4A90-B76D-E819523C0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889928"/>
        <c:axId val="224890320"/>
      </c:lineChart>
      <c:catAx>
        <c:axId val="224889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4890320"/>
        <c:crosses val="autoZero"/>
        <c:auto val="1"/>
        <c:lblAlgn val="ctr"/>
        <c:lblOffset val="100"/>
        <c:noMultiLvlLbl val="0"/>
      </c:catAx>
      <c:valAx>
        <c:axId val="224890320"/>
        <c:scaling>
          <c:orientation val="minMax"/>
        </c:scaling>
        <c:delete val="0"/>
        <c:axPos val="l"/>
        <c:majorGridlines/>
        <c:numFmt formatCode="[$$-409]#,##0.000000" sourceLinked="1"/>
        <c:majorTickMark val="out"/>
        <c:minorTickMark val="none"/>
        <c:tickLblPos val="nextTo"/>
        <c:crossAx val="224889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00'!$D$2</c:f>
              <c:strCache>
                <c:ptCount val="1"/>
                <c:pt idx="0">
                  <c:v>Apertura medida por las exportaciones</c:v>
                </c:pt>
              </c:strCache>
            </c:strRef>
          </c:tx>
          <c:marker>
            <c:symbol val="none"/>
          </c:marker>
          <c:cat>
            <c:numRef>
              <c:f>'ind. apertura 00'!$A$3:$A$27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00'!$D$3:$D$27</c:f>
              <c:numCache>
                <c:formatCode>0.000000000%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6.451319229349575E-8</c:v>
                </c:pt>
                <c:pt idx="3">
                  <c:v>0</c:v>
                </c:pt>
                <c:pt idx="4">
                  <c:v>0</c:v>
                </c:pt>
                <c:pt idx="5">
                  <c:v>8.2338316315760476E-8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3.1684144540395716E-10</c:v>
                </c:pt>
                <c:pt idx="13">
                  <c:v>2.562462905078863E-10</c:v>
                </c:pt>
                <c:pt idx="14">
                  <c:v>2.5926839071876865E-9</c:v>
                </c:pt>
                <c:pt idx="15">
                  <c:v>4.9689358143569382E-8</c:v>
                </c:pt>
                <c:pt idx="16">
                  <c:v>2.0586598030027462E-8</c:v>
                </c:pt>
                <c:pt idx="17">
                  <c:v>7.8776161791508619E-8</c:v>
                </c:pt>
                <c:pt idx="18">
                  <c:v>4.6189046442364663E-8</c:v>
                </c:pt>
                <c:pt idx="19">
                  <c:v>0</c:v>
                </c:pt>
                <c:pt idx="20">
                  <c:v>4.4720698216146636E-10</c:v>
                </c:pt>
                <c:pt idx="21">
                  <c:v>0</c:v>
                </c:pt>
                <c:pt idx="22">
                  <c:v>0</c:v>
                </c:pt>
                <c:pt idx="23">
                  <c:v>1.5089213167948504E-8</c:v>
                </c:pt>
                <c:pt idx="24">
                  <c:v>4.4508330159618111E-10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A8-4DC7-8A40-25CA1D6BC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891104"/>
        <c:axId val="224891496"/>
      </c:lineChart>
      <c:catAx>
        <c:axId val="2248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4891496"/>
        <c:crosses val="autoZero"/>
        <c:auto val="1"/>
        <c:lblAlgn val="ctr"/>
        <c:lblOffset val="100"/>
        <c:noMultiLvlLbl val="0"/>
      </c:catAx>
      <c:valAx>
        <c:axId val="224891496"/>
        <c:scaling>
          <c:orientation val="minMax"/>
        </c:scaling>
        <c:delete val="0"/>
        <c:axPos val="l"/>
        <c:majorGridlines/>
        <c:numFmt formatCode="0.000000000%" sourceLinked="1"/>
        <c:majorTickMark val="out"/>
        <c:minorTickMark val="none"/>
        <c:tickLblPos val="nextTo"/>
        <c:crossAx val="224891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00'!$D$31</c:f>
              <c:strCache>
                <c:ptCount val="1"/>
                <c:pt idx="0">
                  <c:v>Apertura medida por las Importaciones</c:v>
                </c:pt>
              </c:strCache>
            </c:strRef>
          </c:tx>
          <c:marker>
            <c:symbol val="none"/>
          </c:marker>
          <c:cat>
            <c:numRef>
              <c:f>'ind. apertura 00'!$A$32:$A$56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00'!$D$32:$D$56</c:f>
              <c:numCache>
                <c:formatCode>0.00000000%</c:formatCode>
                <c:ptCount val="25"/>
                <c:pt idx="0">
                  <c:v>2.5530103136750573E-6</c:v>
                </c:pt>
                <c:pt idx="1">
                  <c:v>0</c:v>
                </c:pt>
                <c:pt idx="2">
                  <c:v>3.0016554747668161E-8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1.681371936943666E-8</c:v>
                </c:pt>
                <c:pt idx="13">
                  <c:v>0</c:v>
                </c:pt>
                <c:pt idx="14">
                  <c:v>4.8510480473959075E-9</c:v>
                </c:pt>
                <c:pt idx="15">
                  <c:v>3.9731805125319748E-9</c:v>
                </c:pt>
                <c:pt idx="16">
                  <c:v>5.308160288304505E-9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93-4FA3-890D-532DD2373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892280"/>
        <c:axId val="225424896"/>
      </c:lineChart>
      <c:catAx>
        <c:axId val="224892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424896"/>
        <c:crosses val="autoZero"/>
        <c:auto val="1"/>
        <c:lblAlgn val="ctr"/>
        <c:lblOffset val="100"/>
        <c:noMultiLvlLbl val="0"/>
      </c:catAx>
      <c:valAx>
        <c:axId val="225424896"/>
        <c:scaling>
          <c:orientation val="minMax"/>
        </c:scaling>
        <c:delete val="0"/>
        <c:axPos val="l"/>
        <c:majorGridlines/>
        <c:numFmt formatCode="0.00000000%" sourceLinked="1"/>
        <c:majorTickMark val="out"/>
        <c:minorTickMark val="none"/>
        <c:tickLblPos val="nextTo"/>
        <c:crossAx val="224892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00'!$D$60</c:f>
              <c:strCache>
                <c:ptCount val="1"/>
                <c:pt idx="0">
                  <c:v>Apertura media por el intercambio comercial</c:v>
                </c:pt>
              </c:strCache>
            </c:strRef>
          </c:tx>
          <c:marker>
            <c:symbol val="none"/>
          </c:marker>
          <c:cat>
            <c:numRef>
              <c:f>'ind. apertura 00'!$A$61:$A$85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00'!$D$61:$D$85</c:f>
              <c:numCache>
                <c:formatCode>0.00000000%</c:formatCode>
                <c:ptCount val="25"/>
                <c:pt idx="0">
                  <c:v>2.5530103136750573E-6</c:v>
                </c:pt>
                <c:pt idx="1">
                  <c:v>0</c:v>
                </c:pt>
                <c:pt idx="2">
                  <c:v>9.4529747041163904E-8</c:v>
                </c:pt>
                <c:pt idx="3">
                  <c:v>0</c:v>
                </c:pt>
                <c:pt idx="4">
                  <c:v>0</c:v>
                </c:pt>
                <c:pt idx="5">
                  <c:v>8.2338316315760476E-8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1.7130560814840618E-8</c:v>
                </c:pt>
                <c:pt idx="13">
                  <c:v>2.562462905078863E-10</c:v>
                </c:pt>
                <c:pt idx="14">
                  <c:v>7.443731954583594E-9</c:v>
                </c:pt>
                <c:pt idx="15">
                  <c:v>5.3662538656101358E-8</c:v>
                </c:pt>
                <c:pt idx="16">
                  <c:v>2.5894758318331969E-8</c:v>
                </c:pt>
                <c:pt idx="17">
                  <c:v>7.8776161791508619E-8</c:v>
                </c:pt>
                <c:pt idx="18">
                  <c:v>4.6189046442364663E-8</c:v>
                </c:pt>
                <c:pt idx="19">
                  <c:v>0</c:v>
                </c:pt>
                <c:pt idx="20">
                  <c:v>4.4720698216146636E-10</c:v>
                </c:pt>
                <c:pt idx="21">
                  <c:v>0</c:v>
                </c:pt>
                <c:pt idx="22">
                  <c:v>0</c:v>
                </c:pt>
                <c:pt idx="23">
                  <c:v>1.5089213167948504E-8</c:v>
                </c:pt>
                <c:pt idx="24">
                  <c:v>4.4508330159618111E-10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F9-4010-9C93-213AAADD6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425680"/>
        <c:axId val="225426072"/>
      </c:lineChart>
      <c:catAx>
        <c:axId val="22542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426072"/>
        <c:crosses val="autoZero"/>
        <c:auto val="1"/>
        <c:lblAlgn val="ctr"/>
        <c:lblOffset val="100"/>
        <c:noMultiLvlLbl val="0"/>
      </c:catAx>
      <c:valAx>
        <c:axId val="225426072"/>
        <c:scaling>
          <c:orientation val="minMax"/>
        </c:scaling>
        <c:delete val="0"/>
        <c:axPos val="l"/>
        <c:majorGridlines/>
        <c:numFmt formatCode="0.00000000%" sourceLinked="1"/>
        <c:majorTickMark val="out"/>
        <c:minorTickMark val="none"/>
        <c:tickLblPos val="nextTo"/>
        <c:crossAx val="225425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layout>
        <c:manualLayout>
          <c:xMode val="edge"/>
          <c:yMode val="edge"/>
          <c:x val="0.11782633420822397"/>
          <c:y val="2.7777777777777776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00'!$D$89</c:f>
              <c:strCache>
                <c:ptCount val="1"/>
                <c:pt idx="0">
                  <c:v>Apertura media por el promedio del intercambio comercial</c:v>
                </c:pt>
              </c:strCache>
            </c:strRef>
          </c:tx>
          <c:marker>
            <c:symbol val="none"/>
          </c:marker>
          <c:cat>
            <c:numRef>
              <c:f>'ind. apertura 00'!$A$90:$A$114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00'!$D$90:$D$114</c:f>
              <c:numCache>
                <c:formatCode>0.00000000%</c:formatCode>
                <c:ptCount val="25"/>
                <c:pt idx="0">
                  <c:v>2.5530103136750573E-6</c:v>
                </c:pt>
                <c:pt idx="1">
                  <c:v>0</c:v>
                </c:pt>
                <c:pt idx="2">
                  <c:v>6.2273150894416029E-8</c:v>
                </c:pt>
                <c:pt idx="3">
                  <c:v>0</c:v>
                </c:pt>
                <c:pt idx="4">
                  <c:v>0</c:v>
                </c:pt>
                <c:pt idx="5">
                  <c:v>4.1169158157880238E-8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1.6972140092138639E-8</c:v>
                </c:pt>
                <c:pt idx="13">
                  <c:v>1.2812314525394315E-10</c:v>
                </c:pt>
                <c:pt idx="14">
                  <c:v>6.1473900009897512E-9</c:v>
                </c:pt>
                <c:pt idx="15">
                  <c:v>2.8817859584316667E-8</c:v>
                </c:pt>
                <c:pt idx="16">
                  <c:v>1.5601459303318236E-8</c:v>
                </c:pt>
                <c:pt idx="17">
                  <c:v>3.938808089575431E-8</c:v>
                </c:pt>
                <c:pt idx="18">
                  <c:v>2.3094523221182331E-8</c:v>
                </c:pt>
                <c:pt idx="19">
                  <c:v>0</c:v>
                </c:pt>
                <c:pt idx="20">
                  <c:v>2.2360349108073318E-10</c:v>
                </c:pt>
                <c:pt idx="21">
                  <c:v>0</c:v>
                </c:pt>
                <c:pt idx="22">
                  <c:v>0</c:v>
                </c:pt>
                <c:pt idx="23">
                  <c:v>7.5446065839742518E-9</c:v>
                </c:pt>
                <c:pt idx="24">
                  <c:v>2.2254165079809055E-10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38-4168-AF56-0D54DF650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426856"/>
        <c:axId val="225427248"/>
      </c:lineChart>
      <c:catAx>
        <c:axId val="225426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427248"/>
        <c:crosses val="autoZero"/>
        <c:auto val="1"/>
        <c:lblAlgn val="ctr"/>
        <c:lblOffset val="100"/>
        <c:noMultiLvlLbl val="0"/>
      </c:catAx>
      <c:valAx>
        <c:axId val="225427248"/>
        <c:scaling>
          <c:orientation val="minMax"/>
        </c:scaling>
        <c:delete val="0"/>
        <c:axPos val="l"/>
        <c:majorGridlines/>
        <c:numFmt formatCode="0.00000000%" sourceLinked="1"/>
        <c:majorTickMark val="out"/>
        <c:minorTickMark val="none"/>
        <c:tickLblPos val="nextTo"/>
        <c:crossAx val="225426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en interc 00'!$D$2</c:f>
              <c:strCache>
                <c:ptCount val="1"/>
                <c:pt idx="0">
                  <c:v>Apertura medida por exportaciones</c:v>
                </c:pt>
              </c:strCache>
            </c:strRef>
          </c:tx>
          <c:marker>
            <c:symbol val="none"/>
          </c:marker>
          <c:cat>
            <c:numRef>
              <c:f>'ind. participacion en interc 00'!$A$3:$A$27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en interc 00'!$D$3:$D$27</c:f>
              <c:numCache>
                <c:formatCode>0.000%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7.1653084426440941E-4</c:v>
                </c:pt>
                <c:pt idx="3">
                  <c:v>0</c:v>
                </c:pt>
                <c:pt idx="4">
                  <c:v>0</c:v>
                </c:pt>
                <c:pt idx="5">
                  <c:v>1.9371294937166783E-3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6.5232323834129852E-6</c:v>
                </c:pt>
                <c:pt idx="13">
                  <c:v>1.797310242545759E-7</c:v>
                </c:pt>
                <c:pt idx="14">
                  <c:v>2.0828960051079626E-6</c:v>
                </c:pt>
                <c:pt idx="15">
                  <c:v>4.0272455549096489E-5</c:v>
                </c:pt>
                <c:pt idx="16">
                  <c:v>3.3895387118819382E-5</c:v>
                </c:pt>
                <c:pt idx="17">
                  <c:v>7.2759636345671866E-4</c:v>
                </c:pt>
                <c:pt idx="18">
                  <c:v>5.9832953043209255E-4</c:v>
                </c:pt>
                <c:pt idx="19">
                  <c:v>0</c:v>
                </c:pt>
                <c:pt idx="20">
                  <c:v>3.4355855986573181E-6</c:v>
                </c:pt>
                <c:pt idx="21">
                  <c:v>0</c:v>
                </c:pt>
                <c:pt idx="22">
                  <c:v>0</c:v>
                </c:pt>
                <c:pt idx="23">
                  <c:v>9.7898736495932305E-5</c:v>
                </c:pt>
                <c:pt idx="24">
                  <c:v>2.5812113112412485E-6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97-4A49-8846-2AFCC541C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428032"/>
        <c:axId val="225428424"/>
      </c:lineChart>
      <c:catAx>
        <c:axId val="22542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428424"/>
        <c:crosses val="autoZero"/>
        <c:auto val="1"/>
        <c:lblAlgn val="ctr"/>
        <c:lblOffset val="100"/>
        <c:noMultiLvlLbl val="0"/>
      </c:catAx>
      <c:valAx>
        <c:axId val="225428424"/>
        <c:scaling>
          <c:orientation val="minMax"/>
        </c:scaling>
        <c:delete val="0"/>
        <c:axPos val="l"/>
        <c:majorGridlines/>
        <c:numFmt formatCode="0.000%" sourceLinked="1"/>
        <c:majorTickMark val="out"/>
        <c:minorTickMark val="none"/>
        <c:tickLblPos val="nextTo"/>
        <c:crossAx val="225428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'Balanza comercial'!$D$3</c:f>
              <c:strCache>
                <c:ptCount val="1"/>
                <c:pt idx="0">
                  <c:v>Balanza comercial (US$ millones)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'Balanza comercial'!$A$4:$A$28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'Balanza comercial'!$D$4:$D$28</c:f>
              <c:numCache>
                <c:formatCode>"$"\ #,##0.00</c:formatCode>
                <c:ptCount val="25"/>
                <c:pt idx="0">
                  <c:v>117.081875</c:v>
                </c:pt>
                <c:pt idx="1">
                  <c:v>105.790578</c:v>
                </c:pt>
                <c:pt idx="2">
                  <c:v>111.722745</c:v>
                </c:pt>
                <c:pt idx="3">
                  <c:v>230.61960300000001</c:v>
                </c:pt>
                <c:pt idx="4">
                  <c:v>248.25170399999999</c:v>
                </c:pt>
                <c:pt idx="5">
                  <c:v>235.80941200000001</c:v>
                </c:pt>
                <c:pt idx="6">
                  <c:v>294.319346</c:v>
                </c:pt>
                <c:pt idx="7">
                  <c:v>223.24270200000001</c:v>
                </c:pt>
                <c:pt idx="8">
                  <c:v>196.45763700000001</c:v>
                </c:pt>
                <c:pt idx="9">
                  <c:v>189.34432000000001</c:v>
                </c:pt>
                <c:pt idx="10">
                  <c:v>127.46165999999999</c:v>
                </c:pt>
                <c:pt idx="11">
                  <c:v>146.52148800000001</c:v>
                </c:pt>
                <c:pt idx="12">
                  <c:v>135.96953600000001</c:v>
                </c:pt>
                <c:pt idx="13">
                  <c:v>179.44185200000001</c:v>
                </c:pt>
                <c:pt idx="14">
                  <c:v>244.94468699999999</c:v>
                </c:pt>
                <c:pt idx="15">
                  <c:v>230.57778500000001</c:v>
                </c:pt>
                <c:pt idx="16">
                  <c:v>231.720046</c:v>
                </c:pt>
                <c:pt idx="17">
                  <c:v>264.46099299999997</c:v>
                </c:pt>
                <c:pt idx="18">
                  <c:v>272.42303800000002</c:v>
                </c:pt>
                <c:pt idx="19">
                  <c:v>393.58918799999998</c:v>
                </c:pt>
                <c:pt idx="20">
                  <c:v>372.38784299999998</c:v>
                </c:pt>
                <c:pt idx="21">
                  <c:v>233.34437800000001</c:v>
                </c:pt>
                <c:pt idx="22">
                  <c:v>247.36015699999999</c:v>
                </c:pt>
                <c:pt idx="23">
                  <c:v>258.632475</c:v>
                </c:pt>
                <c:pt idx="24">
                  <c:v>294.07322699999997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AE0-4FCB-8E09-85D46C1F7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64160"/>
        <c:axId val="127264552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'Balanza comercial'!$B$3</c15:sqref>
                        </c15:formulaRef>
                      </c:ext>
                    </c:extLst>
                    <c:strCache>
                      <c:ptCount val="1"/>
                      <c:pt idx="0">
                        <c:v>Exportaciones
 (US$ millones)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'Balanza comercial'!$A$4:$A$28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'Balanza comercial'!$B$4:$B$28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117.39608</c:v>
                      </c:pt>
                      <c:pt idx="1">
                        <c:v>106.158304</c:v>
                      </c:pt>
                      <c:pt idx="2">
                        <c:v>111.905664</c:v>
                      </c:pt>
                      <c:pt idx="3">
                        <c:v>230.752016</c:v>
                      </c:pt>
                      <c:pt idx="4">
                        <c:v>248.418048</c:v>
                      </c:pt>
                      <c:pt idx="5">
                        <c:v>235.948736</c:v>
                      </c:pt>
                      <c:pt idx="6">
                        <c:v>294.53584000000001</c:v>
                      </c:pt>
                      <c:pt idx="7">
                        <c:v>223.45272</c:v>
                      </c:pt>
                      <c:pt idx="8">
                        <c:v>196.59491199999999</c:v>
                      </c:pt>
                      <c:pt idx="9">
                        <c:v>189.49882500000001</c:v>
                      </c:pt>
                      <c:pt idx="10">
                        <c:v>127.898691</c:v>
                      </c:pt>
                      <c:pt idx="11">
                        <c:v>146.77928199999999</c:v>
                      </c:pt>
                      <c:pt idx="12">
                        <c:v>136.01502199999999</c:v>
                      </c:pt>
                      <c:pt idx="13">
                        <c:v>179.650712</c:v>
                      </c:pt>
                      <c:pt idx="14">
                        <c:v>245.021457</c:v>
                      </c:pt>
                      <c:pt idx="15">
                        <c:v>230.957716</c:v>
                      </c:pt>
                      <c:pt idx="16">
                        <c:v>231.923089</c:v>
                      </c:pt>
                      <c:pt idx="17">
                        <c:v>265.022673</c:v>
                      </c:pt>
                      <c:pt idx="18">
                        <c:v>273.00163800000001</c:v>
                      </c:pt>
                      <c:pt idx="19">
                        <c:v>393.85430200000002</c:v>
                      </c:pt>
                      <c:pt idx="20">
                        <c:v>372.93016</c:v>
                      </c:pt>
                      <c:pt idx="21">
                        <c:v>233.97899799999999</c:v>
                      </c:pt>
                      <c:pt idx="22">
                        <c:v>248.12926200000001</c:v>
                      </c:pt>
                      <c:pt idx="23">
                        <c:v>259.342128</c:v>
                      </c:pt>
                      <c:pt idx="24">
                        <c:v>294.994102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6AE0-4FCB-8E09-85D46C1F75CF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'Balanza comercial'!$C$3</c15:sqref>
                        </c15:formulaRef>
                      </c:ext>
                    </c:extLst>
                    <c:strCache>
                      <c:ptCount val="1"/>
                      <c:pt idx="0">
                        <c:v>Importaciones (US$)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'Balanza comercial'!$A$4:$A$28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'Balanza comercial'!$C$4:$C$28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314205</c:v>
                      </c:pt>
                      <c:pt idx="1">
                        <c:v>367726</c:v>
                      </c:pt>
                      <c:pt idx="2">
                        <c:v>182919</c:v>
                      </c:pt>
                      <c:pt idx="3">
                        <c:v>132413</c:v>
                      </c:pt>
                      <c:pt idx="4">
                        <c:v>166344</c:v>
                      </c:pt>
                      <c:pt idx="5">
                        <c:v>139324</c:v>
                      </c:pt>
                      <c:pt idx="6">
                        <c:v>216494</c:v>
                      </c:pt>
                      <c:pt idx="7">
                        <c:v>210018</c:v>
                      </c:pt>
                      <c:pt idx="8">
                        <c:v>137275</c:v>
                      </c:pt>
                      <c:pt idx="9">
                        <c:v>154505</c:v>
                      </c:pt>
                      <c:pt idx="10">
                        <c:v>437031</c:v>
                      </c:pt>
                      <c:pt idx="11">
                        <c:v>257794</c:v>
                      </c:pt>
                      <c:pt idx="12">
                        <c:v>45486</c:v>
                      </c:pt>
                      <c:pt idx="13">
                        <c:v>208860</c:v>
                      </c:pt>
                      <c:pt idx="14">
                        <c:v>76770</c:v>
                      </c:pt>
                      <c:pt idx="15">
                        <c:v>379931</c:v>
                      </c:pt>
                      <c:pt idx="16">
                        <c:v>203043</c:v>
                      </c:pt>
                      <c:pt idx="17">
                        <c:v>561680</c:v>
                      </c:pt>
                      <c:pt idx="18">
                        <c:v>578600</c:v>
                      </c:pt>
                      <c:pt idx="19">
                        <c:v>265114</c:v>
                      </c:pt>
                      <c:pt idx="20">
                        <c:v>542317</c:v>
                      </c:pt>
                      <c:pt idx="21">
                        <c:v>634620</c:v>
                      </c:pt>
                      <c:pt idx="22">
                        <c:v>769105</c:v>
                      </c:pt>
                      <c:pt idx="23">
                        <c:v>709653</c:v>
                      </c:pt>
                      <c:pt idx="24">
                        <c:v>920875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6AE0-4FCB-8E09-85D46C1F75CF}"/>
                  </c:ext>
                </c:extLst>
              </c15:ser>
            </c15:filteredLineSeries>
          </c:ext>
        </c:extLst>
      </c:lineChart>
      <c:catAx>
        <c:axId val="12726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264552"/>
        <c:crosses val="autoZero"/>
        <c:auto val="1"/>
        <c:lblAlgn val="ctr"/>
        <c:lblOffset val="100"/>
        <c:noMultiLvlLbl val="0"/>
      </c:catAx>
      <c:valAx>
        <c:axId val="127264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726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en interc 00'!$D$31</c:f>
              <c:strCache>
                <c:ptCount val="1"/>
                <c:pt idx="0">
                  <c:v>Apertura medida por Importaciones</c:v>
                </c:pt>
              </c:strCache>
            </c:strRef>
          </c:tx>
          <c:marker>
            <c:symbol val="none"/>
          </c:marker>
          <c:cat>
            <c:numRef>
              <c:f>'ind. participacion en interc 00'!$A$32:$A$56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en interc 00'!$D$32:$D$56</c:f>
              <c:numCache>
                <c:formatCode>0.000000%</c:formatCode>
                <c:ptCount val="25"/>
                <c:pt idx="0">
                  <c:v>4.0846183480194927E-2</c:v>
                </c:pt>
                <c:pt idx="1">
                  <c:v>0</c:v>
                </c:pt>
                <c:pt idx="2">
                  <c:v>1.974934718090744E-4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2.277009994100084E-4</c:v>
                </c:pt>
                <c:pt idx="13">
                  <c:v>0</c:v>
                </c:pt>
                <c:pt idx="14">
                  <c:v>9.1459543816260733E-5</c:v>
                </c:pt>
                <c:pt idx="15">
                  <c:v>7.3756778687533511E-5</c:v>
                </c:pt>
                <c:pt idx="16">
                  <c:v>1.2194876114014671E-4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FCB-4BC4-8B4A-2753192E4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804520"/>
        <c:axId val="225804912"/>
      </c:lineChart>
      <c:catAx>
        <c:axId val="225804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804912"/>
        <c:crosses val="autoZero"/>
        <c:auto val="1"/>
        <c:lblAlgn val="ctr"/>
        <c:lblOffset val="100"/>
        <c:noMultiLvlLbl val="0"/>
      </c:catAx>
      <c:valAx>
        <c:axId val="225804912"/>
        <c:scaling>
          <c:orientation val="minMax"/>
        </c:scaling>
        <c:delete val="0"/>
        <c:axPos val="l"/>
        <c:majorGridlines/>
        <c:numFmt formatCode="0.000000%" sourceLinked="1"/>
        <c:majorTickMark val="out"/>
        <c:minorTickMark val="none"/>
        <c:tickLblPos val="nextTo"/>
        <c:crossAx val="225804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en interc 00'!$D$60</c:f>
              <c:strCache>
                <c:ptCount val="1"/>
                <c:pt idx="0">
                  <c:v>Apertura por el peso de los Intercambios locales en el comercio mundial</c:v>
                </c:pt>
              </c:strCache>
            </c:strRef>
          </c:tx>
          <c:marker>
            <c:symbol val="none"/>
          </c:marker>
          <c:cat>
            <c:numRef>
              <c:f>'ind. participacion en interc 00'!$A$61:$A$85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en interc 00'!$D$61:$D$85</c:f>
              <c:numCache>
                <c:formatCode>0.00000%</c:formatCode>
                <c:ptCount val="25"/>
                <c:pt idx="0">
                  <c:v>3.2131956945588695E-3</c:v>
                </c:pt>
                <c:pt idx="1">
                  <c:v>0</c:v>
                </c:pt>
                <c:pt idx="2">
                  <c:v>3.9058158597744726E-4</c:v>
                </c:pt>
                <c:pt idx="3">
                  <c:v>0</c:v>
                </c:pt>
                <c:pt idx="4">
                  <c:v>0</c:v>
                </c:pt>
                <c:pt idx="5">
                  <c:v>2.9803778627367602E-4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1.3994132472495749E-4</c:v>
                </c:pt>
                <c:pt idx="13">
                  <c:v>1.7294326088449973E-7</c:v>
                </c:pt>
                <c:pt idx="14">
                  <c:v>5.7356986085636784E-6</c:v>
                </c:pt>
                <c:pt idx="15">
                  <c:v>4.1673215371657207E-5</c:v>
                </c:pt>
                <c:pt idx="16">
                  <c:v>3.9783939800521505E-5</c:v>
                </c:pt>
                <c:pt idx="17">
                  <c:v>4.6535716162154455E-4</c:v>
                </c:pt>
                <c:pt idx="18">
                  <c:v>3.3152374575664954E-4</c:v>
                </c:pt>
                <c:pt idx="19">
                  <c:v>0</c:v>
                </c:pt>
                <c:pt idx="20">
                  <c:v>2.7447595403998963E-6</c:v>
                </c:pt>
                <c:pt idx="21">
                  <c:v>0</c:v>
                </c:pt>
                <c:pt idx="22">
                  <c:v>0</c:v>
                </c:pt>
                <c:pt idx="23">
                  <c:v>8.2115117456399827E-5</c:v>
                </c:pt>
                <c:pt idx="24">
                  <c:v>2.027981527521862E-6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707-4744-BF4F-925E640D1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805696"/>
        <c:axId val="225806088"/>
      </c:lineChart>
      <c:catAx>
        <c:axId val="22580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25806088"/>
        <c:crosses val="autoZero"/>
        <c:auto val="1"/>
        <c:lblAlgn val="ctr"/>
        <c:lblOffset val="100"/>
        <c:noMultiLvlLbl val="0"/>
      </c:catAx>
      <c:valAx>
        <c:axId val="225806088"/>
        <c:scaling>
          <c:orientation val="minMax"/>
        </c:scaling>
        <c:delete val="0"/>
        <c:axPos val="l"/>
        <c:majorGridlines/>
        <c:numFmt formatCode="0.00000%" sourceLinked="1"/>
        <c:majorTickMark val="out"/>
        <c:minorTickMark val="none"/>
        <c:tickLblPos val="nextTo"/>
        <c:crossAx val="225805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00'!$F$6</c:f>
              <c:strCache>
                <c:ptCount val="1"/>
                <c:pt idx="0">
                  <c:v>IVCR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00'!$A$7:$A$31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00'!$F$7:$F$31</c:f>
              <c:numCache>
                <c:formatCode>General</c:formatCode>
                <c:ptCount val="25"/>
                <c:pt idx="0">
                  <c:v>-3.2131956945588695E-3</c:v>
                </c:pt>
                <c:pt idx="1">
                  <c:v>0</c:v>
                </c:pt>
                <c:pt idx="2">
                  <c:v>1.4253451241831014E-4</c:v>
                </c:pt>
                <c:pt idx="3">
                  <c:v>0</c:v>
                </c:pt>
                <c:pt idx="4">
                  <c:v>0</c:v>
                </c:pt>
                <c:pt idx="5">
                  <c:v>2.9803778627367602E-4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-1.3476470358839927E-4</c:v>
                </c:pt>
                <c:pt idx="13">
                  <c:v>1.7294326088449973E-7</c:v>
                </c:pt>
                <c:pt idx="14">
                  <c:v>-1.7401615393534167E-6</c:v>
                </c:pt>
                <c:pt idx="15">
                  <c:v>3.5502236086822699E-5</c:v>
                </c:pt>
                <c:pt idx="16">
                  <c:v>2.3473339271616579E-5</c:v>
                </c:pt>
                <c:pt idx="17">
                  <c:v>4.6535716162154455E-4</c:v>
                </c:pt>
                <c:pt idx="18">
                  <c:v>3.3152374575664954E-4</c:v>
                </c:pt>
                <c:pt idx="19">
                  <c:v>0</c:v>
                </c:pt>
                <c:pt idx="20">
                  <c:v>2.7447595403998963E-6</c:v>
                </c:pt>
                <c:pt idx="21">
                  <c:v>0</c:v>
                </c:pt>
                <c:pt idx="22">
                  <c:v>0</c:v>
                </c:pt>
                <c:pt idx="23">
                  <c:v>8.2115117456399827E-5</c:v>
                </c:pt>
                <c:pt idx="24">
                  <c:v>2.027981527521862E-6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6B4-494B-81E8-9A9CAA9A0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806872"/>
        <c:axId val="225807264"/>
      </c:lineChart>
      <c:catAx>
        <c:axId val="225806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5807264"/>
        <c:crosses val="autoZero"/>
        <c:auto val="1"/>
        <c:lblAlgn val="ctr"/>
        <c:lblOffset val="100"/>
        <c:noMultiLvlLbl val="0"/>
      </c:catAx>
      <c:valAx>
        <c:axId val="22580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5806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00'!$I$38</c:f>
              <c:strCache>
                <c:ptCount val="1"/>
                <c:pt idx="0">
                  <c:v>IVCR Norm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00'!$A$39:$A$63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00'!$I$39:$I$63</c:f>
              <c:numCache>
                <c:formatCode>General</c:formatCode>
                <c:ptCount val="25"/>
                <c:pt idx="0">
                  <c:v>-1</c:v>
                </c:pt>
                <c:pt idx="1">
                  <c:v>-1</c:v>
                </c:pt>
                <c:pt idx="2">
                  <c:v>-0.95809552597592862</c:v>
                </c:pt>
                <c:pt idx="3">
                  <c:v>-1</c:v>
                </c:pt>
                <c:pt idx="4">
                  <c:v>-1</c:v>
                </c:pt>
                <c:pt idx="5">
                  <c:v>-0.88838612037723985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-0.99915281742207374</c:v>
                </c:pt>
                <c:pt idx="13">
                  <c:v>-0.99997705406633652</c:v>
                </c:pt>
                <c:pt idx="14">
                  <c:v>-0.99973268215662503</c:v>
                </c:pt>
                <c:pt idx="15">
                  <c:v>-0.99395019360508163</c:v>
                </c:pt>
                <c:pt idx="16">
                  <c:v>-0.99486975857674542</c:v>
                </c:pt>
                <c:pt idx="17">
                  <c:v>-0.86275352621694168</c:v>
                </c:pt>
                <c:pt idx="18">
                  <c:v>-0.88955317632894038</c:v>
                </c:pt>
                <c:pt idx="19">
                  <c:v>-1</c:v>
                </c:pt>
                <c:pt idx="20">
                  <c:v>-0.99925905287416261</c:v>
                </c:pt>
                <c:pt idx="21">
                  <c:v>-1</c:v>
                </c:pt>
                <c:pt idx="22">
                  <c:v>-1</c:v>
                </c:pt>
                <c:pt idx="23">
                  <c:v>-0.97483115352463967</c:v>
                </c:pt>
                <c:pt idx="24">
                  <c:v>-0.999645665658216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001-4343-B4E5-F6FCDD0D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720776"/>
        <c:axId val="226721168"/>
      </c:lineChart>
      <c:catAx>
        <c:axId val="226720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721168"/>
        <c:crosses val="autoZero"/>
        <c:auto val="1"/>
        <c:lblAlgn val="ctr"/>
        <c:lblOffset val="100"/>
        <c:noMultiLvlLbl val="0"/>
      </c:catAx>
      <c:valAx>
        <c:axId val="22672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720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00'!$D$70</c:f>
              <c:strCache>
                <c:ptCount val="1"/>
                <c:pt idx="0">
                  <c:v>Índice de Grubel LLoyd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00'!$A$71:$A$95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00'!$D$71:$D$95</c:f>
              <c:numCache>
                <c:formatCode>General</c:formatCode>
                <c:ptCount val="25"/>
                <c:pt idx="0">
                  <c:v>2</c:v>
                </c:pt>
                <c:pt idx="1">
                  <c:v>0</c:v>
                </c:pt>
                <c:pt idx="2">
                  <c:v>0.63507109004739337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1.9630086313193589</c:v>
                </c:pt>
                <c:pt idx="13">
                  <c:v>0</c:v>
                </c:pt>
                <c:pt idx="14">
                  <c:v>1.3033913840513289</c:v>
                </c:pt>
                <c:pt idx="15">
                  <c:v>0.14808022922636099</c:v>
                </c:pt>
                <c:pt idx="16">
                  <c:v>0.40997951964252466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722736"/>
        <c:axId val="226723128"/>
      </c:lineChart>
      <c:catAx>
        <c:axId val="22672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723128"/>
        <c:crosses val="autoZero"/>
        <c:auto val="1"/>
        <c:lblAlgn val="ctr"/>
        <c:lblOffset val="100"/>
        <c:noMultiLvlLbl val="0"/>
      </c:catAx>
      <c:valAx>
        <c:axId val="226723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722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'Export 01'!$B$1</c:f>
              <c:strCache>
                <c:ptCount val="1"/>
                <c:pt idx="0">
                  <c:v>exportaciones Colombia a Japon (US$)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'Export 01'!$A$2:$A$26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'Export 01'!$B$2:$B$26</c:f>
              <c:numCache>
                <c:formatCode>[$$-409]#,##0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794257</c:v>
                </c:pt>
                <c:pt idx="3">
                  <c:v>356850</c:v>
                </c:pt>
                <c:pt idx="4">
                  <c:v>14879</c:v>
                </c:pt>
                <c:pt idx="5">
                  <c:v>11679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30566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5E8-447F-AF20-9A71BDA91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724304"/>
        <c:axId val="226769928"/>
      </c:lineChart>
      <c:catAx>
        <c:axId val="22672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769928"/>
        <c:crosses val="autoZero"/>
        <c:auto val="1"/>
        <c:lblAlgn val="ctr"/>
        <c:lblOffset val="100"/>
        <c:noMultiLvlLbl val="0"/>
      </c:catAx>
      <c:valAx>
        <c:axId val="226769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72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'Import 01'!$B$1</c:f>
              <c:strCache>
                <c:ptCount val="1"/>
                <c:pt idx="0">
                  <c:v>Importaciones (US$)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'Import 01'!$A$2:$A$26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'Import 01'!$B$2:$B$26</c:f>
              <c:numCache>
                <c:formatCode>[$$-409]#,##0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20033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1826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2692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A53-4E96-B873-9BA98607B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770712"/>
        <c:axId val="226771104"/>
      </c:lineChart>
      <c:catAx>
        <c:axId val="226770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771104"/>
        <c:crosses val="autoZero"/>
        <c:auto val="1"/>
        <c:lblAlgn val="ctr"/>
        <c:lblOffset val="100"/>
        <c:noMultiLvlLbl val="0"/>
      </c:catAx>
      <c:valAx>
        <c:axId val="22677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770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'Balanza c 01'!$D$1</c:f>
              <c:strCache>
                <c:ptCount val="1"/>
                <c:pt idx="0">
                  <c:v>Balanza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'Balanza c 01'!$A$2:$A$26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'Balanza c 01'!$D$2:$D$26</c:f>
              <c:numCache>
                <c:formatCode>_-[$$-409]* #,##0_ ;_-[$$-409]* \-#,##0\ ;_-[$$-409]* "-"_ ;_-@_ 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794257</c:v>
                </c:pt>
                <c:pt idx="3">
                  <c:v>356850</c:v>
                </c:pt>
                <c:pt idx="4">
                  <c:v>14879</c:v>
                </c:pt>
                <c:pt idx="5">
                  <c:v>11679</c:v>
                </c:pt>
                <c:pt idx="6">
                  <c:v>-20033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-1826</c:v>
                </c:pt>
                <c:pt idx="11">
                  <c:v>0</c:v>
                </c:pt>
                <c:pt idx="12">
                  <c:v>30566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-2692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2B9-4747-9D60-2CCAB570E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771888"/>
        <c:axId val="226772280"/>
      </c:lineChart>
      <c:catAx>
        <c:axId val="22677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772280"/>
        <c:crosses val="autoZero"/>
        <c:auto val="1"/>
        <c:lblAlgn val="ctr"/>
        <c:lblOffset val="100"/>
        <c:noMultiLvlLbl val="0"/>
      </c:catAx>
      <c:valAx>
        <c:axId val="226772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_ ;_-[$$-409]* \-#,##0\ ;_-[$$-409]* &quot;-&quot;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77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per capita 01'!$D$2</c:f>
              <c:strCache>
                <c:ptCount val="1"/>
                <c:pt idx="0">
                  <c:v>Exportaciones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per capita 01'!$A$3:$A$27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per capita 01'!$D$3:$D$27</c:f>
              <c:numCache>
                <c:formatCode>[$$-409]#,##0.0000000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2.1943728956101048E-2</c:v>
                </c:pt>
                <c:pt idx="3">
                  <c:v>9.6908121731591312E-3</c:v>
                </c:pt>
                <c:pt idx="4">
                  <c:v>3.9738817231353685E-4</c:v>
                </c:pt>
                <c:pt idx="5">
                  <c:v>3.0694598339406197E-4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7.2513506844621703E-4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4.1469080321959306E-8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7E-4C3F-8D2D-30A18DA06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773064"/>
        <c:axId val="226773456"/>
      </c:lineChart>
      <c:catAx>
        <c:axId val="226773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773456"/>
        <c:crosses val="autoZero"/>
        <c:auto val="1"/>
        <c:lblAlgn val="ctr"/>
        <c:lblOffset val="100"/>
        <c:noMultiLvlLbl val="0"/>
      </c:catAx>
      <c:valAx>
        <c:axId val="22677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773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per capita 01'!$D$31</c:f>
              <c:strCache>
                <c:ptCount val="1"/>
                <c:pt idx="0">
                  <c:v>Importaciones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per capita 01'!$A$32:$A$56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per capita 01'!$D$32:$D$56</c:f>
              <c:numCache>
                <c:formatCode>[$$-409]#,##0.00000000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5.1837981582754107E-4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4.4548636315252985E-5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5.800918260364088E-5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178-4C08-8FF5-696F91C6C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355648"/>
        <c:axId val="225356040"/>
      </c:lineChart>
      <c:catAx>
        <c:axId val="22535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5356040"/>
        <c:crosses val="autoZero"/>
        <c:auto val="1"/>
        <c:lblAlgn val="ctr"/>
        <c:lblOffset val="100"/>
        <c:noMultiLvlLbl val="0"/>
      </c:catAx>
      <c:valAx>
        <c:axId val="225356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5355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Porcentaje de exportaciones del PIB Colombia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'Indicadores per capita'!$C$3</c:f>
              <c:strCache>
                <c:ptCount val="1"/>
                <c:pt idx="0">
                  <c:v>PIB de colombia (US$  miles de millones 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'Indicadores per capita'!$A$4:$A$28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per capita'!$C$4:$C$28</c:f>
              <c:numCache>
                <c:formatCode>"$"\ #,##0.00</c:formatCode>
                <c:ptCount val="25"/>
                <c:pt idx="0">
                  <c:v>41.239551378248201</c:v>
                </c:pt>
                <c:pt idx="1">
                  <c:v>49.279585355094838</c:v>
                </c:pt>
                <c:pt idx="2">
                  <c:v>55.802540100979527</c:v>
                </c:pt>
                <c:pt idx="3">
                  <c:v>81.703496603993358</c:v>
                </c:pt>
                <c:pt idx="4">
                  <c:v>92.507277798198501</c:v>
                </c:pt>
                <c:pt idx="5">
                  <c:v>97.160111573336977</c:v>
                </c:pt>
                <c:pt idx="6">
                  <c:v>106.6595079635281</c:v>
                </c:pt>
                <c:pt idx="7">
                  <c:v>98.443743190849105</c:v>
                </c:pt>
                <c:pt idx="8">
                  <c:v>86.186156584381663</c:v>
                </c:pt>
                <c:pt idx="9">
                  <c:v>99.886577575544408</c:v>
                </c:pt>
                <c:pt idx="10">
                  <c:v>98.203544965267795</c:v>
                </c:pt>
                <c:pt idx="11">
                  <c:v>97.933392356425259</c:v>
                </c:pt>
                <c:pt idx="12">
                  <c:v>94.684582573316717</c:v>
                </c:pt>
                <c:pt idx="13">
                  <c:v>117.07486551527938</c:v>
                </c:pt>
                <c:pt idx="14">
                  <c:v>146.56626631057017</c:v>
                </c:pt>
                <c:pt idx="15">
                  <c:v>162.59014609641432</c:v>
                </c:pt>
                <c:pt idx="16">
                  <c:v>207.41649464237895</c:v>
                </c:pt>
                <c:pt idx="17">
                  <c:v>243.98243787084013</c:v>
                </c:pt>
                <c:pt idx="18">
                  <c:v>233.8216705442575</c:v>
                </c:pt>
                <c:pt idx="19">
                  <c:v>287.01818463752926</c:v>
                </c:pt>
                <c:pt idx="20">
                  <c:v>335.41515670218615</c:v>
                </c:pt>
                <c:pt idx="21">
                  <c:v>369.65970037551983</c:v>
                </c:pt>
                <c:pt idx="22">
                  <c:v>380.19188186037212</c:v>
                </c:pt>
                <c:pt idx="23">
                  <c:v>378.41602053371474</c:v>
                </c:pt>
                <c:pt idx="24">
                  <c:v>292.08015563330991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80-4693-B67E-FDC485C00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3169768"/>
        <c:axId val="22317016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'Indicadores per capita'!$B$3</c15:sqref>
                        </c15:formulaRef>
                      </c:ext>
                    </c:extLst>
                    <c:strCache>
                      <c:ptCount val="1"/>
                      <c:pt idx="0">
                        <c:v>Exportaciones
 (US$ millones)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'Indicadores per capita'!$A$4:$A$28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'Indicadores per capita'!$B$4:$B$28</c15:sqref>
                        </c15:formulaRef>
                      </c:ext>
                    </c:extLst>
                    <c:numCache>
                      <c:formatCode>"$"\ #,##0.00</c:formatCode>
                      <c:ptCount val="25"/>
                      <c:pt idx="0">
                        <c:v>117.39608</c:v>
                      </c:pt>
                      <c:pt idx="1">
                        <c:v>106.158304</c:v>
                      </c:pt>
                      <c:pt idx="2">
                        <c:v>111.905664</c:v>
                      </c:pt>
                      <c:pt idx="3">
                        <c:v>230.752016</c:v>
                      </c:pt>
                      <c:pt idx="4">
                        <c:v>248.418048</c:v>
                      </c:pt>
                      <c:pt idx="5">
                        <c:v>235.948736</c:v>
                      </c:pt>
                      <c:pt idx="6">
                        <c:v>294.53584000000001</c:v>
                      </c:pt>
                      <c:pt idx="7">
                        <c:v>223.45272</c:v>
                      </c:pt>
                      <c:pt idx="8">
                        <c:v>196.59491199999999</c:v>
                      </c:pt>
                      <c:pt idx="9">
                        <c:v>189.49882500000001</c:v>
                      </c:pt>
                      <c:pt idx="10">
                        <c:v>127.898691</c:v>
                      </c:pt>
                      <c:pt idx="11">
                        <c:v>146.77928199999999</c:v>
                      </c:pt>
                      <c:pt idx="12">
                        <c:v>136.01502199999999</c:v>
                      </c:pt>
                      <c:pt idx="13">
                        <c:v>179.650712</c:v>
                      </c:pt>
                      <c:pt idx="14">
                        <c:v>245.021457</c:v>
                      </c:pt>
                      <c:pt idx="15">
                        <c:v>230.957716</c:v>
                      </c:pt>
                      <c:pt idx="16">
                        <c:v>231.923089</c:v>
                      </c:pt>
                      <c:pt idx="17">
                        <c:v>265.022673</c:v>
                      </c:pt>
                      <c:pt idx="18">
                        <c:v>273.00163800000001</c:v>
                      </c:pt>
                      <c:pt idx="19">
                        <c:v>393.85430200000002</c:v>
                      </c:pt>
                      <c:pt idx="20">
                        <c:v>372.93016</c:v>
                      </c:pt>
                      <c:pt idx="21">
                        <c:v>233.97899799999999</c:v>
                      </c:pt>
                      <c:pt idx="22">
                        <c:v>248.12926200000001</c:v>
                      </c:pt>
                      <c:pt idx="23">
                        <c:v>259.342128</c:v>
                      </c:pt>
                      <c:pt idx="24">
                        <c:v>294.994102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9180-4693-B67E-FDC485C00296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'Indicadores per capita'!$D$3</c:f>
              <c:strCache>
                <c:ptCount val="1"/>
                <c:pt idx="0">
                  <c:v>porcentaje de exportaciones del PIB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per capita'!$A$4:$A$28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per capita'!$D$4:$D$28</c:f>
              <c:numCache>
                <c:formatCode>0.00%</c:formatCode>
                <c:ptCount val="25"/>
                <c:pt idx="0">
                  <c:v>2.8466866412596467E-3</c:v>
                </c:pt>
                <c:pt idx="1">
                  <c:v>2.1542044892434282E-3</c:v>
                </c:pt>
                <c:pt idx="2">
                  <c:v>2.0053865612120344E-3</c:v>
                </c:pt>
                <c:pt idx="3">
                  <c:v>2.8242612077966035E-3</c:v>
                </c:pt>
                <c:pt idx="4">
                  <c:v>2.685389235449297E-3</c:v>
                </c:pt>
                <c:pt idx="5">
                  <c:v>2.4284527073839828E-3</c:v>
                </c:pt>
                <c:pt idx="6">
                  <c:v>2.7614588293498939E-3</c:v>
                </c:pt>
                <c:pt idx="7">
                  <c:v>2.2698519251426754E-3</c:v>
                </c:pt>
                <c:pt idx="8">
                  <c:v>2.281049762411916E-3</c:v>
                </c:pt>
                <c:pt idx="9">
                  <c:v>1.8971400322198614E-3</c:v>
                </c:pt>
                <c:pt idx="10">
                  <c:v>1.3023836465907077E-3</c:v>
                </c:pt>
                <c:pt idx="11">
                  <c:v>1.4987664418465337E-3</c:v>
                </c:pt>
                <c:pt idx="12">
                  <c:v>1.4365065389043677E-3</c:v>
                </c:pt>
                <c:pt idx="13">
                  <c:v>1.5344942845700205E-3</c:v>
                </c:pt>
                <c:pt idx="14">
                  <c:v>1.6717452328409992E-3</c:v>
                </c:pt>
                <c:pt idx="15">
                  <c:v>1.4204902421518487E-3</c:v>
                </c:pt>
                <c:pt idx="16">
                  <c:v>1.1181516175937432E-3</c:v>
                </c:pt>
                <c:pt idx="17">
                  <c:v>1.0862366788067681E-3</c:v>
                </c:pt>
                <c:pt idx="18">
                  <c:v>1.1675634570762618E-3</c:v>
                </c:pt>
                <c:pt idx="19">
                  <c:v>1.3722276952500151E-3</c:v>
                </c:pt>
                <c:pt idx="20">
                  <c:v>1.1118464760706186E-3</c:v>
                </c:pt>
                <c:pt idx="21">
                  <c:v>6.3295781975236079E-4</c:v>
                </c:pt>
                <c:pt idx="22">
                  <c:v>6.5264218895427924E-4</c:v>
                </c:pt>
                <c:pt idx="23">
                  <c:v>6.8533601625593457E-4</c:v>
                </c:pt>
                <c:pt idx="24">
                  <c:v>1.0099765297658509E-3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180-4693-B67E-FDC485C00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170944"/>
        <c:axId val="223170552"/>
      </c:lineChart>
      <c:catAx>
        <c:axId val="223169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170160"/>
        <c:crosses val="autoZero"/>
        <c:auto val="1"/>
        <c:lblAlgn val="ctr"/>
        <c:lblOffset val="100"/>
        <c:noMultiLvlLbl val="0"/>
      </c:catAx>
      <c:valAx>
        <c:axId val="22317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169768"/>
        <c:crosses val="autoZero"/>
        <c:crossBetween val="between"/>
      </c:valAx>
      <c:valAx>
        <c:axId val="223170552"/>
        <c:scaling>
          <c:orientation val="minMax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170944"/>
        <c:crosses val="max"/>
        <c:crossBetween val="between"/>
      </c:valAx>
      <c:catAx>
        <c:axId val="2231709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3170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per capita 01'!$D$60</c:f>
              <c:strCache>
                <c:ptCount val="1"/>
                <c:pt idx="0">
                  <c:v>Intercambio comercial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per capita 01'!$A$61:$A$85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per capita 01'!$D$61:$D$85</c:f>
              <c:numCache>
                <c:formatCode>[$$-409]#,##0.000000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2.1943728956101048E-2</c:v>
                </c:pt>
                <c:pt idx="3">
                  <c:v>9.6908121731591312E-3</c:v>
                </c:pt>
                <c:pt idx="4">
                  <c:v>3.9738817231353685E-4</c:v>
                </c:pt>
                <c:pt idx="5">
                  <c:v>3.0694598339406197E-4</c:v>
                </c:pt>
                <c:pt idx="6">
                  <c:v>5.1837981582754107E-4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4.4548636315252985E-5</c:v>
                </c:pt>
                <c:pt idx="11">
                  <c:v>0</c:v>
                </c:pt>
                <c:pt idx="12">
                  <c:v>7.2513506844621703E-4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5.800918260364088E-5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4.1469080321959306E-8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136-4A18-ABA0-42924693F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356824"/>
        <c:axId val="225357216"/>
      </c:lineChart>
      <c:catAx>
        <c:axId val="225356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5357216"/>
        <c:crosses val="autoZero"/>
        <c:auto val="1"/>
        <c:lblAlgn val="ctr"/>
        <c:lblOffset val="100"/>
        <c:noMultiLvlLbl val="0"/>
      </c:catAx>
      <c:valAx>
        <c:axId val="22535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5356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01'!$D$2</c:f>
              <c:strCache>
                <c:ptCount val="1"/>
                <c:pt idx="0">
                  <c:v>Apertura medida por las exportaciones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01'!$A$3:$A$27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01'!$D$3:$D$27</c:f>
              <c:numCache>
                <c:formatCode>0.000000000%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1.4233348492070847E-5</c:v>
                </c:pt>
                <c:pt idx="3">
                  <c:v>4.3676221316403063E-6</c:v>
                </c:pt>
                <c:pt idx="4">
                  <c:v>1.6084139922977775E-7</c:v>
                </c:pt>
                <c:pt idx="5">
                  <c:v>1.2020364953147083E-7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3.2281918734057849E-7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6.8474354091720173E-12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D86-482A-BEDD-511E45899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358000"/>
        <c:axId val="225358392"/>
      </c:lineChart>
      <c:catAx>
        <c:axId val="22535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5358392"/>
        <c:crosses val="autoZero"/>
        <c:auto val="1"/>
        <c:lblAlgn val="ctr"/>
        <c:lblOffset val="100"/>
        <c:noMultiLvlLbl val="0"/>
      </c:catAx>
      <c:valAx>
        <c:axId val="225358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535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01'!$D$31</c:f>
              <c:strCache>
                <c:ptCount val="1"/>
                <c:pt idx="0">
                  <c:v>Apertura medida por las Importaciones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01'!$A$32:$A$56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01'!$D$32:$D$56</c:f>
              <c:numCache>
                <c:formatCode>0.00000000%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1.878219802668715E-7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1.8594033450073638E-8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8.0258746398577821E-9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25A-45BC-926E-054E63E80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806792"/>
        <c:axId val="226807184"/>
      </c:lineChart>
      <c:catAx>
        <c:axId val="226806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807184"/>
        <c:crosses val="autoZero"/>
        <c:auto val="1"/>
        <c:lblAlgn val="ctr"/>
        <c:lblOffset val="100"/>
        <c:noMultiLvlLbl val="0"/>
      </c:catAx>
      <c:valAx>
        <c:axId val="226807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806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01'!$D$60</c:f>
              <c:strCache>
                <c:ptCount val="1"/>
                <c:pt idx="0">
                  <c:v>Apertura media por el intercambio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01'!$A$61:$A$85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01'!$D$61:$D$85</c:f>
              <c:numCache>
                <c:formatCode>0.00000000%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1.4233348492070847E-5</c:v>
                </c:pt>
                <c:pt idx="3">
                  <c:v>4.3676221316403063E-6</c:v>
                </c:pt>
                <c:pt idx="4">
                  <c:v>1.6084139922977775E-7</c:v>
                </c:pt>
                <c:pt idx="5">
                  <c:v>1.2020364953147083E-7</c:v>
                </c:pt>
                <c:pt idx="6">
                  <c:v>1.878219802668715E-7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1.8594033450073638E-8</c:v>
                </c:pt>
                <c:pt idx="11">
                  <c:v>0</c:v>
                </c:pt>
                <c:pt idx="12">
                  <c:v>3.2281918734057849E-7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8.0258746398577821E-9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6.8474354091720173E-12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58-4054-96E0-C7525A953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807968"/>
        <c:axId val="226808360"/>
      </c:lineChart>
      <c:catAx>
        <c:axId val="22680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808360"/>
        <c:crosses val="autoZero"/>
        <c:auto val="1"/>
        <c:lblAlgn val="ctr"/>
        <c:lblOffset val="100"/>
        <c:noMultiLvlLbl val="0"/>
      </c:catAx>
      <c:valAx>
        <c:axId val="226808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80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01'!$D$89</c:f>
              <c:strCache>
                <c:ptCount val="1"/>
                <c:pt idx="0">
                  <c:v>Apertura media por el promedio del intercambio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01'!$A$90:$A$114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01'!$D$90:$D$114</c:f>
              <c:numCache>
                <c:formatCode>0.00000000%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7.1166742460354237E-6</c:v>
                </c:pt>
                <c:pt idx="3">
                  <c:v>2.1838110658201532E-6</c:v>
                </c:pt>
                <c:pt idx="4">
                  <c:v>8.0420699614888873E-8</c:v>
                </c:pt>
                <c:pt idx="5">
                  <c:v>6.0101824765735414E-8</c:v>
                </c:pt>
                <c:pt idx="6">
                  <c:v>1.878219802668715E-7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1.8594033450073638E-8</c:v>
                </c:pt>
                <c:pt idx="11">
                  <c:v>0</c:v>
                </c:pt>
                <c:pt idx="12">
                  <c:v>1.6140959367028925E-7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8.0258746398577821E-9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3.4237177045860086E-12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8F-4B59-BDA4-DF8E5840D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809144"/>
        <c:axId val="226809536"/>
      </c:lineChart>
      <c:catAx>
        <c:axId val="226809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809536"/>
        <c:crosses val="autoZero"/>
        <c:auto val="1"/>
        <c:lblAlgn val="ctr"/>
        <c:lblOffset val="100"/>
        <c:noMultiLvlLbl val="0"/>
      </c:catAx>
      <c:valAx>
        <c:axId val="22680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809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01'!$D$2</c:f>
              <c:strCache>
                <c:ptCount val="1"/>
                <c:pt idx="0">
                  <c:v>Apertura medida por exportaciones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participacion 01'!$A$3:$A$27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01'!$D$3:$D$27</c:f>
              <c:numCache>
                <c:formatCode>0.000%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0.15522218122520962</c:v>
                </c:pt>
                <c:pt idx="3">
                  <c:v>8.3623188779377966E-2</c:v>
                </c:pt>
                <c:pt idx="4">
                  <c:v>1.9762798600359791E-3</c:v>
                </c:pt>
                <c:pt idx="5">
                  <c:v>2.1392339238283258E-3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4.665094846448386E-3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5.3904233792149099E-8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57A-48B5-B9E4-8E8889C4D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810320"/>
        <c:axId val="226876424"/>
      </c:lineChart>
      <c:catAx>
        <c:axId val="22681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876424"/>
        <c:crosses val="autoZero"/>
        <c:auto val="1"/>
        <c:lblAlgn val="ctr"/>
        <c:lblOffset val="100"/>
        <c:noMultiLvlLbl val="0"/>
      </c:catAx>
      <c:valAx>
        <c:axId val="226876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810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01'!$D$31</c:f>
              <c:strCache>
                <c:ptCount val="1"/>
                <c:pt idx="0">
                  <c:v>Apertura medida por Importaciones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participacion 01'!$A$32:$A$56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01'!$D$32:$D$56</c:f>
              <c:numCache>
                <c:formatCode>0.000000%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4.20926641225185E-4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4.3991693520230731E-5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2.2989313598618796E-5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63-47C6-B00C-776011F52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877208"/>
        <c:axId val="226877600"/>
      </c:lineChart>
      <c:catAx>
        <c:axId val="226877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877600"/>
        <c:crosses val="autoZero"/>
        <c:auto val="1"/>
        <c:lblAlgn val="ctr"/>
        <c:lblOffset val="100"/>
        <c:noMultiLvlLbl val="0"/>
      </c:catAx>
      <c:valAx>
        <c:axId val="22687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877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01'!$D$60</c:f>
              <c:strCache>
                <c:ptCount val="1"/>
                <c:pt idx="0">
                  <c:v>Apertura por el peso de los Intercambios locales en el comercio mundial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participacion 01'!$A$61:$A$85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01'!$D$61:$D$85</c:f>
              <c:numCache>
                <c:formatCode>0.00000%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4.1436517987959547E-2</c:v>
                </c:pt>
                <c:pt idx="3">
                  <c:v>1.5082416944952793E-2</c:v>
                </c:pt>
                <c:pt idx="4">
                  <c:v>3.7790360849562055E-4</c:v>
                </c:pt>
                <c:pt idx="5">
                  <c:v>2.5091351188060118E-4</c:v>
                </c:pt>
                <c:pt idx="6">
                  <c:v>3.9079511209009625E-4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3.085835105984494E-5</c:v>
                </c:pt>
                <c:pt idx="11">
                  <c:v>0</c:v>
                </c:pt>
                <c:pt idx="12">
                  <c:v>1.0403224502680704E-3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1.8296281279470641E-5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7.6621160376214349E-9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2DF-45D5-9D0F-E69B6A6E3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878384"/>
        <c:axId val="226878776"/>
      </c:lineChart>
      <c:catAx>
        <c:axId val="22687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878776"/>
        <c:crosses val="autoZero"/>
        <c:auto val="1"/>
        <c:lblAlgn val="ctr"/>
        <c:lblOffset val="100"/>
        <c:noMultiLvlLbl val="0"/>
      </c:catAx>
      <c:valAx>
        <c:axId val="226878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878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01'!$F$5</c:f>
              <c:strCache>
                <c:ptCount val="1"/>
                <c:pt idx="0">
                  <c:v>IVCR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01'!$A$6:$A$30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01'!$F$6:$F$30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4.1436517987959547E-2</c:v>
                </c:pt>
                <c:pt idx="3">
                  <c:v>1.5082416944952793E-2</c:v>
                </c:pt>
                <c:pt idx="4">
                  <c:v>3.7790360849562055E-4</c:v>
                </c:pt>
                <c:pt idx="5">
                  <c:v>2.5091351188060118E-4</c:v>
                </c:pt>
                <c:pt idx="6">
                  <c:v>-3.9079511209009625E-4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-3.085835105984494E-5</c:v>
                </c:pt>
                <c:pt idx="11">
                  <c:v>0</c:v>
                </c:pt>
                <c:pt idx="12">
                  <c:v>1.0403224502680704E-3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-1.8296281279470641E-5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7.6621160376214349E-9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B1-4790-A2A4-9C47735C6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879560"/>
        <c:axId val="226879952"/>
      </c:lineChart>
      <c:catAx>
        <c:axId val="226879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879952"/>
        <c:crosses val="autoZero"/>
        <c:auto val="1"/>
        <c:lblAlgn val="ctr"/>
        <c:lblOffset val="100"/>
        <c:noMultiLvlLbl val="0"/>
      </c:catAx>
      <c:valAx>
        <c:axId val="22687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6879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01'!$I$37</c:f>
              <c:strCache>
                <c:ptCount val="1"/>
                <c:pt idx="0">
                  <c:v>IVCR Norm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01'!$A$38:$A$62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01'!$I$38:$I$62</c:f>
              <c:numCache>
                <c:formatCode>General</c:formatCode>
                <c:ptCount val="25"/>
                <c:pt idx="0">
                  <c:v>-1</c:v>
                </c:pt>
                <c:pt idx="1">
                  <c:v>-1</c:v>
                </c:pt>
                <c:pt idx="2">
                  <c:v>0.64513972908321127</c:v>
                </c:pt>
                <c:pt idx="3">
                  <c:v>0.33823037578142207</c:v>
                </c:pt>
                <c:pt idx="4">
                  <c:v>-0.89497151144237841</c:v>
                </c:pt>
                <c:pt idx="5">
                  <c:v>-0.87745474355590469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-0.53484871469931505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-1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-0.99999259904257409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F0-4DE2-8D23-A899AB357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273440"/>
        <c:axId val="225273832"/>
      </c:lineChart>
      <c:catAx>
        <c:axId val="22527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5273832"/>
        <c:crosses val="autoZero"/>
        <c:auto val="1"/>
        <c:lblAlgn val="ctr"/>
        <c:lblOffset val="100"/>
        <c:noMultiLvlLbl val="0"/>
      </c:catAx>
      <c:valAx>
        <c:axId val="225273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5273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Porcentaje de exportaciones del PIB Japon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'Indicadores per capita'!$C$33</c:f>
              <c:strCache>
                <c:ptCount val="1"/>
                <c:pt idx="0">
                  <c:v>PIB de Japon (US$  trillones 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'Indicadores per capita'!$A$34:$A$58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per capita'!$C$34:$C$58</c:f>
              <c:numCache>
                <c:formatCode>"$"\ #,##0.00</c:formatCode>
                <c:ptCount val="25"/>
                <c:pt idx="0">
                  <c:v>3.5368009428951934</c:v>
                </c:pt>
                <c:pt idx="1">
                  <c:v>3.8527943715942907</c:v>
                </c:pt>
                <c:pt idx="2">
                  <c:v>4.4149627869013592</c:v>
                </c:pt>
                <c:pt idx="3">
                  <c:v>4.8503480164918917</c:v>
                </c:pt>
                <c:pt idx="4">
                  <c:v>5.3339255110589452</c:v>
                </c:pt>
                <c:pt idx="5">
                  <c:v>4.7061871260196124</c:v>
                </c:pt>
                <c:pt idx="6">
                  <c:v>4.3242781068658882</c:v>
                </c:pt>
                <c:pt idx="7">
                  <c:v>3.9145748873422237</c:v>
                </c:pt>
                <c:pt idx="8">
                  <c:v>4.4325992829225296</c:v>
                </c:pt>
                <c:pt idx="9">
                  <c:v>4.7311987602711447</c:v>
                </c:pt>
                <c:pt idx="10">
                  <c:v>4.1598599180935567</c:v>
                </c:pt>
                <c:pt idx="11">
                  <c:v>3.9808195361597596</c:v>
                </c:pt>
                <c:pt idx="12">
                  <c:v>4.3029391849637939</c:v>
                </c:pt>
                <c:pt idx="13">
                  <c:v>4.6558030556505505</c:v>
                </c:pt>
                <c:pt idx="14">
                  <c:v>4.5718674411304123</c:v>
                </c:pt>
                <c:pt idx="15">
                  <c:v>4.356750212598012</c:v>
                </c:pt>
                <c:pt idx="16">
                  <c:v>4.3563477943330771</c:v>
                </c:pt>
                <c:pt idx="17">
                  <c:v>4.8491846419535705</c:v>
                </c:pt>
                <c:pt idx="18">
                  <c:v>5.0351415676588998</c:v>
                </c:pt>
                <c:pt idx="19">
                  <c:v>5.4987178158097691</c:v>
                </c:pt>
                <c:pt idx="20">
                  <c:v>5.9089891864122199</c:v>
                </c:pt>
                <c:pt idx="21">
                  <c:v>5.9572501186487532</c:v>
                </c:pt>
                <c:pt idx="22">
                  <c:v>4.9088628372904726</c:v>
                </c:pt>
                <c:pt idx="23">
                  <c:v>4.5961565567219003</c:v>
                </c:pt>
                <c:pt idx="24">
                  <c:v>4.1232576096147371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5A-4BAB-BBEB-750ED6599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3171728"/>
        <c:axId val="223172120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'Indicadores per capita'!$B$33</c15:sqref>
                        </c15:formulaRef>
                      </c:ext>
                    </c:extLst>
                    <c:strCache>
                      <c:ptCount val="1"/>
                      <c:pt idx="0">
                        <c:v>Importaciones (US$)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'Indicadores per capita'!$A$34:$A$58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1991</c:v>
                      </c:pt>
                      <c:pt idx="1">
                        <c:v>1992</c:v>
                      </c:pt>
                      <c:pt idx="2">
                        <c:v>1993</c:v>
                      </c:pt>
                      <c:pt idx="3">
                        <c:v>1994</c:v>
                      </c:pt>
                      <c:pt idx="4">
                        <c:v>1995</c:v>
                      </c:pt>
                      <c:pt idx="5">
                        <c:v>1996</c:v>
                      </c:pt>
                      <c:pt idx="6">
                        <c:v>1997</c:v>
                      </c:pt>
                      <c:pt idx="7">
                        <c:v>1998</c:v>
                      </c:pt>
                      <c:pt idx="8">
                        <c:v>1999</c:v>
                      </c:pt>
                      <c:pt idx="9">
                        <c:v>2000</c:v>
                      </c:pt>
                      <c:pt idx="10">
                        <c:v>2001</c:v>
                      </c:pt>
                      <c:pt idx="11">
                        <c:v>2002</c:v>
                      </c:pt>
                      <c:pt idx="12">
                        <c:v>2003</c:v>
                      </c:pt>
                      <c:pt idx="13">
                        <c:v>2004</c:v>
                      </c:pt>
                      <c:pt idx="14">
                        <c:v>2005</c:v>
                      </c:pt>
                      <c:pt idx="15">
                        <c:v>2006</c:v>
                      </c:pt>
                      <c:pt idx="16">
                        <c:v>2007</c:v>
                      </c:pt>
                      <c:pt idx="17">
                        <c:v>2008</c:v>
                      </c:pt>
                      <c:pt idx="18">
                        <c:v>2009</c:v>
                      </c:pt>
                      <c:pt idx="19">
                        <c:v>2010</c:v>
                      </c:pt>
                      <c:pt idx="20">
                        <c:v>2011</c:v>
                      </c:pt>
                      <c:pt idx="21">
                        <c:v>2012</c:v>
                      </c:pt>
                      <c:pt idx="22">
                        <c:v>2013</c:v>
                      </c:pt>
                      <c:pt idx="23">
                        <c:v>2014</c:v>
                      </c:pt>
                      <c:pt idx="24">
                        <c:v>2015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'Indicadores per capita'!$B$34:$B$58</c15:sqref>
                        </c15:formulaRef>
                      </c:ext>
                    </c:extLst>
                    <c:numCache>
                      <c:formatCode>"$"\ #,##0</c:formatCode>
                      <c:ptCount val="25"/>
                      <c:pt idx="0">
                        <c:v>314205</c:v>
                      </c:pt>
                      <c:pt idx="1">
                        <c:v>367726</c:v>
                      </c:pt>
                      <c:pt idx="2">
                        <c:v>182919</c:v>
                      </c:pt>
                      <c:pt idx="3">
                        <c:v>132413</c:v>
                      </c:pt>
                      <c:pt idx="4">
                        <c:v>166344</c:v>
                      </c:pt>
                      <c:pt idx="5">
                        <c:v>139324</c:v>
                      </c:pt>
                      <c:pt idx="6">
                        <c:v>216494</c:v>
                      </c:pt>
                      <c:pt idx="7">
                        <c:v>210018</c:v>
                      </c:pt>
                      <c:pt idx="8">
                        <c:v>137275</c:v>
                      </c:pt>
                      <c:pt idx="9">
                        <c:v>154505</c:v>
                      </c:pt>
                      <c:pt idx="10">
                        <c:v>437031</c:v>
                      </c:pt>
                      <c:pt idx="11">
                        <c:v>257794</c:v>
                      </c:pt>
                      <c:pt idx="12">
                        <c:v>45486</c:v>
                      </c:pt>
                      <c:pt idx="13">
                        <c:v>208860</c:v>
                      </c:pt>
                      <c:pt idx="14">
                        <c:v>76770</c:v>
                      </c:pt>
                      <c:pt idx="15">
                        <c:v>379931</c:v>
                      </c:pt>
                      <c:pt idx="16">
                        <c:v>203043</c:v>
                      </c:pt>
                      <c:pt idx="17">
                        <c:v>561680</c:v>
                      </c:pt>
                      <c:pt idx="18">
                        <c:v>578600</c:v>
                      </c:pt>
                      <c:pt idx="19">
                        <c:v>265114</c:v>
                      </c:pt>
                      <c:pt idx="20">
                        <c:v>542317</c:v>
                      </c:pt>
                      <c:pt idx="21">
                        <c:v>634620</c:v>
                      </c:pt>
                      <c:pt idx="22">
                        <c:v>769105</c:v>
                      </c:pt>
                      <c:pt idx="23">
                        <c:v>709653</c:v>
                      </c:pt>
                      <c:pt idx="24">
                        <c:v>920875</c:v>
                      </c:pt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2-B05A-4BAB-BBEB-750ED659913E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2"/>
          <c:tx>
            <c:strRef>
              <c:f>'Indicadores per capita'!$D$33</c:f>
              <c:strCache>
                <c:ptCount val="1"/>
                <c:pt idx="0">
                  <c:v>porcentaje de exportaciones del PIB Japon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per capita'!$A$34:$A$58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per capita'!$D$34:$D$58</c:f>
              <c:numCache>
                <c:formatCode>0.0000000%</c:formatCode>
                <c:ptCount val="25"/>
                <c:pt idx="0">
                  <c:v>8.8838757134800646E-8</c:v>
                </c:pt>
                <c:pt idx="1">
                  <c:v>9.5443972486866606E-8</c:v>
                </c:pt>
                <c:pt idx="2">
                  <c:v>4.1431606296365106E-8</c:v>
                </c:pt>
                <c:pt idx="3">
                  <c:v>2.7299690568548168E-8</c:v>
                </c:pt>
                <c:pt idx="4">
                  <c:v>3.1186037310628979E-8</c:v>
                </c:pt>
                <c:pt idx="5">
                  <c:v>2.9604432690256648E-8</c:v>
                </c:pt>
                <c:pt idx="6">
                  <c:v>5.0064772581638743E-8</c:v>
                </c:pt>
                <c:pt idx="7">
                  <c:v>5.3650270091675376E-8</c:v>
                </c:pt>
                <c:pt idx="8">
                  <c:v>3.0969413483614289E-8</c:v>
                </c:pt>
                <c:pt idx="9">
                  <c:v>3.2656628442121367E-8</c:v>
                </c:pt>
                <c:pt idx="10">
                  <c:v>1.0505906655632989E-7</c:v>
                </c:pt>
                <c:pt idx="11">
                  <c:v>6.4759027044137308E-8</c:v>
                </c:pt>
                <c:pt idx="12">
                  <c:v>1.0570913983387551E-8</c:v>
                </c:pt>
                <c:pt idx="13">
                  <c:v>4.4860144963931725E-8</c:v>
                </c:pt>
                <c:pt idx="14">
                  <c:v>1.6791825438626085E-8</c:v>
                </c:pt>
                <c:pt idx="15">
                  <c:v>8.7205137191796912E-8</c:v>
                </c:pt>
                <c:pt idx="16">
                  <c:v>4.6608537606691318E-8</c:v>
                </c:pt>
                <c:pt idx="17">
                  <c:v>1.1582978200923246E-7</c:v>
                </c:pt>
                <c:pt idx="18">
                  <c:v>1.1491235990590456E-7</c:v>
                </c:pt>
                <c:pt idx="19">
                  <c:v>4.8213785264221266E-8</c:v>
                </c:pt>
                <c:pt idx="20">
                  <c:v>9.1778303004355368E-8</c:v>
                </c:pt>
                <c:pt idx="21">
                  <c:v>1.0652901714053715E-7</c:v>
                </c:pt>
                <c:pt idx="22">
                  <c:v>1.5667681609627539E-7</c:v>
                </c:pt>
                <c:pt idx="23">
                  <c:v>1.5440139848198363E-7</c:v>
                </c:pt>
                <c:pt idx="24">
                  <c:v>2.233367611697789E-7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05A-4BAB-BBEB-750ED6599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172904"/>
        <c:axId val="223172512"/>
      </c:lineChart>
      <c:catAx>
        <c:axId val="22317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172120"/>
        <c:crosses val="autoZero"/>
        <c:auto val="1"/>
        <c:lblAlgn val="ctr"/>
        <c:lblOffset val="100"/>
        <c:noMultiLvlLbl val="0"/>
      </c:catAx>
      <c:valAx>
        <c:axId val="223172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171728"/>
        <c:crosses val="autoZero"/>
        <c:crossBetween val="between"/>
      </c:valAx>
      <c:valAx>
        <c:axId val="223172512"/>
        <c:scaling>
          <c:orientation val="minMax"/>
        </c:scaling>
        <c:delete val="0"/>
        <c:axPos val="r"/>
        <c:numFmt formatCode="0.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172904"/>
        <c:crosses val="max"/>
        <c:crossBetween val="between"/>
      </c:valAx>
      <c:catAx>
        <c:axId val="2231729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23172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01'!$D$69</c:f>
              <c:strCache>
                <c:ptCount val="1"/>
                <c:pt idx="0">
                  <c:v>Índice de Grubel LLoyd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01'!$A$70:$A$94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01'!$D$70:$D$94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292368"/>
        <c:axId val="227292760"/>
      </c:lineChart>
      <c:catAx>
        <c:axId val="227292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292760"/>
        <c:crosses val="autoZero"/>
        <c:auto val="1"/>
        <c:lblAlgn val="ctr"/>
        <c:lblOffset val="100"/>
        <c:noMultiLvlLbl val="0"/>
      </c:catAx>
      <c:valAx>
        <c:axId val="227292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292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'Export 02'!$B$1</c:f>
              <c:strCache>
                <c:ptCount val="1"/>
                <c:pt idx="0">
                  <c:v>exportaciones Colombia a Japon (US$)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'Export 02'!$A$2:$A$26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'Export 02'!$B$2:$B$26</c:f>
              <c:numCache>
                <c:formatCode>[$$-409]#,##0</c:formatCode>
                <c:ptCount val="25"/>
                <c:pt idx="0">
                  <c:v>20860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135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10D-4900-87F7-398848B35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293936"/>
        <c:axId val="227294328"/>
      </c:lineChart>
      <c:catAx>
        <c:axId val="22729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294328"/>
        <c:crosses val="autoZero"/>
        <c:auto val="1"/>
        <c:lblAlgn val="ctr"/>
        <c:lblOffset val="100"/>
        <c:noMultiLvlLbl val="0"/>
      </c:catAx>
      <c:valAx>
        <c:axId val="227294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2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'Import 02'!$B$1</c:f>
              <c:strCache>
                <c:ptCount val="1"/>
                <c:pt idx="0">
                  <c:v>Importaciones de Colombia desde Japon (US$)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'Import 02'!$A$2:$A$26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'Import 02'!$B$2:$B$26</c:f>
              <c:numCache>
                <c:formatCode>[$$-409]#,##0</c:formatCode>
                <c:ptCount val="25"/>
                <c:pt idx="0">
                  <c:v>60555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182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99A-41B1-A522-9C3FEB4A2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295112"/>
        <c:axId val="227295504"/>
      </c:lineChart>
      <c:catAx>
        <c:axId val="227295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295504"/>
        <c:crosses val="autoZero"/>
        <c:auto val="1"/>
        <c:lblAlgn val="ctr"/>
        <c:lblOffset val="100"/>
        <c:noMultiLvlLbl val="0"/>
      </c:catAx>
      <c:valAx>
        <c:axId val="22729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295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'Balanza c 02'!$D$1</c:f>
              <c:strCache>
                <c:ptCount val="1"/>
                <c:pt idx="0">
                  <c:v>Balanza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'Balanza c 02'!$A$2:$A$26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'Balanza c 02'!$D$2:$D$26</c:f>
              <c:numCache>
                <c:formatCode>_-[$$-409]* #,##0_ ;_-[$$-409]* \-#,##0\ ;_-[$$-409]* "-"_ ;_-@_ </c:formatCode>
                <c:ptCount val="25"/>
                <c:pt idx="0">
                  <c:v>-39695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90</c:v>
                </c:pt>
                <c:pt idx="17">
                  <c:v>0</c:v>
                </c:pt>
                <c:pt idx="18">
                  <c:v>-182</c:v>
                </c:pt>
                <c:pt idx="19">
                  <c:v>0</c:v>
                </c:pt>
                <c:pt idx="20">
                  <c:v>135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AAF-4F59-B4B5-29A612FAA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981400"/>
        <c:axId val="227981792"/>
      </c:lineChart>
      <c:catAx>
        <c:axId val="227981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81792"/>
        <c:crosses val="autoZero"/>
        <c:auto val="1"/>
        <c:lblAlgn val="ctr"/>
        <c:lblOffset val="100"/>
        <c:noMultiLvlLbl val="0"/>
      </c:catAx>
      <c:valAx>
        <c:axId val="22798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_ ;_-[$$-409]* \-#,##0\ ;_-[$$-409]* &quot;-&quot;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81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'ind.per capita 02'!$A$3:$A$27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'ind.per capita 02'!$D$3:$D$27</c:f>
              <c:numCache>
                <c:formatCode>[$$-409]#,##0.000000</c:formatCode>
                <c:ptCount val="25"/>
                <c:pt idx="0">
                  <c:v>5.974206663445674E-4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2.0281851481545308E-6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2.9090786223965524E-6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1.4514178112685757E-7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53-440F-9B6E-9FED478C7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982576"/>
        <c:axId val="227982968"/>
      </c:lineChart>
      <c:catAx>
        <c:axId val="22798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82968"/>
        <c:crosses val="autoZero"/>
        <c:auto val="1"/>
        <c:lblAlgn val="ctr"/>
        <c:lblOffset val="100"/>
        <c:noMultiLvlLbl val="0"/>
      </c:catAx>
      <c:valAx>
        <c:axId val="227982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82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'ind.per capita 02'!$A$32:$A$56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'ind.per capita 02'!$D$32:$D$56</c:f>
              <c:numCache>
                <c:formatCode>[$$-409]#,##0.00000000</c:formatCode>
                <c:ptCount val="25"/>
                <c:pt idx="0">
                  <c:v>1.7342669439355358E-3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4.0073739203099787E-6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F8B-451C-A583-CD11D699C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983752"/>
        <c:axId val="227984144"/>
      </c:lineChart>
      <c:catAx>
        <c:axId val="227983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84144"/>
        <c:crosses val="autoZero"/>
        <c:auto val="1"/>
        <c:lblAlgn val="ctr"/>
        <c:lblOffset val="100"/>
        <c:noMultiLvlLbl val="0"/>
      </c:catAx>
      <c:valAx>
        <c:axId val="227984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83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'ind.per capita 02'!$D$60</c:f>
              <c:strCache>
                <c:ptCount val="1"/>
                <c:pt idx="0">
                  <c:v>Intercambio comercial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'ind.per capita 02'!$A$61:$A$85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'ind.per capita 02'!$D$61:$D$85</c:f>
              <c:numCache>
                <c:formatCode>[$$-409]#,##0.000000</c:formatCode>
                <c:ptCount val="25"/>
                <c:pt idx="0">
                  <c:v>2.3316876102801032E-3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2.0281851481545308E-6</c:v>
                </c:pt>
                <c:pt idx="17">
                  <c:v>0</c:v>
                </c:pt>
                <c:pt idx="18">
                  <c:v>4.0073739203099787E-6</c:v>
                </c:pt>
                <c:pt idx="19">
                  <c:v>0</c:v>
                </c:pt>
                <c:pt idx="20">
                  <c:v>2.9090786223965524E-6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1.4514178112685757E-7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0D9-4D01-BC62-7E56E2049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984928"/>
        <c:axId val="227985320"/>
      </c:lineChart>
      <c:catAx>
        <c:axId val="22798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85320"/>
        <c:crosses val="autoZero"/>
        <c:auto val="1"/>
        <c:lblAlgn val="ctr"/>
        <c:lblOffset val="100"/>
        <c:noMultiLvlLbl val="0"/>
      </c:catAx>
      <c:valAx>
        <c:axId val="227985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84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02'!$D$2</c:f>
              <c:strCache>
                <c:ptCount val="1"/>
                <c:pt idx="0">
                  <c:v>Apertura medida por las exportaciones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02'!$A$3:$A$27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02'!$D$3:$D$27</c:f>
              <c:numCache>
                <c:formatCode>0.000000000%</c:formatCode>
                <c:ptCount val="25"/>
                <c:pt idx="0">
                  <c:v>5.0582509515374174E-7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4.3390956035186687E-10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4.0248628394531971E-10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2.396602393210206E-11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CFE-498A-83E8-699FC5478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986104"/>
        <c:axId val="227986496"/>
      </c:lineChart>
      <c:catAx>
        <c:axId val="227986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86496"/>
        <c:crosses val="autoZero"/>
        <c:auto val="1"/>
        <c:lblAlgn val="ctr"/>
        <c:lblOffset val="100"/>
        <c:noMultiLvlLbl val="0"/>
      </c:catAx>
      <c:valAx>
        <c:axId val="22798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86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02'!$D$31</c:f>
              <c:strCache>
                <c:ptCount val="1"/>
                <c:pt idx="0">
                  <c:v>Apertura medida por las Importaciones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02'!$A$32:$A$56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02'!$D$32:$D$56</c:f>
              <c:numCache>
                <c:formatCode>0.00000000%</c:formatCode>
                <c:ptCount val="25"/>
                <c:pt idx="0">
                  <c:v>1.4683719384963963E-6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7.783709678250342E-10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67E-476C-8C80-8383190E2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987280"/>
        <c:axId val="227987672"/>
      </c:lineChart>
      <c:catAx>
        <c:axId val="22798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87672"/>
        <c:crosses val="autoZero"/>
        <c:auto val="1"/>
        <c:lblAlgn val="ctr"/>
        <c:lblOffset val="100"/>
        <c:noMultiLvlLbl val="0"/>
      </c:catAx>
      <c:valAx>
        <c:axId val="227987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8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02'!$D$60</c:f>
              <c:strCache>
                <c:ptCount val="1"/>
                <c:pt idx="0">
                  <c:v>Apertura media por el intercambio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02'!$A$61:$A$85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02'!$D$61:$D$85</c:f>
              <c:numCache>
                <c:formatCode>0.00000000%</c:formatCode>
                <c:ptCount val="25"/>
                <c:pt idx="0">
                  <c:v>1.9741970336501383E-6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4.3390956035186687E-10</c:v>
                </c:pt>
                <c:pt idx="17">
                  <c:v>0</c:v>
                </c:pt>
                <c:pt idx="18">
                  <c:v>7.783709678250342E-10</c:v>
                </c:pt>
                <c:pt idx="19">
                  <c:v>0</c:v>
                </c:pt>
                <c:pt idx="20">
                  <c:v>4.0248628394531971E-10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2.396602393210206E-11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66A-493A-9CE0-BF54AA818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988456"/>
        <c:axId val="227922136"/>
      </c:lineChart>
      <c:catAx>
        <c:axId val="227988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22136"/>
        <c:crosses val="autoZero"/>
        <c:auto val="1"/>
        <c:lblAlgn val="ctr"/>
        <c:lblOffset val="100"/>
        <c:noMultiLvlLbl val="0"/>
      </c:catAx>
      <c:valAx>
        <c:axId val="227922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88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'Indicadores per capita'!$D$64</c:f>
              <c:strCache>
                <c:ptCount val="1"/>
                <c:pt idx="0">
                  <c:v>Exportaciones por habitante Colombia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per capita'!$A$65:$A$89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per capita'!$D$65:$D$89</c:f>
              <c:numCache>
                <c:formatCode>"$"\ #,##0.00</c:formatCode>
                <c:ptCount val="25"/>
                <c:pt idx="0">
                  <c:v>3.3621689520536981</c:v>
                </c:pt>
                <c:pt idx="1">
                  <c:v>2.9854397025896602</c:v>
                </c:pt>
                <c:pt idx="2">
                  <c:v>3.0917292003325305</c:v>
                </c:pt>
                <c:pt idx="3">
                  <c:v>6.266426917847304</c:v>
                </c:pt>
                <c:pt idx="4">
                  <c:v>6.634746559877442</c:v>
                </c:pt>
                <c:pt idx="5">
                  <c:v>6.2011744842971073</c:v>
                </c:pt>
                <c:pt idx="6">
                  <c:v>7.6214962558683235</c:v>
                </c:pt>
                <c:pt idx="7">
                  <c:v>5.6953760506910589</c:v>
                </c:pt>
                <c:pt idx="8">
                  <c:v>4.9371790985969382</c:v>
                </c:pt>
                <c:pt idx="9">
                  <c:v>4.6901053681397906</c:v>
                </c:pt>
                <c:pt idx="10">
                  <c:v>3.1203243540831984</c:v>
                </c:pt>
                <c:pt idx="11">
                  <c:v>3.530682704065883</c:v>
                </c:pt>
                <c:pt idx="12">
                  <c:v>3.2267637992437255</c:v>
                </c:pt>
                <c:pt idx="13">
                  <c:v>4.2048977584273928</c:v>
                </c:pt>
                <c:pt idx="14">
                  <c:v>5.6605719504733623</c:v>
                </c:pt>
                <c:pt idx="15">
                  <c:v>5.2687075643109882</c:v>
                </c:pt>
                <c:pt idx="16">
                  <c:v>5.2264773847102379</c:v>
                </c:pt>
                <c:pt idx="17">
                  <c:v>5.9022912070511424</c:v>
                </c:pt>
                <c:pt idx="18">
                  <c:v>6.0110969468302509</c:v>
                </c:pt>
                <c:pt idx="19">
                  <c:v>8.577321218052985</c:v>
                </c:pt>
                <c:pt idx="20">
                  <c:v>8.0361715266883404</c:v>
                </c:pt>
                <c:pt idx="21">
                  <c:v>4.9909112041892945</c:v>
                </c:pt>
                <c:pt idx="22">
                  <c:v>5.2411676620366414</c:v>
                </c:pt>
                <c:pt idx="23">
                  <c:v>5.4265446499958685</c:v>
                </c:pt>
                <c:pt idx="24">
                  <c:v>6.116567055171128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05-454E-84F7-B3EA2E990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126264"/>
        <c:axId val="224126656"/>
      </c:lineChart>
      <c:catAx>
        <c:axId val="224126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126656"/>
        <c:crosses val="autoZero"/>
        <c:auto val="1"/>
        <c:lblAlgn val="ctr"/>
        <c:lblOffset val="100"/>
        <c:noMultiLvlLbl val="0"/>
      </c:catAx>
      <c:valAx>
        <c:axId val="224126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126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02'!$D$89</c:f>
              <c:strCache>
                <c:ptCount val="1"/>
                <c:pt idx="0">
                  <c:v>Apertura media por el promedio del intercambio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02'!$A$90:$A$114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02'!$D$90:$D$114</c:f>
              <c:numCache>
                <c:formatCode>0.00000000%</c:formatCode>
                <c:ptCount val="25"/>
                <c:pt idx="0">
                  <c:v>9.8709851682506913E-7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2.1695478017593344E-10</c:v>
                </c:pt>
                <c:pt idx="17">
                  <c:v>0</c:v>
                </c:pt>
                <c:pt idx="18">
                  <c:v>3.891854839125171E-10</c:v>
                </c:pt>
                <c:pt idx="19">
                  <c:v>0</c:v>
                </c:pt>
                <c:pt idx="20">
                  <c:v>2.0124314197265986E-10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1.198301196605103E-11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99-4183-BA87-6ECBEAE5E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922920"/>
        <c:axId val="227923312"/>
      </c:lineChart>
      <c:catAx>
        <c:axId val="227922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23312"/>
        <c:crosses val="autoZero"/>
        <c:auto val="1"/>
        <c:lblAlgn val="ctr"/>
        <c:lblOffset val="100"/>
        <c:noMultiLvlLbl val="0"/>
      </c:catAx>
      <c:valAx>
        <c:axId val="22792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22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02'!$D$2</c:f>
              <c:strCache>
                <c:ptCount val="1"/>
                <c:pt idx="0">
                  <c:v>Apertura medida por exportaciones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participacion 02'!$A$3:$A$27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02'!$D$3:$D$27</c:f>
              <c:numCache>
                <c:formatCode>0.000%</c:formatCode>
                <c:ptCount val="25"/>
                <c:pt idx="0">
                  <c:v>4.9354838099095804E-3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1.5727589482513551E-6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2.5260052237788028E-5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2.8122804412484083E-7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AD4-4DA9-AA79-A995ABF36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924096"/>
        <c:axId val="227924488"/>
      </c:lineChart>
      <c:catAx>
        <c:axId val="22792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24488"/>
        <c:crosses val="autoZero"/>
        <c:auto val="1"/>
        <c:lblAlgn val="ctr"/>
        <c:lblOffset val="100"/>
        <c:noMultiLvlLbl val="0"/>
      </c:catAx>
      <c:valAx>
        <c:axId val="227924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2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02'!$D$31</c:f>
              <c:strCache>
                <c:ptCount val="1"/>
                <c:pt idx="0">
                  <c:v>Apertura medida por Importaciones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participacion 02'!$A$32:$A$56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02'!$D$32:$D$56</c:f>
              <c:numCache>
                <c:formatCode>0.000000%</c:formatCode>
                <c:ptCount val="25"/>
                <c:pt idx="0">
                  <c:v>6.5931948169028805E-3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1.430602682254262E-5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D4D-417B-AE79-EF85299D3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925272"/>
        <c:axId val="227925664"/>
      </c:lineChart>
      <c:catAx>
        <c:axId val="227925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25664"/>
        <c:crosses val="autoZero"/>
        <c:auto val="1"/>
        <c:lblAlgn val="ctr"/>
        <c:lblOffset val="100"/>
        <c:noMultiLvlLbl val="0"/>
      </c:catAx>
      <c:valAx>
        <c:axId val="22792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25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02'!$D$60</c:f>
              <c:strCache>
                <c:ptCount val="1"/>
                <c:pt idx="0">
                  <c:v>Apertura por el peso de los Intercambios locales en el comercio mundial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participacion 02'!$A$61:$A$85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02'!$D$61:$D$85</c:f>
              <c:numCache>
                <c:formatCode>0.00000%</c:formatCode>
                <c:ptCount val="25"/>
                <c:pt idx="0">
                  <c:v>6.0707600906300396E-3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1.1916092595665767E-6</c:v>
                </c:pt>
                <c:pt idx="17">
                  <c:v>0</c:v>
                </c:pt>
                <c:pt idx="18">
                  <c:v>4.0865909095042632E-6</c:v>
                </c:pt>
                <c:pt idx="19">
                  <c:v>0</c:v>
                </c:pt>
                <c:pt idx="20">
                  <c:v>2.4981969957127052E-6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5.9585503320321304E-8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914-4F36-978E-DAD705E53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926448"/>
        <c:axId val="227926840"/>
      </c:lineChart>
      <c:catAx>
        <c:axId val="227926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26840"/>
        <c:crosses val="autoZero"/>
        <c:auto val="1"/>
        <c:lblAlgn val="ctr"/>
        <c:lblOffset val="100"/>
        <c:noMultiLvlLbl val="0"/>
      </c:catAx>
      <c:valAx>
        <c:axId val="22792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26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02'!$F$5</c:f>
              <c:strCache>
                <c:ptCount val="1"/>
                <c:pt idx="0">
                  <c:v>IVCR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02'!$A$6:$A$30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02'!$F$6:$F$30</c:f>
              <c:numCache>
                <c:formatCode>General</c:formatCode>
                <c:ptCount val="25"/>
                <c:pt idx="0">
                  <c:v>-2.9598823533447081E-3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1.1916092595665767E-6</c:v>
                </c:pt>
                <c:pt idx="17">
                  <c:v>0</c:v>
                </c:pt>
                <c:pt idx="18">
                  <c:v>-4.0865909095042632E-6</c:v>
                </c:pt>
                <c:pt idx="19">
                  <c:v>0</c:v>
                </c:pt>
                <c:pt idx="20">
                  <c:v>2.4981969957127052E-6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5.9585503320321304E-8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35-4E1E-909F-46C36AFCB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927624"/>
        <c:axId val="227928016"/>
      </c:lineChart>
      <c:catAx>
        <c:axId val="227927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28016"/>
        <c:crosses val="autoZero"/>
        <c:auto val="1"/>
        <c:lblAlgn val="ctr"/>
        <c:lblOffset val="100"/>
        <c:noMultiLvlLbl val="0"/>
      </c:catAx>
      <c:valAx>
        <c:axId val="22792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27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02'!$I$37</c:f>
              <c:strCache>
                <c:ptCount val="1"/>
                <c:pt idx="0">
                  <c:v>IVCR Norm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02'!$A$38:$A$62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02'!$I$38:$I$62</c:f>
              <c:numCache>
                <c:formatCode>General</c:formatCode>
                <c:ptCount val="25"/>
                <c:pt idx="0">
                  <c:v>-0.73187958865576508</c:v>
                </c:pt>
                <c:pt idx="1">
                  <c:v>-1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-1</c:v>
                </c:pt>
                <c:pt idx="7">
                  <c:v>-1</c:v>
                </c:pt>
                <c:pt idx="8">
                  <c:v>-1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  <c:pt idx="12">
                  <c:v>-1</c:v>
                </c:pt>
                <c:pt idx="13">
                  <c:v>-1</c:v>
                </c:pt>
                <c:pt idx="14">
                  <c:v>-1</c:v>
                </c:pt>
                <c:pt idx="15">
                  <c:v>-1</c:v>
                </c:pt>
                <c:pt idx="16">
                  <c:v>-0.99976137112282271</c:v>
                </c:pt>
                <c:pt idx="17">
                  <c:v>-1</c:v>
                </c:pt>
                <c:pt idx="18">
                  <c:v>-1</c:v>
                </c:pt>
                <c:pt idx="19">
                  <c:v>-1</c:v>
                </c:pt>
                <c:pt idx="20">
                  <c:v>-0.99456499672091914</c:v>
                </c:pt>
                <c:pt idx="21">
                  <c:v>-1</c:v>
                </c:pt>
                <c:pt idx="22">
                  <c:v>-1</c:v>
                </c:pt>
                <c:pt idx="23">
                  <c:v>-1</c:v>
                </c:pt>
                <c:pt idx="24">
                  <c:v>-0.99996138848185256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A6C-4C2E-8B1A-8359EE4EC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928800"/>
        <c:axId val="227929192"/>
      </c:lineChart>
      <c:catAx>
        <c:axId val="22792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29192"/>
        <c:crosses val="autoZero"/>
        <c:auto val="1"/>
        <c:lblAlgn val="ctr"/>
        <c:lblOffset val="100"/>
        <c:noMultiLvlLbl val="0"/>
      </c:catAx>
      <c:valAx>
        <c:axId val="227929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7928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02'!$D$69</c:f>
              <c:strCache>
                <c:ptCount val="1"/>
                <c:pt idx="0">
                  <c:v>Índice de Grubel LLoyd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02'!$A$70:$A$94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02'!$D$70:$D$94</c:f>
              <c:numCache>
                <c:formatCode>General</c:formatCode>
                <c:ptCount val="25"/>
                <c:pt idx="0">
                  <c:v>1.4875637167598108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386440"/>
        <c:axId val="228386832"/>
      </c:lineChart>
      <c:catAx>
        <c:axId val="228386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386832"/>
        <c:crosses val="autoZero"/>
        <c:auto val="1"/>
        <c:lblAlgn val="ctr"/>
        <c:lblOffset val="100"/>
        <c:noMultiLvlLbl val="0"/>
      </c:catAx>
      <c:valAx>
        <c:axId val="22838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386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'Export 03'!$B$1</c:f>
              <c:strCache>
                <c:ptCount val="1"/>
                <c:pt idx="0">
                  <c:v>exportaciones Colombia a Japon (US$)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'Export 03'!$A$2:$A$26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'Export 03'!$B$2:$B$26</c:f>
              <c:numCache>
                <c:formatCode>_-[$$-409]* #,##0_ ;_-[$$-409]* \-#,##0\ ;_-[$$-409]* "-"_ ;_-@_ </c:formatCode>
                <c:ptCount val="25"/>
                <c:pt idx="0">
                  <c:v>13156350</c:v>
                </c:pt>
                <c:pt idx="1">
                  <c:v>12706761</c:v>
                </c:pt>
                <c:pt idx="2">
                  <c:v>8802628</c:v>
                </c:pt>
                <c:pt idx="3">
                  <c:v>10073814</c:v>
                </c:pt>
                <c:pt idx="4">
                  <c:v>12928108</c:v>
                </c:pt>
                <c:pt idx="5">
                  <c:v>12144149</c:v>
                </c:pt>
                <c:pt idx="6">
                  <c:v>11915047</c:v>
                </c:pt>
                <c:pt idx="7">
                  <c:v>8974230</c:v>
                </c:pt>
                <c:pt idx="8">
                  <c:v>9443776</c:v>
                </c:pt>
                <c:pt idx="9">
                  <c:v>11934086</c:v>
                </c:pt>
                <c:pt idx="10">
                  <c:v>8429033</c:v>
                </c:pt>
                <c:pt idx="11">
                  <c:v>6958273</c:v>
                </c:pt>
                <c:pt idx="12">
                  <c:v>3373235</c:v>
                </c:pt>
                <c:pt idx="13">
                  <c:v>2994013</c:v>
                </c:pt>
                <c:pt idx="14">
                  <c:v>1773705</c:v>
                </c:pt>
                <c:pt idx="15">
                  <c:v>2189952</c:v>
                </c:pt>
                <c:pt idx="16">
                  <c:v>1505561</c:v>
                </c:pt>
                <c:pt idx="17">
                  <c:v>2368323</c:v>
                </c:pt>
                <c:pt idx="18">
                  <c:v>2518309</c:v>
                </c:pt>
                <c:pt idx="19">
                  <c:v>3072472</c:v>
                </c:pt>
                <c:pt idx="20">
                  <c:v>2236795</c:v>
                </c:pt>
                <c:pt idx="21">
                  <c:v>1687838</c:v>
                </c:pt>
                <c:pt idx="22">
                  <c:v>1632266</c:v>
                </c:pt>
                <c:pt idx="23">
                  <c:v>1271495</c:v>
                </c:pt>
                <c:pt idx="24">
                  <c:v>1416579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9B6-45E4-82A0-55A7778C0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388008"/>
        <c:axId val="228388400"/>
      </c:lineChart>
      <c:catAx>
        <c:axId val="228388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388400"/>
        <c:crosses val="autoZero"/>
        <c:auto val="1"/>
        <c:lblAlgn val="ctr"/>
        <c:lblOffset val="100"/>
        <c:noMultiLvlLbl val="0"/>
      </c:catAx>
      <c:valAx>
        <c:axId val="22838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_ ;_-[$$-409]* \-#,##0\ ;_-[$$-409]* &quot;-&quot;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388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'Import 03'!$B$1</c:f>
              <c:strCache>
                <c:ptCount val="1"/>
                <c:pt idx="0">
                  <c:v>Importaciones de Colombia desde Japon (US$)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'Import 03'!$A$2:$A$26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'Import 03'!$B$2:$B$26</c:f>
              <c:numCache>
                <c:formatCode>[$$-409]#,##0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7601</c:v>
                </c:pt>
                <c:pt idx="8">
                  <c:v>3518</c:v>
                </c:pt>
                <c:pt idx="9">
                  <c:v>4340</c:v>
                </c:pt>
                <c:pt idx="10">
                  <c:v>56020</c:v>
                </c:pt>
                <c:pt idx="11">
                  <c:v>11587</c:v>
                </c:pt>
                <c:pt idx="12">
                  <c:v>13707</c:v>
                </c:pt>
                <c:pt idx="13">
                  <c:v>32107</c:v>
                </c:pt>
                <c:pt idx="14">
                  <c:v>10200</c:v>
                </c:pt>
                <c:pt idx="15">
                  <c:v>25448</c:v>
                </c:pt>
                <c:pt idx="16">
                  <c:v>35357</c:v>
                </c:pt>
                <c:pt idx="17">
                  <c:v>89321</c:v>
                </c:pt>
                <c:pt idx="18">
                  <c:v>61451</c:v>
                </c:pt>
                <c:pt idx="19">
                  <c:v>113215</c:v>
                </c:pt>
                <c:pt idx="20">
                  <c:v>346472</c:v>
                </c:pt>
                <c:pt idx="21">
                  <c:v>496446</c:v>
                </c:pt>
                <c:pt idx="22">
                  <c:v>573134</c:v>
                </c:pt>
                <c:pt idx="23">
                  <c:v>488275</c:v>
                </c:pt>
                <c:pt idx="24">
                  <c:v>644131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8C-46F0-8289-B31E16FB9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389184"/>
        <c:axId val="228389576"/>
      </c:lineChart>
      <c:catAx>
        <c:axId val="22838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389576"/>
        <c:crosses val="autoZero"/>
        <c:auto val="1"/>
        <c:lblAlgn val="ctr"/>
        <c:lblOffset val="100"/>
        <c:noMultiLvlLbl val="0"/>
      </c:catAx>
      <c:valAx>
        <c:axId val="228389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389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'Balanza c 03'!$D$1</c:f>
              <c:strCache>
                <c:ptCount val="1"/>
                <c:pt idx="0">
                  <c:v>Balanza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'Balanza c 03'!$A$2:$A$26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'Balanza c 03'!$D$2:$D$26</c:f>
              <c:numCache>
                <c:formatCode>_-[$$-409]* #,##0_ ;_-[$$-409]* \-#,##0\ ;_-[$$-409]* "-"_ ;_-@_ </c:formatCode>
                <c:ptCount val="25"/>
                <c:pt idx="0">
                  <c:v>13156350</c:v>
                </c:pt>
                <c:pt idx="1">
                  <c:v>12706761</c:v>
                </c:pt>
                <c:pt idx="2">
                  <c:v>8802628</c:v>
                </c:pt>
                <c:pt idx="3">
                  <c:v>10073814</c:v>
                </c:pt>
                <c:pt idx="4">
                  <c:v>12928108</c:v>
                </c:pt>
                <c:pt idx="5">
                  <c:v>12144149</c:v>
                </c:pt>
                <c:pt idx="6">
                  <c:v>11915047</c:v>
                </c:pt>
                <c:pt idx="7">
                  <c:v>8966629</c:v>
                </c:pt>
                <c:pt idx="8">
                  <c:v>9440258</c:v>
                </c:pt>
                <c:pt idx="9">
                  <c:v>11929746</c:v>
                </c:pt>
                <c:pt idx="10">
                  <c:v>8373013</c:v>
                </c:pt>
                <c:pt idx="11">
                  <c:v>6946686</c:v>
                </c:pt>
                <c:pt idx="12">
                  <c:v>3359528</c:v>
                </c:pt>
                <c:pt idx="13">
                  <c:v>2961906</c:v>
                </c:pt>
                <c:pt idx="14">
                  <c:v>1763505</c:v>
                </c:pt>
                <c:pt idx="15">
                  <c:v>2164504</c:v>
                </c:pt>
                <c:pt idx="16">
                  <c:v>1470204</c:v>
                </c:pt>
                <c:pt idx="17">
                  <c:v>2279002</c:v>
                </c:pt>
                <c:pt idx="18">
                  <c:v>2456858</c:v>
                </c:pt>
                <c:pt idx="19">
                  <c:v>2959257</c:v>
                </c:pt>
                <c:pt idx="20">
                  <c:v>1890323</c:v>
                </c:pt>
                <c:pt idx="21">
                  <c:v>1191392</c:v>
                </c:pt>
                <c:pt idx="22">
                  <c:v>1059132</c:v>
                </c:pt>
                <c:pt idx="23">
                  <c:v>783220</c:v>
                </c:pt>
                <c:pt idx="24">
                  <c:v>772448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8E8-4380-BB3C-C55C4899C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390360"/>
        <c:axId val="228390752"/>
      </c:lineChart>
      <c:catAx>
        <c:axId val="228390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390752"/>
        <c:crosses val="autoZero"/>
        <c:auto val="1"/>
        <c:lblAlgn val="ctr"/>
        <c:lblOffset val="100"/>
        <c:noMultiLvlLbl val="0"/>
      </c:catAx>
      <c:valAx>
        <c:axId val="22839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_ ;_-[$$-409]* \-#,##0\ ;_-[$$-409]* &quot;-&quot;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390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'Indicadores per capita'!$D$93</c:f>
              <c:strCache>
                <c:ptCount val="1"/>
                <c:pt idx="0">
                  <c:v>Exportaciones por habitante  Japon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per capita'!$A$94:$A$118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per capita'!$D$94:$D$118</c:f>
              <c:numCache>
                <c:formatCode>"$"\ #,##0.0000</c:formatCode>
                <c:ptCount val="25"/>
                <c:pt idx="0">
                  <c:v>2.5355266661824874E-3</c:v>
                </c:pt>
                <c:pt idx="1">
                  <c:v>2.9600656851459803E-3</c:v>
                </c:pt>
                <c:pt idx="2">
                  <c:v>1.4688042011948353E-3</c:v>
                </c:pt>
                <c:pt idx="3">
                  <c:v>1.0596346059970712E-3</c:v>
                </c:pt>
                <c:pt idx="4">
                  <c:v>1.3260947552196686E-3</c:v>
                </c:pt>
                <c:pt idx="5">
                  <c:v>1.1078826625953227E-3</c:v>
                </c:pt>
                <c:pt idx="6">
                  <c:v>1.7174294168511069E-3</c:v>
                </c:pt>
                <c:pt idx="7">
                  <c:v>1.6615348101265822E-3</c:v>
                </c:pt>
                <c:pt idx="8">
                  <c:v>1.0840552471353775E-3</c:v>
                </c:pt>
                <c:pt idx="9">
                  <c:v>1.2180806193483283E-3</c:v>
                </c:pt>
                <c:pt idx="10">
                  <c:v>3.4371564070499964E-3</c:v>
                </c:pt>
                <c:pt idx="11">
                  <c:v>2.0227862999725372E-3</c:v>
                </c:pt>
                <c:pt idx="12">
                  <c:v>3.5614400476048793E-4</c:v>
                </c:pt>
                <c:pt idx="13">
                  <c:v>1.634771174302017E-3</c:v>
                </c:pt>
                <c:pt idx="14">
                  <c:v>6.0083116151299571E-4</c:v>
                </c:pt>
                <c:pt idx="15">
                  <c:v>2.9716004192281821E-3</c:v>
                </c:pt>
                <c:pt idx="16">
                  <c:v>1.5862610448355871E-3</c:v>
                </c:pt>
                <c:pt idx="17">
                  <c:v>4.3859662822204699E-3</c:v>
                </c:pt>
                <c:pt idx="18">
                  <c:v>4.5186533069888398E-3</c:v>
                </c:pt>
                <c:pt idx="19">
                  <c:v>2.070071054891856E-3</c:v>
                </c:pt>
                <c:pt idx="20">
                  <c:v>4.2429084137037276E-3</c:v>
                </c:pt>
                <c:pt idx="21">
                  <c:v>4.9750124820195536E-3</c:v>
                </c:pt>
                <c:pt idx="22">
                  <c:v>6.0398408115319548E-3</c:v>
                </c:pt>
                <c:pt idx="23">
                  <c:v>5.5820258975331112E-3</c:v>
                </c:pt>
                <c:pt idx="24">
                  <c:v>7.2533560422812903E-3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69F-49E9-A027-1AC5AFD82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127440"/>
        <c:axId val="224127832"/>
      </c:lineChart>
      <c:catAx>
        <c:axId val="22412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127832"/>
        <c:crosses val="autoZero"/>
        <c:auto val="1"/>
        <c:lblAlgn val="ctr"/>
        <c:lblOffset val="100"/>
        <c:noMultiLvlLbl val="0"/>
      </c:catAx>
      <c:valAx>
        <c:axId val="224127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12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'ind.per capita 03'!$D$2</c:f>
              <c:strCache>
                <c:ptCount val="1"/>
                <c:pt idx="0">
                  <c:v>Exportaciones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'ind.per capita 03'!$A$3:$A$27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'ind.per capita 03'!$D$3:$D$27</c:f>
              <c:numCache>
                <c:formatCode>[$$-409]#,##0.000000</c:formatCode>
                <c:ptCount val="25"/>
                <c:pt idx="0">
                  <c:v>0.3767917250077828</c:v>
                </c:pt>
                <c:pt idx="1">
                  <c:v>0.35734622117472686</c:v>
                </c:pt>
                <c:pt idx="2">
                  <c:v>0.24319896826012974</c:v>
                </c:pt>
                <c:pt idx="3">
                  <c:v>0.27356995752092161</c:v>
                </c:pt>
                <c:pt idx="4">
                  <c:v>0.34528376971517</c:v>
                </c:pt>
                <c:pt idx="5">
                  <c:v>0.31917096988517973</c:v>
                </c:pt>
                <c:pt idx="6">
                  <c:v>0.30831726997636383</c:v>
                </c:pt>
                <c:pt idx="7">
                  <c:v>0.2287357012946328</c:v>
                </c:pt>
                <c:pt idx="8">
                  <c:v>0.23716592156276864</c:v>
                </c:pt>
                <c:pt idx="9">
                  <c:v>0.29536922359514323</c:v>
                </c:pt>
                <c:pt idx="10">
                  <c:v>0.20564179934625731</c:v>
                </c:pt>
                <c:pt idx="11">
                  <c:v>0.16737685180438902</c:v>
                </c:pt>
                <c:pt idx="12">
                  <c:v>8.0025223863448763E-2</c:v>
                </c:pt>
                <c:pt idx="13">
                  <c:v>7.0077754840194975E-2</c:v>
                </c:pt>
                <c:pt idx="14">
                  <c:v>4.0976757278095674E-2</c:v>
                </c:pt>
                <c:pt idx="15">
                  <c:v>4.995813462182825E-2</c:v>
                </c:pt>
                <c:pt idx="16">
                  <c:v>3.3928405109340927E-2</c:v>
                </c:pt>
                <c:pt idx="17">
                  <c:v>5.2744664673867292E-2</c:v>
                </c:pt>
                <c:pt idx="18">
                  <c:v>5.5449482471878586E-2</c:v>
                </c:pt>
                <c:pt idx="19">
                  <c:v>6.6912000563786378E-2</c:v>
                </c:pt>
                <c:pt idx="20">
                  <c:v>4.8200092719877755E-2</c:v>
                </c:pt>
                <c:pt idx="21">
                  <c:v>3.6002588510343353E-2</c:v>
                </c:pt>
                <c:pt idx="22">
                  <c:v>3.4477915688323375E-2</c:v>
                </c:pt>
                <c:pt idx="23">
                  <c:v>2.6605104396099106E-2</c:v>
                </c:pt>
                <c:pt idx="24">
                  <c:v>2.9372114166700394E-2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EA-46EC-91FD-B89B3C44E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391536"/>
        <c:axId val="228391928"/>
      </c:lineChart>
      <c:catAx>
        <c:axId val="22839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391928"/>
        <c:crosses val="autoZero"/>
        <c:auto val="1"/>
        <c:lblAlgn val="ctr"/>
        <c:lblOffset val="100"/>
        <c:noMultiLvlLbl val="0"/>
      </c:catAx>
      <c:valAx>
        <c:axId val="228391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39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'ind.per capita 03'!$D$31</c:f>
              <c:strCache>
                <c:ptCount val="1"/>
                <c:pt idx="0">
                  <c:v>Importaciones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'ind.per capita 03'!$A$32:$A$56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'ind.per capita 03'!$D$32:$D$56</c:f>
              <c:numCache>
                <c:formatCode>[$$-409]#,##0.00000000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1.9373473440512489E-4</c:v>
                </c:pt>
                <c:pt idx="8">
                  <c:v>8.8349163730463328E-5</c:v>
                </c:pt>
                <c:pt idx="9">
                  <c:v>1.0741521641480727E-4</c:v>
                </c:pt>
                <c:pt idx="10">
                  <c:v>1.3667111754548042E-3</c:v>
                </c:pt>
                <c:pt idx="11">
                  <c:v>2.7871794939023743E-4</c:v>
                </c:pt>
                <c:pt idx="12">
                  <c:v>3.2517916584415025E-4</c:v>
                </c:pt>
                <c:pt idx="13">
                  <c:v>7.5149522552311562E-4</c:v>
                </c:pt>
                <c:pt idx="14">
                  <c:v>2.3564399053764624E-4</c:v>
                </c:pt>
                <c:pt idx="15">
                  <c:v>5.8053081065534103E-4</c:v>
                </c:pt>
                <c:pt idx="16">
                  <c:v>7.9678380314777487E-4</c:v>
                </c:pt>
                <c:pt idx="17">
                  <c:v>1.9892583035905575E-3</c:v>
                </c:pt>
                <c:pt idx="18">
                  <c:v>1.3530611800932335E-3</c:v>
                </c:pt>
                <c:pt idx="19">
                  <c:v>2.4655854126023201E-3</c:v>
                </c:pt>
                <c:pt idx="20">
                  <c:v>7.4660317663628019E-3</c:v>
                </c:pt>
                <c:pt idx="21">
                  <c:v>1.0589488479111097E-2</c:v>
                </c:pt>
                <c:pt idx="22">
                  <c:v>1.2106155326467333E-2</c:v>
                </c:pt>
                <c:pt idx="23">
                  <c:v>1.0216797823825726E-2</c:v>
                </c:pt>
                <c:pt idx="24">
                  <c:v>1.3355760088431985E-2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64A-4A6F-A7C5-2BFB59E97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392712"/>
        <c:axId val="228393104"/>
      </c:lineChart>
      <c:catAx>
        <c:axId val="228392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393104"/>
        <c:crosses val="autoZero"/>
        <c:auto val="1"/>
        <c:lblAlgn val="ctr"/>
        <c:lblOffset val="100"/>
        <c:noMultiLvlLbl val="0"/>
      </c:catAx>
      <c:valAx>
        <c:axId val="22839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392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'ind.per capita 03'!$D$60</c:f>
              <c:strCache>
                <c:ptCount val="1"/>
                <c:pt idx="0">
                  <c:v>Intercambio comercial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'ind.per capita 03'!$A$61:$A$85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'ind.per capita 03'!$D$61:$D$85</c:f>
              <c:numCache>
                <c:formatCode>[$$-409]#,##0.000000</c:formatCode>
                <c:ptCount val="25"/>
                <c:pt idx="0">
                  <c:v>0.3767917250077828</c:v>
                </c:pt>
                <c:pt idx="1">
                  <c:v>0.35734622117472686</c:v>
                </c:pt>
                <c:pt idx="2">
                  <c:v>0.24319896826012974</c:v>
                </c:pt>
                <c:pt idx="3">
                  <c:v>0.27356995752092161</c:v>
                </c:pt>
                <c:pt idx="4">
                  <c:v>0.34528376971517</c:v>
                </c:pt>
                <c:pt idx="5">
                  <c:v>0.31917096988517973</c:v>
                </c:pt>
                <c:pt idx="6">
                  <c:v>0.30831726997636383</c:v>
                </c:pt>
                <c:pt idx="7">
                  <c:v>0.22892943602903792</c:v>
                </c:pt>
                <c:pt idx="8">
                  <c:v>0.2372542707264991</c:v>
                </c:pt>
                <c:pt idx="9">
                  <c:v>0.29547663881155806</c:v>
                </c:pt>
                <c:pt idx="10">
                  <c:v>0.2070085105217121</c:v>
                </c:pt>
                <c:pt idx="11">
                  <c:v>0.16765556975377927</c:v>
                </c:pt>
                <c:pt idx="12">
                  <c:v>8.0350403029292902E-2</c:v>
                </c:pt>
                <c:pt idx="13">
                  <c:v>7.0829250065718094E-2</c:v>
                </c:pt>
                <c:pt idx="14">
                  <c:v>4.121240126863332E-2</c:v>
                </c:pt>
                <c:pt idx="15">
                  <c:v>5.0538665432483594E-2</c:v>
                </c:pt>
                <c:pt idx="16">
                  <c:v>3.47251889124887E-2</c:v>
                </c:pt>
                <c:pt idx="17">
                  <c:v>5.4733922977457848E-2</c:v>
                </c:pt>
                <c:pt idx="18">
                  <c:v>5.6802543651971821E-2</c:v>
                </c:pt>
                <c:pt idx="19">
                  <c:v>6.9377585976388698E-2</c:v>
                </c:pt>
                <c:pt idx="20">
                  <c:v>5.5666124486240552E-2</c:v>
                </c:pt>
                <c:pt idx="21">
                  <c:v>4.6592076989454452E-2</c:v>
                </c:pt>
                <c:pt idx="22">
                  <c:v>4.6584071014790708E-2</c:v>
                </c:pt>
                <c:pt idx="23">
                  <c:v>3.6821902219924832E-2</c:v>
                </c:pt>
                <c:pt idx="24">
                  <c:v>4.272787425513238E-2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14-426D-BD09-FC684B5AD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705536"/>
        <c:axId val="228705928"/>
      </c:lineChart>
      <c:catAx>
        <c:axId val="22870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705928"/>
        <c:crosses val="autoZero"/>
        <c:auto val="1"/>
        <c:lblAlgn val="ctr"/>
        <c:lblOffset val="100"/>
        <c:noMultiLvlLbl val="0"/>
      </c:catAx>
      <c:valAx>
        <c:axId val="228705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70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03'!$D$2</c:f>
              <c:strCache>
                <c:ptCount val="1"/>
                <c:pt idx="0">
                  <c:v>Apertura medida por las exportaciones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03'!$A$3:$A$27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03'!$D$3:$D$27</c:f>
              <c:numCache>
                <c:formatCode>0.000000000%</c:formatCode>
                <c:ptCount val="25"/>
                <c:pt idx="0">
                  <c:v>3.1902262658801197E-4</c:v>
                </c:pt>
                <c:pt idx="1">
                  <c:v>2.5785040414684198E-4</c:v>
                </c:pt>
                <c:pt idx="2">
                  <c:v>1.5774600912558609E-4</c:v>
                </c:pt>
                <c:pt idx="3">
                  <c:v>1.2329722005444292E-4</c:v>
                </c:pt>
                <c:pt idx="4">
                  <c:v>1.3975233416988262E-4</c:v>
                </c:pt>
                <c:pt idx="5">
                  <c:v>1.2499109771846578E-4</c:v>
                </c:pt>
                <c:pt idx="6">
                  <c:v>1.1171106287190369E-4</c:v>
                </c:pt>
                <c:pt idx="7">
                  <c:v>9.1160999258246462E-5</c:v>
                </c:pt>
                <c:pt idx="8">
                  <c:v>1.0957416334900547E-4</c:v>
                </c:pt>
                <c:pt idx="9">
                  <c:v>1.1947637299890697E-4</c:v>
                </c:pt>
                <c:pt idx="10">
                  <c:v>8.5832268101738524E-5</c:v>
                </c:pt>
                <c:pt idx="11">
                  <c:v>7.1051076987873563E-5</c:v>
                </c:pt>
                <c:pt idx="12">
                  <c:v>3.5626021769573917E-5</c:v>
                </c:pt>
                <c:pt idx="13">
                  <c:v>2.5573490832746271E-5</c:v>
                </c:pt>
                <c:pt idx="14">
                  <c:v>1.210172739367983E-5</c:v>
                </c:pt>
                <c:pt idx="15">
                  <c:v>1.3469155742694153E-5</c:v>
                </c:pt>
                <c:pt idx="16">
                  <c:v>7.2586367954768567E-6</c:v>
                </c:pt>
                <c:pt idx="17">
                  <c:v>9.7069404694355388E-6</c:v>
                </c:pt>
                <c:pt idx="18">
                  <c:v>1.077021216270601E-5</c:v>
                </c:pt>
                <c:pt idx="19">
                  <c:v>1.0704799084002907E-5</c:v>
                </c:pt>
                <c:pt idx="20">
                  <c:v>6.6687356110923807E-6</c:v>
                </c:pt>
                <c:pt idx="21">
                  <c:v>4.5659237354934958E-6</c:v>
                </c:pt>
                <c:pt idx="22">
                  <c:v>4.293268946230314E-6</c:v>
                </c:pt>
                <c:pt idx="23">
                  <c:v>3.3600453760036226E-6</c:v>
                </c:pt>
                <c:pt idx="24">
                  <c:v>4.8499666022447433E-6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E65-4DAE-9F62-DB08D70E1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706712"/>
        <c:axId val="228707104"/>
      </c:lineChart>
      <c:catAx>
        <c:axId val="228706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707104"/>
        <c:crosses val="autoZero"/>
        <c:auto val="1"/>
        <c:lblAlgn val="ctr"/>
        <c:lblOffset val="100"/>
        <c:noMultiLvlLbl val="0"/>
      </c:catAx>
      <c:valAx>
        <c:axId val="22870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706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03'!$D$31</c:f>
              <c:strCache>
                <c:ptCount val="1"/>
                <c:pt idx="0">
                  <c:v>Apertura medida por las Importaciones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03'!$A$32:$A$56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03'!$D$32:$D$56</c:f>
              <c:numCache>
                <c:formatCode>0.00000000%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7.7211610952909754E-8</c:v>
                </c:pt>
                <c:pt idx="8">
                  <c:v>4.0818620291480999E-8</c:v>
                </c:pt>
                <c:pt idx="9">
                  <c:v>4.3449281228177528E-8</c:v>
                </c:pt>
                <c:pt idx="10">
                  <c:v>5.7044783892285062E-7</c:v>
                </c:pt>
                <c:pt idx="11">
                  <c:v>1.1831510908791463E-7</c:v>
                </c:pt>
                <c:pt idx="12">
                  <c:v>1.4476485640506804E-7</c:v>
                </c:pt>
                <c:pt idx="13">
                  <c:v>2.7424332164455684E-7</c:v>
                </c:pt>
                <c:pt idx="14">
                  <c:v>6.9593094350827365E-8</c:v>
                </c:pt>
                <c:pt idx="15">
                  <c:v>1.5651625028314811E-7</c:v>
                </c:pt>
                <c:pt idx="16">
                  <c:v>1.7046378139289952E-7</c:v>
                </c:pt>
                <c:pt idx="17">
                  <c:v>3.6609602223617798E-7</c:v>
                </c:pt>
                <c:pt idx="18">
                  <c:v>2.6281139749349547E-7</c:v>
                </c:pt>
                <c:pt idx="19">
                  <c:v>3.9445235897849973E-7</c:v>
                </c:pt>
                <c:pt idx="20">
                  <c:v>1.0329646501563172E-6</c:v>
                </c:pt>
                <c:pt idx="21">
                  <c:v>1.3429811242493676E-6</c:v>
                </c:pt>
                <c:pt idx="22">
                  <c:v>1.5074861598714701E-6</c:v>
                </c:pt>
                <c:pt idx="23">
                  <c:v>1.2903127074571026E-6</c:v>
                </c:pt>
                <c:pt idx="24">
                  <c:v>2.2053227087726902E-6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25F-4575-9BD6-724FA1F20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707888"/>
        <c:axId val="228708280"/>
      </c:lineChart>
      <c:catAx>
        <c:axId val="22870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708280"/>
        <c:crosses val="autoZero"/>
        <c:auto val="1"/>
        <c:lblAlgn val="ctr"/>
        <c:lblOffset val="100"/>
        <c:noMultiLvlLbl val="0"/>
      </c:catAx>
      <c:valAx>
        <c:axId val="228708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70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03'!$D$60</c:f>
              <c:strCache>
                <c:ptCount val="1"/>
                <c:pt idx="0">
                  <c:v>Apertura media por el intercambio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03'!$A$61:$A$85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03'!$D$61:$D$85</c:f>
              <c:numCache>
                <c:formatCode>0.00000000%</c:formatCode>
                <c:ptCount val="25"/>
                <c:pt idx="0">
                  <c:v>3.1902262658801197E-4</c:v>
                </c:pt>
                <c:pt idx="1">
                  <c:v>2.5785040414684198E-4</c:v>
                </c:pt>
                <c:pt idx="2">
                  <c:v>1.5774600912558609E-4</c:v>
                </c:pt>
                <c:pt idx="3">
                  <c:v>1.2329722005444292E-4</c:v>
                </c:pt>
                <c:pt idx="4">
                  <c:v>1.3975233416988262E-4</c:v>
                </c:pt>
                <c:pt idx="5">
                  <c:v>1.2499109771846578E-4</c:v>
                </c:pt>
                <c:pt idx="6">
                  <c:v>1.1171106287190369E-4</c:v>
                </c:pt>
                <c:pt idx="7">
                  <c:v>9.1238210869199363E-5</c:v>
                </c:pt>
                <c:pt idx="8">
                  <c:v>1.0961498196929694E-4</c:v>
                </c:pt>
                <c:pt idx="9">
                  <c:v>1.1951982228013516E-4</c:v>
                </c:pt>
                <c:pt idx="10">
                  <c:v>8.6402715940661374E-5</c:v>
                </c:pt>
                <c:pt idx="11">
                  <c:v>7.1169392096961476E-5</c:v>
                </c:pt>
                <c:pt idx="12">
                  <c:v>3.5770786625978979E-5</c:v>
                </c:pt>
                <c:pt idx="13">
                  <c:v>2.5847734154390829E-5</c:v>
                </c:pt>
                <c:pt idx="14">
                  <c:v>1.2171320488030656E-5</c:v>
                </c:pt>
                <c:pt idx="15">
                  <c:v>1.3625671992977301E-5</c:v>
                </c:pt>
                <c:pt idx="16">
                  <c:v>7.4291005768697556E-6</c:v>
                </c:pt>
                <c:pt idx="17">
                  <c:v>1.0073036491671718E-5</c:v>
                </c:pt>
                <c:pt idx="18">
                  <c:v>1.1033023560199506E-5</c:v>
                </c:pt>
                <c:pt idx="19">
                  <c:v>1.1099251442981406E-5</c:v>
                </c:pt>
                <c:pt idx="20">
                  <c:v>7.7017002612486976E-6</c:v>
                </c:pt>
                <c:pt idx="21">
                  <c:v>5.9089048597428634E-6</c:v>
                </c:pt>
                <c:pt idx="22">
                  <c:v>5.8007551061017846E-6</c:v>
                </c:pt>
                <c:pt idx="23">
                  <c:v>4.650358083460725E-6</c:v>
                </c:pt>
                <c:pt idx="24">
                  <c:v>7.0552893110174335E-6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17-4E58-8FF9-E4B751B41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709064"/>
        <c:axId val="228709456"/>
      </c:lineChart>
      <c:catAx>
        <c:axId val="22870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709456"/>
        <c:crosses val="autoZero"/>
        <c:auto val="1"/>
        <c:lblAlgn val="ctr"/>
        <c:lblOffset val="100"/>
        <c:noMultiLvlLbl val="0"/>
      </c:catAx>
      <c:valAx>
        <c:axId val="22870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709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03'!$D$89</c:f>
              <c:strCache>
                <c:ptCount val="1"/>
                <c:pt idx="0">
                  <c:v>Apertura media por el promedio del intercambio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03'!$A$90:$A$114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03'!$D$90:$D$114</c:f>
              <c:numCache>
                <c:formatCode>0.00000000%</c:formatCode>
                <c:ptCount val="25"/>
                <c:pt idx="0">
                  <c:v>1.5951131329400598E-4</c:v>
                </c:pt>
                <c:pt idx="1">
                  <c:v>1.2892520207342099E-4</c:v>
                </c:pt>
                <c:pt idx="2">
                  <c:v>7.8873004562793044E-5</c:v>
                </c:pt>
                <c:pt idx="3">
                  <c:v>6.1648610027221462E-5</c:v>
                </c:pt>
                <c:pt idx="4">
                  <c:v>6.9876167084941308E-5</c:v>
                </c:pt>
                <c:pt idx="5">
                  <c:v>6.2495548859232888E-5</c:v>
                </c:pt>
                <c:pt idx="6">
                  <c:v>5.5855531435951845E-5</c:v>
                </c:pt>
                <c:pt idx="7">
                  <c:v>4.5619105434599682E-5</c:v>
                </c:pt>
                <c:pt idx="8">
                  <c:v>5.4807490984648472E-5</c:v>
                </c:pt>
                <c:pt idx="9">
                  <c:v>5.9759911140067578E-5</c:v>
                </c:pt>
                <c:pt idx="10">
                  <c:v>4.3201357970330687E-5</c:v>
                </c:pt>
                <c:pt idx="11">
                  <c:v>3.5584696048480738E-5</c:v>
                </c:pt>
                <c:pt idx="12">
                  <c:v>1.788539331298949E-5</c:v>
                </c:pt>
                <c:pt idx="13">
                  <c:v>1.2923867077195415E-5</c:v>
                </c:pt>
                <c:pt idx="14">
                  <c:v>6.0856602440153281E-6</c:v>
                </c:pt>
                <c:pt idx="15">
                  <c:v>6.8128359964886507E-6</c:v>
                </c:pt>
                <c:pt idx="16">
                  <c:v>3.7145502884348778E-6</c:v>
                </c:pt>
                <c:pt idx="17">
                  <c:v>5.0365182458358589E-6</c:v>
                </c:pt>
                <c:pt idx="18">
                  <c:v>5.5165117800997529E-6</c:v>
                </c:pt>
                <c:pt idx="19">
                  <c:v>5.5496257214907029E-6</c:v>
                </c:pt>
                <c:pt idx="20">
                  <c:v>3.8508501306243488E-6</c:v>
                </c:pt>
                <c:pt idx="21">
                  <c:v>2.9544524298714317E-6</c:v>
                </c:pt>
                <c:pt idx="22">
                  <c:v>2.9003775530508923E-6</c:v>
                </c:pt>
                <c:pt idx="23">
                  <c:v>2.3251790417303625E-6</c:v>
                </c:pt>
                <c:pt idx="24">
                  <c:v>3.5276446555087168E-6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8-43CE-901C-C143799DF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710240"/>
        <c:axId val="228710632"/>
      </c:lineChart>
      <c:catAx>
        <c:axId val="22871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710632"/>
        <c:crosses val="autoZero"/>
        <c:auto val="1"/>
        <c:lblAlgn val="ctr"/>
        <c:lblOffset val="100"/>
        <c:noMultiLvlLbl val="0"/>
      </c:catAx>
      <c:valAx>
        <c:axId val="228710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710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03'!$D$2</c:f>
              <c:strCache>
                <c:ptCount val="1"/>
                <c:pt idx="0">
                  <c:v>Apertura medida por exportaciones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participacion 03'!$A$3:$A$27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03'!$D$3:$D$27</c:f>
              <c:numCache>
                <c:formatCode>0.000%</c:formatCode>
                <c:ptCount val="25"/>
                <c:pt idx="0">
                  <c:v>7.6910812208014434E-2</c:v>
                </c:pt>
                <c:pt idx="1">
                  <c:v>7.6024175651971476E-2</c:v>
                </c:pt>
                <c:pt idx="2">
                  <c:v>5.5950370972420026E-2</c:v>
                </c:pt>
                <c:pt idx="3">
                  <c:v>4.0864333360203529E-2</c:v>
                </c:pt>
                <c:pt idx="4">
                  <c:v>5.3323005167074826E-2</c:v>
                </c:pt>
                <c:pt idx="5">
                  <c:v>6.073720235234939E-2</c:v>
                </c:pt>
                <c:pt idx="6">
                  <c:v>5.4555000894121575E-2</c:v>
                </c:pt>
                <c:pt idx="7">
                  <c:v>4.2825325937521329E-2</c:v>
                </c:pt>
                <c:pt idx="8">
                  <c:v>5.1407841821917967E-2</c:v>
                </c:pt>
                <c:pt idx="9">
                  <c:v>6.223386272028459E-2</c:v>
                </c:pt>
                <c:pt idx="10">
                  <c:v>4.8172066404222037E-2</c:v>
                </c:pt>
                <c:pt idx="11">
                  <c:v>4.1886133348008357E-2</c:v>
                </c:pt>
                <c:pt idx="12">
                  <c:v>2.1092546162742462E-2</c:v>
                </c:pt>
                <c:pt idx="13">
                  <c:v>1.8739165215373443E-2</c:v>
                </c:pt>
                <c:pt idx="14">
                  <c:v>9.8180152394297029E-3</c:v>
                </c:pt>
                <c:pt idx="15">
                  <c:v>1.3271128715086971E-2</c:v>
                </c:pt>
                <c:pt idx="16">
                  <c:v>7.9953652445533645E-3</c:v>
                </c:pt>
                <c:pt idx="17">
                  <c:v>9.8850824310324978E-3</c:v>
                </c:pt>
                <c:pt idx="18">
                  <c:v>1.2152890547664824E-2</c:v>
                </c:pt>
                <c:pt idx="19">
                  <c:v>1.7172658082353465E-2</c:v>
                </c:pt>
                <c:pt idx="20">
                  <c:v>1.1894649500513473E-2</c:v>
                </c:pt>
                <c:pt idx="21">
                  <c:v>8.419480795308857E-3</c:v>
                </c:pt>
                <c:pt idx="22">
                  <c:v>8.5213221149197851E-3</c:v>
                </c:pt>
                <c:pt idx="23">
                  <c:v>5.8054339358402105E-3</c:v>
                </c:pt>
                <c:pt idx="24">
                  <c:v>8.4906408297379093E-3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99-4755-BEC1-44C56A2B3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711416"/>
        <c:axId val="228711808"/>
      </c:lineChart>
      <c:catAx>
        <c:axId val="228711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711808"/>
        <c:crosses val="autoZero"/>
        <c:auto val="1"/>
        <c:lblAlgn val="ctr"/>
        <c:lblOffset val="100"/>
        <c:noMultiLvlLbl val="0"/>
      </c:catAx>
      <c:valAx>
        <c:axId val="22871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711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03'!$D$31</c:f>
              <c:strCache>
                <c:ptCount val="1"/>
                <c:pt idx="0">
                  <c:v>Apertura medida por Importaciones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participacion 03'!$A$32:$A$56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03'!$D$32:$D$56</c:f>
              <c:numCache>
                <c:formatCode>0.000000%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7.9337444142305971E-5</c:v>
                </c:pt>
                <c:pt idx="8">
                  <c:v>5.9817708000351495E-5</c:v>
                </c:pt>
                <c:pt idx="9">
                  <c:v>7.3752699110875522E-5</c:v>
                </c:pt>
                <c:pt idx="10">
                  <c:v>9.7652464049529492E-4</c:v>
                </c:pt>
                <c:pt idx="11">
                  <c:v>1.7592379006314355E-4</c:v>
                </c:pt>
                <c:pt idx="12">
                  <c:v>1.929855857070992E-4</c:v>
                </c:pt>
                <c:pt idx="13">
                  <c:v>3.7483716379898391E-4</c:v>
                </c:pt>
                <c:pt idx="14">
                  <c:v>8.9929498182908364E-5</c:v>
                </c:pt>
                <c:pt idx="15">
                  <c:v>2.0141584543553173E-4</c:v>
                </c:pt>
                <c:pt idx="16">
                  <c:v>2.2408707444307354E-4</c:v>
                </c:pt>
                <c:pt idx="17">
                  <c:v>4.0741090753681716E-4</c:v>
                </c:pt>
                <c:pt idx="18">
                  <c:v>3.0111948866832545E-4</c:v>
                </c:pt>
                <c:pt idx="19">
                  <c:v>4.8596303823035574E-4</c:v>
                </c:pt>
                <c:pt idx="20">
                  <c:v>1.1869600764427065E-3</c:v>
                </c:pt>
                <c:pt idx="21">
                  <c:v>1.4475117147488184E-3</c:v>
                </c:pt>
                <c:pt idx="22">
                  <c:v>1.3251345288395832E-3</c:v>
                </c:pt>
                <c:pt idx="23">
                  <c:v>1.0124731487258433E-3</c:v>
                </c:pt>
                <c:pt idx="24">
                  <c:v>1.5653577385250886E-3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FE6-4CEF-B9D3-A78ED0632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712592"/>
        <c:axId val="236653704"/>
      </c:lineChart>
      <c:catAx>
        <c:axId val="228712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653704"/>
        <c:crosses val="autoZero"/>
        <c:auto val="1"/>
        <c:lblAlgn val="ctr"/>
        <c:lblOffset val="100"/>
        <c:noMultiLvlLbl val="0"/>
      </c:catAx>
      <c:valAx>
        <c:axId val="236653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8712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03'!$D$60</c:f>
              <c:strCache>
                <c:ptCount val="1"/>
                <c:pt idx="0">
                  <c:v>Apertura por el peso de los Intercambios locales en el comercio mundial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participacion 03'!$A$61:$A$85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03'!$D$61:$D$85</c:f>
              <c:numCache>
                <c:formatCode>0.00000%</c:formatCode>
                <c:ptCount val="25"/>
                <c:pt idx="0">
                  <c:v>6.793432588133845E-2</c:v>
                </c:pt>
                <c:pt idx="1">
                  <c:v>6.3873874618378221E-2</c:v>
                </c:pt>
                <c:pt idx="2">
                  <c:v>4.3499332840382654E-2</c:v>
                </c:pt>
                <c:pt idx="3">
                  <c:v>3.2324011088399392E-2</c:v>
                </c:pt>
                <c:pt idx="4">
                  <c:v>3.8511748320582462E-2</c:v>
                </c:pt>
                <c:pt idx="5">
                  <c:v>4.2203344087454929E-2</c:v>
                </c:pt>
                <c:pt idx="6">
                  <c:v>3.9841094613221703E-2</c:v>
                </c:pt>
                <c:pt idx="7">
                  <c:v>2.9413885826494918E-2</c:v>
                </c:pt>
                <c:pt idx="8">
                  <c:v>3.8955497358019529E-2</c:v>
                </c:pt>
                <c:pt idx="9">
                  <c:v>4.7637993219988378E-2</c:v>
                </c:pt>
                <c:pt idx="10">
                  <c:v>3.651930572537835E-2</c:v>
                </c:pt>
                <c:pt idx="11">
                  <c:v>3.0044145564472793E-2</c:v>
                </c:pt>
                <c:pt idx="12">
                  <c:v>1.4665166709494566E-2</c:v>
                </c:pt>
                <c:pt idx="13">
                  <c:v>1.2329926290663104E-2</c:v>
                </c:pt>
                <c:pt idx="14">
                  <c:v>6.0660454721177988E-3</c:v>
                </c:pt>
                <c:pt idx="15">
                  <c:v>7.603604108347357E-3</c:v>
                </c:pt>
                <c:pt idx="16">
                  <c:v>4.4524054055205152E-3</c:v>
                </c:pt>
                <c:pt idx="17">
                  <c:v>5.3563732300948071E-3</c:v>
                </c:pt>
                <c:pt idx="18">
                  <c:v>6.2723005587928902E-3</c:v>
                </c:pt>
                <c:pt idx="19">
                  <c:v>7.7343731980793759E-3</c:v>
                </c:pt>
                <c:pt idx="20">
                  <c:v>5.3823766585796781E-3</c:v>
                </c:pt>
                <c:pt idx="21">
                  <c:v>4.0194152187009689E-3</c:v>
                </c:pt>
                <c:pt idx="22">
                  <c:v>3.5339503059766573E-3</c:v>
                </c:pt>
                <c:pt idx="23">
                  <c:v>2.5093765126316908E-3</c:v>
                </c:pt>
                <c:pt idx="24">
                  <c:v>3.5631998537225978E-3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857-460D-9C1D-2C9343AE4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654488"/>
        <c:axId val="236654880"/>
      </c:lineChart>
      <c:catAx>
        <c:axId val="236654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654880"/>
        <c:crosses val="autoZero"/>
        <c:auto val="1"/>
        <c:lblAlgn val="ctr"/>
        <c:lblOffset val="100"/>
        <c:noMultiLvlLbl val="0"/>
      </c:catAx>
      <c:valAx>
        <c:axId val="23665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65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'Indicadores per capita'!$E$122</c:f>
              <c:strCache>
                <c:ptCount val="1"/>
                <c:pt idx="0">
                  <c:v>intercambio comercial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per capita'!$A$123:$A$147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per capita'!$E$123:$E$147</c:f>
              <c:numCache>
                <c:formatCode>General</c:formatCode>
                <c:ptCount val="25"/>
                <c:pt idx="0">
                  <c:v>9.0020467551838266E-3</c:v>
                </c:pt>
                <c:pt idx="1">
                  <c:v>1.0344369568018028E-2</c:v>
                </c:pt>
                <c:pt idx="2">
                  <c:v>5.0567770689846185E-3</c:v>
                </c:pt>
                <c:pt idx="3">
                  <c:v>3.6021456823039201E-3</c:v>
                </c:pt>
                <c:pt idx="4">
                  <c:v>4.4493485132997774E-3</c:v>
                </c:pt>
                <c:pt idx="5">
                  <c:v>3.6678967126634468E-3</c:v>
                </c:pt>
                <c:pt idx="6">
                  <c:v>5.6096840853722104E-3</c:v>
                </c:pt>
                <c:pt idx="7">
                  <c:v>5.3586464943634815E-3</c:v>
                </c:pt>
                <c:pt idx="8">
                  <c:v>3.4523878474042686E-3</c:v>
                </c:pt>
                <c:pt idx="9">
                  <c:v>3.8286965597851435E-3</c:v>
                </c:pt>
                <c:pt idx="10">
                  <c:v>1.0665297256167517E-2</c:v>
                </c:pt>
                <c:pt idx="11">
                  <c:v>6.2046021459911003E-3</c:v>
                </c:pt>
                <c:pt idx="12">
                  <c:v>1.0823177054777304E-3</c:v>
                </c:pt>
                <c:pt idx="13">
                  <c:v>4.8927741444260682E-3</c:v>
                </c:pt>
                <c:pt idx="14">
                  <c:v>1.7792281360264636E-3</c:v>
                </c:pt>
                <c:pt idx="15">
                  <c:v>8.6724194236557257E-3</c:v>
                </c:pt>
                <c:pt idx="16">
                  <c:v>4.5808797777929363E-3</c:v>
                </c:pt>
                <c:pt idx="17">
                  <c:v>1.2515016653571383E-2</c:v>
                </c:pt>
                <c:pt idx="18">
                  <c:v>1.2745937197448773E-2</c:v>
                </c:pt>
                <c:pt idx="19">
                  <c:v>5.7822045886000385E-3</c:v>
                </c:pt>
                <c:pt idx="20">
                  <c:v>1.1694279069765437E-2</c:v>
                </c:pt>
                <c:pt idx="21">
                  <c:v>1.3541812999837163E-2</c:v>
                </c:pt>
                <c:pt idx="22">
                  <c:v>1.625083921691868E-2</c:v>
                </c:pt>
                <c:pt idx="23">
                  <c:v>1.4854397362470685E-2</c:v>
                </c:pt>
                <c:pt idx="24">
                  <c:v>1.910003623779731E-2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149-496E-A552-E321EA3AC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128616"/>
        <c:axId val="224129008"/>
      </c:lineChart>
      <c:catAx>
        <c:axId val="224128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129008"/>
        <c:crosses val="autoZero"/>
        <c:auto val="1"/>
        <c:lblAlgn val="ctr"/>
        <c:lblOffset val="100"/>
        <c:noMultiLvlLbl val="0"/>
      </c:catAx>
      <c:valAx>
        <c:axId val="2241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4128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'ind.dinamismo 03'!$F$5</c:f>
              <c:strCache>
                <c:ptCount val="1"/>
                <c:pt idx="0">
                  <c:v>IVCR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'ind.dinamismo 03'!$A$6:$A$30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'ind.dinamismo 03'!$F$6:$F$30</c:f>
              <c:numCache>
                <c:formatCode>General</c:formatCode>
                <c:ptCount val="25"/>
                <c:pt idx="0">
                  <c:v>6.793432588133845E-2</c:v>
                </c:pt>
                <c:pt idx="1">
                  <c:v>6.3873874618378221E-2</c:v>
                </c:pt>
                <c:pt idx="2">
                  <c:v>4.3499332840382654E-2</c:v>
                </c:pt>
                <c:pt idx="3">
                  <c:v>3.2324011088399392E-2</c:v>
                </c:pt>
                <c:pt idx="4">
                  <c:v>3.8511748320582462E-2</c:v>
                </c:pt>
                <c:pt idx="5">
                  <c:v>4.2203344087454929E-2</c:v>
                </c:pt>
                <c:pt idx="6">
                  <c:v>3.9841094613221703E-2</c:v>
                </c:pt>
                <c:pt idx="7">
                  <c:v>2.9364102002647156E-2</c:v>
                </c:pt>
                <c:pt idx="8">
                  <c:v>3.892648472441132E-2</c:v>
                </c:pt>
                <c:pt idx="9">
                  <c:v>4.7603357349133249E-2</c:v>
                </c:pt>
                <c:pt idx="10">
                  <c:v>3.6037090350474817E-2</c:v>
                </c:pt>
                <c:pt idx="11">
                  <c:v>2.9944252162121654E-2</c:v>
                </c:pt>
                <c:pt idx="12">
                  <c:v>1.4546466454168645E-2</c:v>
                </c:pt>
                <c:pt idx="13">
                  <c:v>1.2068286340222063E-2</c:v>
                </c:pt>
                <c:pt idx="14">
                  <c:v>5.9966766841883954E-3</c:v>
                </c:pt>
                <c:pt idx="15">
                  <c:v>7.4289209654844661E-3</c:v>
                </c:pt>
                <c:pt idx="16">
                  <c:v>4.2480808432492079E-3</c:v>
                </c:pt>
                <c:pt idx="17">
                  <c:v>4.9670274881685574E-3</c:v>
                </c:pt>
                <c:pt idx="18">
                  <c:v>5.9734827295076995E-3</c:v>
                </c:pt>
                <c:pt idx="19">
                  <c:v>7.1846349082721498E-3</c:v>
                </c:pt>
                <c:pt idx="20">
                  <c:v>3.9385903169809056E-3</c:v>
                </c:pt>
                <c:pt idx="21">
                  <c:v>2.1923427247732366E-3</c:v>
                </c:pt>
                <c:pt idx="22">
                  <c:v>1.6971614471160193E-3</c:v>
                </c:pt>
                <c:pt idx="23">
                  <c:v>1.1168470153618897E-3</c:v>
                </c:pt>
                <c:pt idx="24">
                  <c:v>1.3356496550258471E-3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C14-4940-8913-CA7E6C1D6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656056"/>
        <c:axId val="236656448"/>
      </c:lineChart>
      <c:catAx>
        <c:axId val="23665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656448"/>
        <c:crosses val="autoZero"/>
        <c:auto val="1"/>
        <c:lblAlgn val="ctr"/>
        <c:lblOffset val="100"/>
        <c:noMultiLvlLbl val="0"/>
      </c:catAx>
      <c:valAx>
        <c:axId val="236656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656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'ind.dinamismo 03'!$I$37</c:f>
              <c:strCache>
                <c:ptCount val="1"/>
                <c:pt idx="0">
                  <c:v>IVCR Norm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'ind.dinamismo 03'!$A$38:$A$62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'ind.dinamismo 03'!$I$38:$I$62</c:f>
              <c:numCache>
                <c:formatCode>General</c:formatCode>
                <c:ptCount val="25"/>
                <c:pt idx="0">
                  <c:v>0.41392182504563613</c:v>
                </c:pt>
                <c:pt idx="1">
                  <c:v>0.4540214088338182</c:v>
                </c:pt>
                <c:pt idx="2">
                  <c:v>0.25123634900285752</c:v>
                </c:pt>
                <c:pt idx="3">
                  <c:v>-5.9385863789415544E-3</c:v>
                </c:pt>
                <c:pt idx="4">
                  <c:v>0.19853991399133925</c:v>
                </c:pt>
                <c:pt idx="5">
                  <c:v>0.29903396837987262</c:v>
                </c:pt>
                <c:pt idx="6">
                  <c:v>0.26962003084768488</c:v>
                </c:pt>
                <c:pt idx="7">
                  <c:v>0.26665436439925261</c:v>
                </c:pt>
                <c:pt idx="8">
                  <c:v>0.41773574156451032</c:v>
                </c:pt>
                <c:pt idx="9">
                  <c:v>0.56079868771688401</c:v>
                </c:pt>
                <c:pt idx="10">
                  <c:v>0.56496337767796989</c:v>
                </c:pt>
                <c:pt idx="11">
                  <c:v>0.44064149871554059</c:v>
                </c:pt>
                <c:pt idx="12">
                  <c:v>0.1562041972944769</c:v>
                </c:pt>
                <c:pt idx="13">
                  <c:v>8.9340824161630791E-2</c:v>
                </c:pt>
                <c:pt idx="14">
                  <c:v>-0.22691571157081336</c:v>
                </c:pt>
                <c:pt idx="15">
                  <c:v>-8.413507922666686E-5</c:v>
                </c:pt>
                <c:pt idx="16">
                  <c:v>-0.24484484524794078</c:v>
                </c:pt>
                <c:pt idx="17">
                  <c:v>5.0147576908628915E-4</c:v>
                </c:pt>
                <c:pt idx="18">
                  <c:v>8.5599592557535076E-2</c:v>
                </c:pt>
                <c:pt idx="19">
                  <c:v>0.14457611318893013</c:v>
                </c:pt>
                <c:pt idx="20">
                  <c:v>0.12400772774007959</c:v>
                </c:pt>
                <c:pt idx="21">
                  <c:v>0.16967892424575115</c:v>
                </c:pt>
                <c:pt idx="22">
                  <c:v>0.12752888098217641</c:v>
                </c:pt>
                <c:pt idx="23">
                  <c:v>-0.13909990231023897</c:v>
                </c:pt>
                <c:pt idx="24">
                  <c:v>-0.26352185017891366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001-4847-AEBD-A4B95B3C3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657232"/>
        <c:axId val="236657624"/>
      </c:lineChart>
      <c:catAx>
        <c:axId val="23665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657624"/>
        <c:crosses val="autoZero"/>
        <c:auto val="1"/>
        <c:lblAlgn val="ctr"/>
        <c:lblOffset val="100"/>
        <c:noMultiLvlLbl val="0"/>
      </c:catAx>
      <c:valAx>
        <c:axId val="236657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657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'ind.dinamismo 03'!$D$69</c:f>
              <c:strCache>
                <c:ptCount val="1"/>
                <c:pt idx="0">
                  <c:v>Índice de Grubel LLoyd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'ind.dinamismo 03'!$A$70:$A$94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'ind.dinamismo 03'!$D$70:$D$94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1.6925279489227174E-3</c:v>
                </c:pt>
                <c:pt idx="8">
                  <c:v>7.4476352699515136E-4</c:v>
                </c:pt>
                <c:pt idx="9">
                  <c:v>7.2706401999722559E-4</c:v>
                </c:pt>
                <c:pt idx="10">
                  <c:v>1.3204396012611808E-2</c:v>
                </c:pt>
                <c:pt idx="11">
                  <c:v>3.3248874439372189E-3</c:v>
                </c:pt>
                <c:pt idx="12">
                  <c:v>8.0940270013480919E-3</c:v>
                </c:pt>
                <c:pt idx="13">
                  <c:v>2.1219911966478544E-2</c:v>
                </c:pt>
                <c:pt idx="14">
                  <c:v>1.1435586536278519E-2</c:v>
                </c:pt>
                <c:pt idx="15">
                  <c:v>2.297372934910169E-2</c:v>
                </c:pt>
                <c:pt idx="16">
                  <c:v>4.5890826117937489E-2</c:v>
                </c:pt>
                <c:pt idx="17">
                  <c:v>7.2688314499577689E-2</c:v>
                </c:pt>
                <c:pt idx="18">
                  <c:v>4.7640865816975242E-2</c:v>
                </c:pt>
                <c:pt idx="19">
                  <c:v>7.1077290392935644E-2</c:v>
                </c:pt>
                <c:pt idx="20">
                  <c:v>0.26824327489183275</c:v>
                </c:pt>
                <c:pt idx="21">
                  <c:v>0.45456176944023763</c:v>
                </c:pt>
                <c:pt idx="22">
                  <c:v>0.51975514645869225</c:v>
                </c:pt>
                <c:pt idx="23">
                  <c:v>0.55493047386874417</c:v>
                </c:pt>
                <c:pt idx="24">
                  <c:v>0.62515443706295404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659192"/>
        <c:axId val="236659584"/>
      </c:lineChart>
      <c:catAx>
        <c:axId val="236659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659584"/>
        <c:crosses val="autoZero"/>
        <c:auto val="1"/>
        <c:lblAlgn val="ctr"/>
        <c:lblOffset val="100"/>
        <c:noMultiLvlLbl val="0"/>
      </c:catAx>
      <c:valAx>
        <c:axId val="23665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659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'Export 04'!$B$1</c:f>
              <c:strCache>
                <c:ptCount val="1"/>
                <c:pt idx="0">
                  <c:v>exportaciones Colombia a Japon (US$)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'Export 04'!$A$2:$A$26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'Export 04'!$B$2:$B$26</c:f>
              <c:numCache>
                <c:formatCode>[$$-409]#,##0</c:formatCode>
                <c:ptCount val="25"/>
                <c:pt idx="0">
                  <c:v>0</c:v>
                </c:pt>
                <c:pt idx="1">
                  <c:v>10176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1523</c:v>
                </c:pt>
                <c:pt idx="7">
                  <c:v>3804</c:v>
                </c:pt>
                <c:pt idx="8">
                  <c:v>6443</c:v>
                </c:pt>
                <c:pt idx="9">
                  <c:v>4510</c:v>
                </c:pt>
                <c:pt idx="10">
                  <c:v>28687</c:v>
                </c:pt>
                <c:pt idx="11">
                  <c:v>9306</c:v>
                </c:pt>
                <c:pt idx="12">
                  <c:v>15341</c:v>
                </c:pt>
                <c:pt idx="13">
                  <c:v>14584</c:v>
                </c:pt>
                <c:pt idx="14">
                  <c:v>42205</c:v>
                </c:pt>
                <c:pt idx="15">
                  <c:v>37030</c:v>
                </c:pt>
                <c:pt idx="16">
                  <c:v>30669</c:v>
                </c:pt>
                <c:pt idx="17">
                  <c:v>58563</c:v>
                </c:pt>
                <c:pt idx="18">
                  <c:v>4410</c:v>
                </c:pt>
                <c:pt idx="19">
                  <c:v>16566</c:v>
                </c:pt>
                <c:pt idx="20">
                  <c:v>0</c:v>
                </c:pt>
                <c:pt idx="21">
                  <c:v>996</c:v>
                </c:pt>
                <c:pt idx="22">
                  <c:v>1900</c:v>
                </c:pt>
                <c:pt idx="23">
                  <c:v>7600</c:v>
                </c:pt>
                <c:pt idx="24">
                  <c:v>35316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0A3-4D5F-BA26-1935784F4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6660760"/>
        <c:axId val="236661152"/>
      </c:lineChart>
      <c:catAx>
        <c:axId val="236660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661152"/>
        <c:crosses val="autoZero"/>
        <c:auto val="1"/>
        <c:lblAlgn val="ctr"/>
        <c:lblOffset val="100"/>
        <c:noMultiLvlLbl val="0"/>
      </c:catAx>
      <c:valAx>
        <c:axId val="23666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6660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'Import 04'!$B$1</c:f>
              <c:strCache>
                <c:ptCount val="1"/>
                <c:pt idx="0">
                  <c:v>Importaciones de Colombia desde Japon (US$)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'Import 04'!$A$2:$A$26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'Import 04'!$B$2:$B$26</c:f>
              <c:numCache>
                <c:formatCode>[$$-409]#,##0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3552</c:v>
                </c:pt>
                <c:pt idx="3">
                  <c:v>10259</c:v>
                </c:pt>
                <c:pt idx="4">
                  <c:v>3802</c:v>
                </c:pt>
                <c:pt idx="5">
                  <c:v>10208</c:v>
                </c:pt>
                <c:pt idx="6">
                  <c:v>10250</c:v>
                </c:pt>
                <c:pt idx="7">
                  <c:v>10759</c:v>
                </c:pt>
                <c:pt idx="8">
                  <c:v>18108</c:v>
                </c:pt>
                <c:pt idx="9">
                  <c:v>4860</c:v>
                </c:pt>
                <c:pt idx="10">
                  <c:v>240708</c:v>
                </c:pt>
                <c:pt idx="11">
                  <c:v>0</c:v>
                </c:pt>
                <c:pt idx="12">
                  <c:v>0</c:v>
                </c:pt>
                <c:pt idx="13">
                  <c:v>70860</c:v>
                </c:pt>
                <c:pt idx="14">
                  <c:v>7866</c:v>
                </c:pt>
                <c:pt idx="15">
                  <c:v>12765</c:v>
                </c:pt>
                <c:pt idx="16">
                  <c:v>9182</c:v>
                </c:pt>
                <c:pt idx="17">
                  <c:v>3774</c:v>
                </c:pt>
                <c:pt idx="18">
                  <c:v>2443</c:v>
                </c:pt>
                <c:pt idx="19">
                  <c:v>771</c:v>
                </c:pt>
                <c:pt idx="20">
                  <c:v>706</c:v>
                </c:pt>
                <c:pt idx="21">
                  <c:v>1483</c:v>
                </c:pt>
                <c:pt idx="22">
                  <c:v>8906</c:v>
                </c:pt>
                <c:pt idx="23">
                  <c:v>1476</c:v>
                </c:pt>
                <c:pt idx="24">
                  <c:v>6840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54A-46E3-AB1F-911C46DA6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526120"/>
        <c:axId val="229526512"/>
      </c:lineChart>
      <c:catAx>
        <c:axId val="229526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526512"/>
        <c:crosses val="autoZero"/>
        <c:auto val="1"/>
        <c:lblAlgn val="ctr"/>
        <c:lblOffset val="100"/>
        <c:noMultiLvlLbl val="0"/>
      </c:catAx>
      <c:valAx>
        <c:axId val="22952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526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'Balanza c 04'!$D$1</c:f>
              <c:strCache>
                <c:ptCount val="1"/>
                <c:pt idx="0">
                  <c:v>Balanza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'Balanza c 04'!$A$2:$A$26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'Balanza c 04'!$D$2:$D$26</c:f>
              <c:numCache>
                <c:formatCode>[$$-409]#,##0</c:formatCode>
                <c:ptCount val="25"/>
                <c:pt idx="0">
                  <c:v>0</c:v>
                </c:pt>
                <c:pt idx="1">
                  <c:v>10176</c:v>
                </c:pt>
                <c:pt idx="2">
                  <c:v>-3552</c:v>
                </c:pt>
                <c:pt idx="3">
                  <c:v>-10259</c:v>
                </c:pt>
                <c:pt idx="4">
                  <c:v>-3802</c:v>
                </c:pt>
                <c:pt idx="5">
                  <c:v>-10208</c:v>
                </c:pt>
                <c:pt idx="6">
                  <c:v>-8727</c:v>
                </c:pt>
                <c:pt idx="7">
                  <c:v>-6955</c:v>
                </c:pt>
                <c:pt idx="8">
                  <c:v>-11665</c:v>
                </c:pt>
                <c:pt idx="9">
                  <c:v>-350</c:v>
                </c:pt>
                <c:pt idx="10">
                  <c:v>-212021</c:v>
                </c:pt>
                <c:pt idx="11">
                  <c:v>9306</c:v>
                </c:pt>
                <c:pt idx="12">
                  <c:v>15341</c:v>
                </c:pt>
                <c:pt idx="13">
                  <c:v>-56276</c:v>
                </c:pt>
                <c:pt idx="14">
                  <c:v>34339</c:v>
                </c:pt>
                <c:pt idx="15">
                  <c:v>24265</c:v>
                </c:pt>
                <c:pt idx="16">
                  <c:v>21487</c:v>
                </c:pt>
                <c:pt idx="17">
                  <c:v>54789</c:v>
                </c:pt>
                <c:pt idx="18">
                  <c:v>1967</c:v>
                </c:pt>
                <c:pt idx="19">
                  <c:v>15795</c:v>
                </c:pt>
                <c:pt idx="20">
                  <c:v>-706</c:v>
                </c:pt>
                <c:pt idx="21">
                  <c:v>-487</c:v>
                </c:pt>
                <c:pt idx="22">
                  <c:v>-7006</c:v>
                </c:pt>
                <c:pt idx="23">
                  <c:v>6124</c:v>
                </c:pt>
                <c:pt idx="24">
                  <c:v>28476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19E-4A27-B411-80E23AF6B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527296"/>
        <c:axId val="229527688"/>
      </c:lineChart>
      <c:catAx>
        <c:axId val="22952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527688"/>
        <c:crosses val="autoZero"/>
        <c:auto val="1"/>
        <c:lblAlgn val="ctr"/>
        <c:lblOffset val="100"/>
        <c:noMultiLvlLbl val="0"/>
      </c:catAx>
      <c:valAx>
        <c:axId val="229527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52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'ind.per capita 04'!$D$2</c:f>
              <c:strCache>
                <c:ptCount val="1"/>
                <c:pt idx="0">
                  <c:v>Exportaciones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'ind.per capita 04'!$A$3:$A$27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'ind.per capita 04'!$D$3:$D$27</c:f>
              <c:numCache>
                <c:formatCode>[$$-409]#,##0.000000</c:formatCode>
                <c:ptCount val="25"/>
                <c:pt idx="0">
                  <c:v>0</c:v>
                </c:pt>
                <c:pt idx="1">
                  <c:v>2.8617482824096717E-4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3.9409597139986277E-5</c:v>
                </c:pt>
                <c:pt idx="7">
                  <c:v>9.6956575408116714E-5</c:v>
                </c:pt>
                <c:pt idx="8">
                  <c:v>1.6180604375081728E-4</c:v>
                </c:pt>
                <c:pt idx="9">
                  <c:v>1.1162272489188497E-4</c:v>
                </c:pt>
                <c:pt idx="10">
                  <c:v>6.9987225080813938E-4</c:v>
                </c:pt>
                <c:pt idx="11">
                  <c:v>2.2384993846772674E-4</c:v>
                </c:pt>
                <c:pt idx="12">
                  <c:v>3.6394350209492297E-4</c:v>
                </c:pt>
                <c:pt idx="13">
                  <c:v>3.4135255143828816E-4</c:v>
                </c:pt>
                <c:pt idx="14">
                  <c:v>9.7503476672954515E-4</c:v>
                </c:pt>
                <c:pt idx="15">
                  <c:v>8.4474441679374711E-4</c:v>
                </c:pt>
                <c:pt idx="16">
                  <c:v>6.9113789231945886E-4</c:v>
                </c:pt>
                <c:pt idx="17">
                  <c:v>1.3042502214840163E-3</c:v>
                </c:pt>
                <c:pt idx="18">
                  <c:v>9.7101752684434098E-5</c:v>
                </c:pt>
                <c:pt idx="19">
                  <c:v>3.6077275930901408E-4</c:v>
                </c:pt>
                <c:pt idx="20">
                  <c:v>0</c:v>
                </c:pt>
                <c:pt idx="21">
                  <c:v>2.1245272446942171E-5</c:v>
                </c:pt>
                <c:pt idx="22">
                  <c:v>4.0133188958058554E-5</c:v>
                </c:pt>
                <c:pt idx="23">
                  <c:v>1.5902445028124625E-4</c:v>
                </c:pt>
                <c:pt idx="24">
                  <c:v>7.3226102032515736E-4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2E-40BB-9935-A9D485511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528472"/>
        <c:axId val="229528864"/>
      </c:lineChart>
      <c:catAx>
        <c:axId val="229528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528864"/>
        <c:crosses val="autoZero"/>
        <c:auto val="1"/>
        <c:lblAlgn val="ctr"/>
        <c:lblOffset val="100"/>
        <c:noMultiLvlLbl val="0"/>
      </c:catAx>
      <c:valAx>
        <c:axId val="22952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528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'ind.per capita 04'!$D$31</c:f>
              <c:strCache>
                <c:ptCount val="1"/>
                <c:pt idx="0">
                  <c:v>Importaciones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'ind.per capita 04'!$A$32:$A$56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'ind.per capita 04'!$D$32:$D$56</c:f>
              <c:numCache>
                <c:formatCode>[$$-409]#,##0.00000000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9.8134640616413736E-5</c:v>
                </c:pt>
                <c:pt idx="3">
                  <c:v>2.7859896899100329E-4</c:v>
                </c:pt>
                <c:pt idx="4">
                  <c:v>1.0154377519564937E-4</c:v>
                </c:pt>
                <c:pt idx="5">
                  <c:v>2.6828534964351271E-4</c:v>
                </c:pt>
                <c:pt idx="6">
                  <c:v>2.6523202277403766E-4</c:v>
                </c:pt>
                <c:pt idx="7">
                  <c:v>2.7422602387379804E-4</c:v>
                </c:pt>
                <c:pt idx="8">
                  <c:v>4.5475459261831437E-4</c:v>
                </c:pt>
                <c:pt idx="9">
                  <c:v>1.2028524234469201E-4</c:v>
                </c:pt>
                <c:pt idx="10">
                  <c:v>5.8725154163044449E-3</c:v>
                </c:pt>
                <c:pt idx="11">
                  <c:v>0</c:v>
                </c:pt>
                <c:pt idx="12">
                  <c:v>0</c:v>
                </c:pt>
                <c:pt idx="13">
                  <c:v>1.6585464752411616E-3</c:v>
                </c:pt>
                <c:pt idx="14">
                  <c:v>1.8172310093814956E-4</c:v>
                </c:pt>
                <c:pt idx="15">
                  <c:v>2.9120071510591906E-4</c:v>
                </c:pt>
                <c:pt idx="16">
                  <c:v>2.0691995589283222E-4</c:v>
                </c:pt>
                <c:pt idx="17">
                  <c:v>8.4050344686588418E-5</c:v>
                </c:pt>
                <c:pt idx="18">
                  <c:v>5.3791288391853178E-5</c:v>
                </c:pt>
                <c:pt idx="19">
                  <c:v>1.6790764060560779E-5</c:v>
                </c:pt>
                <c:pt idx="20">
                  <c:v>1.5213403758607155E-5</c:v>
                </c:pt>
                <c:pt idx="21">
                  <c:v>3.163327212732454E-5</c:v>
                </c:pt>
                <c:pt idx="22">
                  <c:v>1.8811904255814184E-4</c:v>
                </c:pt>
                <c:pt idx="23">
                  <c:v>3.0884222186199931E-5</c:v>
                </c:pt>
                <c:pt idx="24">
                  <c:v>1.4182425470110082E-4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4F-4C16-9417-F6DE62610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529648"/>
        <c:axId val="229530040"/>
      </c:lineChart>
      <c:catAx>
        <c:axId val="22952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530040"/>
        <c:crosses val="autoZero"/>
        <c:auto val="1"/>
        <c:lblAlgn val="ctr"/>
        <c:lblOffset val="100"/>
        <c:noMultiLvlLbl val="0"/>
      </c:catAx>
      <c:valAx>
        <c:axId val="229530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529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'ind.per capita 04'!$D$60</c:f>
              <c:strCache>
                <c:ptCount val="1"/>
                <c:pt idx="0">
                  <c:v>Intercambio comercial por habitante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'ind.per capita 04'!$A$61:$A$85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'ind.per capita 04'!$D$61:$D$85</c:f>
              <c:numCache>
                <c:formatCode>[$$-409]#,##0.000000</c:formatCode>
                <c:ptCount val="25"/>
                <c:pt idx="0">
                  <c:v>0</c:v>
                </c:pt>
                <c:pt idx="1">
                  <c:v>2.8617482824096717E-4</c:v>
                </c:pt>
                <c:pt idx="2">
                  <c:v>9.8134640616413736E-5</c:v>
                </c:pt>
                <c:pt idx="3">
                  <c:v>2.7859896899100329E-4</c:v>
                </c:pt>
                <c:pt idx="4">
                  <c:v>1.0154377519564937E-4</c:v>
                </c:pt>
                <c:pt idx="5">
                  <c:v>2.6828534964351271E-4</c:v>
                </c:pt>
                <c:pt idx="6">
                  <c:v>3.0464161991402395E-4</c:v>
                </c:pt>
                <c:pt idx="7">
                  <c:v>3.7118259928191474E-4</c:v>
                </c:pt>
                <c:pt idx="8">
                  <c:v>6.165606363691317E-4</c:v>
                </c:pt>
                <c:pt idx="9">
                  <c:v>2.3190796723657699E-4</c:v>
                </c:pt>
                <c:pt idx="10">
                  <c:v>6.5723876671125838E-3</c:v>
                </c:pt>
                <c:pt idx="11">
                  <c:v>2.2384993846772674E-4</c:v>
                </c:pt>
                <c:pt idx="12">
                  <c:v>3.6394350209492297E-4</c:v>
                </c:pt>
                <c:pt idx="13">
                  <c:v>1.9998990266794497E-3</c:v>
                </c:pt>
                <c:pt idx="14">
                  <c:v>1.1567578676676946E-3</c:v>
                </c:pt>
                <c:pt idx="15">
                  <c:v>1.1359451318996661E-3</c:v>
                </c:pt>
                <c:pt idx="16">
                  <c:v>8.9805784821229116E-4</c:v>
                </c:pt>
                <c:pt idx="17">
                  <c:v>1.3883005661706048E-3</c:v>
                </c:pt>
                <c:pt idx="18">
                  <c:v>1.5089304107628729E-4</c:v>
                </c:pt>
                <c:pt idx="19">
                  <c:v>3.7756352336957487E-4</c:v>
                </c:pt>
                <c:pt idx="20">
                  <c:v>1.5213403758607155E-5</c:v>
                </c:pt>
                <c:pt idx="21">
                  <c:v>5.2878544574266707E-5</c:v>
                </c:pt>
                <c:pt idx="22">
                  <c:v>2.2825223151620041E-4</c:v>
                </c:pt>
                <c:pt idx="23">
                  <c:v>1.8990867246744617E-4</c:v>
                </c:pt>
                <c:pt idx="24">
                  <c:v>8.740852750262582E-4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63-44D7-84C8-675C9DAC8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530824"/>
        <c:axId val="229531216"/>
      </c:lineChart>
      <c:catAx>
        <c:axId val="22953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531216"/>
        <c:crosses val="autoZero"/>
        <c:auto val="1"/>
        <c:lblAlgn val="ctr"/>
        <c:lblOffset val="100"/>
        <c:noMultiLvlLbl val="0"/>
      </c:catAx>
      <c:valAx>
        <c:axId val="22953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09]#,##0.00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530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04'!$D$2</c:f>
              <c:strCache>
                <c:ptCount val="1"/>
                <c:pt idx="0">
                  <c:v>Apertura medida por las exportaciones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04'!$A$3:$A$27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04'!$D$3:$D$27</c:f>
              <c:numCache>
                <c:formatCode>0.000000000%</c:formatCode>
                <c:ptCount val="25"/>
                <c:pt idx="0">
                  <c:v>0</c:v>
                </c:pt>
                <c:pt idx="1">
                  <c:v>2.0649524395699768E-7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1.4279083309860994E-8</c:v>
                </c:pt>
                <c:pt idx="7">
                  <c:v>3.8641358777117316E-8</c:v>
                </c:pt>
                <c:pt idx="8">
                  <c:v>7.4756785258104624E-8</c:v>
                </c:pt>
                <c:pt idx="9">
                  <c:v>4.5151211598866511E-8</c:v>
                </c:pt>
                <c:pt idx="10">
                  <c:v>2.9211776428382395E-7</c:v>
                </c:pt>
                <c:pt idx="11">
                  <c:v>9.5023768462253696E-8</c:v>
                </c:pt>
                <c:pt idx="12">
                  <c:v>1.6202215379807023E-7</c:v>
                </c:pt>
                <c:pt idx="13">
                  <c:v>1.2456986335890045E-7</c:v>
                </c:pt>
                <c:pt idx="14">
                  <c:v>2.8795848500751657E-7</c:v>
                </c:pt>
                <c:pt idx="15">
                  <c:v>2.2775057953414707E-7</c:v>
                </c:pt>
                <c:pt idx="16">
                  <c:v>1.4786191451590451E-7</c:v>
                </c:pt>
                <c:pt idx="17">
                  <c:v>2.4002957143580225E-7</c:v>
                </c:pt>
                <c:pt idx="18">
                  <c:v>1.8860527297298904E-8</c:v>
                </c:pt>
                <c:pt idx="19">
                  <c:v>5.7717597304578253E-8</c:v>
                </c:pt>
                <c:pt idx="20">
                  <c:v>0</c:v>
                </c:pt>
                <c:pt idx="21">
                  <c:v>2.6943699813320486E-9</c:v>
                </c:pt>
                <c:pt idx="22">
                  <c:v>4.9974765129198288E-9</c:v>
                </c:pt>
                <c:pt idx="23">
                  <c:v>2.008371630059696E-8</c:v>
                </c:pt>
                <c:pt idx="24">
                  <c:v>1.2091201445515947E-7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A16-4B14-A820-07EDF3D1B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532000"/>
        <c:axId val="229532392"/>
      </c:lineChart>
      <c:catAx>
        <c:axId val="22953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532392"/>
        <c:crosses val="autoZero"/>
        <c:auto val="1"/>
        <c:lblAlgn val="ctr"/>
        <c:lblOffset val="100"/>
        <c:noMultiLvlLbl val="0"/>
      </c:catAx>
      <c:valAx>
        <c:axId val="229532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532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'Indicadores de apertura'!$D$3</c:f>
              <c:strCache>
                <c:ptCount val="1"/>
                <c:pt idx="0">
                  <c:v>Apertura medida por las exportaciones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'Indicadores de apertura'!$A$4:$A$28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'Indicadores de apertura'!$D$4:$D$28</c:f>
              <c:numCache>
                <c:formatCode>0.00%</c:formatCode>
                <c:ptCount val="25"/>
                <c:pt idx="0">
                  <c:v>2.8466866412596489E-3</c:v>
                </c:pt>
                <c:pt idx="1">
                  <c:v>2.1542044892434282E-3</c:v>
                </c:pt>
                <c:pt idx="2">
                  <c:v>2.0053865612120344E-3</c:v>
                </c:pt>
                <c:pt idx="3">
                  <c:v>2.8242612077966035E-3</c:v>
                </c:pt>
                <c:pt idx="4">
                  <c:v>2.685389235449297E-3</c:v>
                </c:pt>
                <c:pt idx="5">
                  <c:v>2.4284527073839828E-3</c:v>
                </c:pt>
                <c:pt idx="6">
                  <c:v>2.7614588293498939E-3</c:v>
                </c:pt>
                <c:pt idx="7">
                  <c:v>2.2698519251426754E-3</c:v>
                </c:pt>
                <c:pt idx="8">
                  <c:v>2.281049762411916E-3</c:v>
                </c:pt>
                <c:pt idx="9">
                  <c:v>1.8971400322198614E-3</c:v>
                </c:pt>
                <c:pt idx="10">
                  <c:v>1.3023836465907077E-3</c:v>
                </c:pt>
                <c:pt idx="11">
                  <c:v>1.4987664418465337E-3</c:v>
                </c:pt>
                <c:pt idx="12">
                  <c:v>1.4365065389043677E-3</c:v>
                </c:pt>
                <c:pt idx="13">
                  <c:v>1.5344942845700205E-3</c:v>
                </c:pt>
                <c:pt idx="14">
                  <c:v>1.6717452328409992E-3</c:v>
                </c:pt>
                <c:pt idx="15">
                  <c:v>1.4204902421518487E-3</c:v>
                </c:pt>
                <c:pt idx="16">
                  <c:v>1.1181516175937432E-3</c:v>
                </c:pt>
                <c:pt idx="17">
                  <c:v>1.0862366788067681E-3</c:v>
                </c:pt>
                <c:pt idx="18">
                  <c:v>1.1675634570762618E-3</c:v>
                </c:pt>
                <c:pt idx="19">
                  <c:v>1.3722276952500151E-3</c:v>
                </c:pt>
                <c:pt idx="20">
                  <c:v>1.1118464760706186E-3</c:v>
                </c:pt>
                <c:pt idx="21">
                  <c:v>6.3295781975236079E-4</c:v>
                </c:pt>
                <c:pt idx="22">
                  <c:v>6.5264218895427924E-4</c:v>
                </c:pt>
                <c:pt idx="23">
                  <c:v>6.8533601625593457E-4</c:v>
                </c:pt>
                <c:pt idx="24">
                  <c:v>1.0099765297658509E-3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D6-40F0-9557-6208798D3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698624"/>
        <c:axId val="223699016"/>
      </c:lineChart>
      <c:catAx>
        <c:axId val="2236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699016"/>
        <c:crosses val="autoZero"/>
        <c:auto val="1"/>
        <c:lblAlgn val="ctr"/>
        <c:lblOffset val="100"/>
        <c:noMultiLvlLbl val="0"/>
      </c:catAx>
      <c:valAx>
        <c:axId val="223699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369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04'!$D$31</c:f>
              <c:strCache>
                <c:ptCount val="1"/>
                <c:pt idx="0">
                  <c:v>Apertura medida por las Importaciones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04'!$A$32:$A$56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04'!$D$32:$D$56</c:f>
              <c:numCache>
                <c:formatCode>0.00000000%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6.3653016396249133E-8</c:v>
                </c:pt>
                <c:pt idx="3">
                  <c:v>1.2556378155667058E-7</c:v>
                </c:pt>
                <c:pt idx="4">
                  <c:v>4.1099469041710798E-8</c:v>
                </c:pt>
                <c:pt idx="5">
                  <c:v>1.0506369161891036E-7</c:v>
                </c:pt>
                <c:pt idx="6">
                  <c:v>9.6100199557501774E-8</c:v>
                </c:pt>
                <c:pt idx="7">
                  <c:v>1.0929084623633154E-7</c:v>
                </c:pt>
                <c:pt idx="8">
                  <c:v>2.1010334742414381E-7</c:v>
                </c:pt>
                <c:pt idx="9">
                  <c:v>4.865518589146147E-8</c:v>
                </c:pt>
                <c:pt idx="10">
                  <c:v>2.4511131455094881E-6</c:v>
                </c:pt>
                <c:pt idx="11">
                  <c:v>0</c:v>
                </c:pt>
                <c:pt idx="12">
                  <c:v>0</c:v>
                </c:pt>
                <c:pt idx="13">
                  <c:v>6.0525373817962737E-7</c:v>
                </c:pt>
                <c:pt idx="14">
                  <c:v>5.3668556878785109E-8</c:v>
                </c:pt>
                <c:pt idx="15">
                  <c:v>7.851029294500101E-8</c:v>
                </c:pt>
                <c:pt idx="16">
                  <c:v>4.426841759056491E-8</c:v>
                </c:pt>
                <c:pt idx="17">
                  <c:v>1.5468326462078748E-8</c:v>
                </c:pt>
                <c:pt idx="18">
                  <c:v>1.0448133375805266E-8</c:v>
                </c:pt>
                <c:pt idx="19">
                  <c:v>2.6862409466274195E-9</c:v>
                </c:pt>
                <c:pt idx="20">
                  <c:v>2.1048541960399683E-9</c:v>
                </c:pt>
                <c:pt idx="21">
                  <c:v>4.0117978738106709E-9</c:v>
                </c:pt>
                <c:pt idx="22">
                  <c:v>2.3425013591612627E-8</c:v>
                </c:pt>
                <c:pt idx="23">
                  <c:v>3.9004691131159354E-9</c:v>
                </c:pt>
                <c:pt idx="24">
                  <c:v>2.3418229099368299E-8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AB8-41AA-B504-77400055B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533176"/>
        <c:axId val="237344936"/>
      </c:lineChart>
      <c:catAx>
        <c:axId val="229533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344936"/>
        <c:crosses val="autoZero"/>
        <c:auto val="1"/>
        <c:lblAlgn val="ctr"/>
        <c:lblOffset val="100"/>
        <c:noMultiLvlLbl val="0"/>
      </c:catAx>
      <c:valAx>
        <c:axId val="237344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533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04'!$D$60</c:f>
              <c:strCache>
                <c:ptCount val="1"/>
                <c:pt idx="0">
                  <c:v>Apertura media por el intercambio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04'!$A$61:$A$85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04'!$D$61:$D$85</c:f>
              <c:numCache>
                <c:formatCode>0.00000000%</c:formatCode>
                <c:ptCount val="25"/>
                <c:pt idx="0">
                  <c:v>0</c:v>
                </c:pt>
                <c:pt idx="1">
                  <c:v>2.0649524395699768E-7</c:v>
                </c:pt>
                <c:pt idx="2">
                  <c:v>6.3653016396249133E-8</c:v>
                </c:pt>
                <c:pt idx="3">
                  <c:v>1.2556378155667058E-7</c:v>
                </c:pt>
                <c:pt idx="4">
                  <c:v>4.1099469041710798E-8</c:v>
                </c:pt>
                <c:pt idx="5">
                  <c:v>1.0506369161891036E-7</c:v>
                </c:pt>
                <c:pt idx="6">
                  <c:v>1.1037928286736276E-7</c:v>
                </c:pt>
                <c:pt idx="7">
                  <c:v>1.4793220501344885E-7</c:v>
                </c:pt>
                <c:pt idx="8">
                  <c:v>2.8486013268224843E-7</c:v>
                </c:pt>
                <c:pt idx="9">
                  <c:v>9.3806397490327981E-8</c:v>
                </c:pt>
                <c:pt idx="10">
                  <c:v>2.743230909793312E-6</c:v>
                </c:pt>
                <c:pt idx="11">
                  <c:v>9.5023768462253696E-8</c:v>
                </c:pt>
                <c:pt idx="12">
                  <c:v>1.6202215379807023E-7</c:v>
                </c:pt>
                <c:pt idx="13">
                  <c:v>7.2982360153852782E-7</c:v>
                </c:pt>
                <c:pt idx="14">
                  <c:v>3.4162704188630169E-7</c:v>
                </c:pt>
                <c:pt idx="15">
                  <c:v>3.0626087247914809E-7</c:v>
                </c:pt>
                <c:pt idx="16">
                  <c:v>1.9213033210646942E-7</c:v>
                </c:pt>
                <c:pt idx="17">
                  <c:v>2.55497897897881E-7</c:v>
                </c:pt>
                <c:pt idx="18">
                  <c:v>2.930866067310417E-8</c:v>
                </c:pt>
                <c:pt idx="19">
                  <c:v>6.040383825120567E-8</c:v>
                </c:pt>
                <c:pt idx="20">
                  <c:v>2.1048541960399683E-9</c:v>
                </c:pt>
                <c:pt idx="21">
                  <c:v>6.7061678551427187E-9</c:v>
                </c:pt>
                <c:pt idx="22">
                  <c:v>2.8422490104532457E-8</c:v>
                </c:pt>
                <c:pt idx="23">
                  <c:v>2.3984185413712895E-8</c:v>
                </c:pt>
                <c:pt idx="24">
                  <c:v>1.4433024355452778E-7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B6C-43A5-BE4F-6DE73BD753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45720"/>
        <c:axId val="237346112"/>
      </c:lineChart>
      <c:catAx>
        <c:axId val="237345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346112"/>
        <c:crosses val="autoZero"/>
        <c:auto val="1"/>
        <c:lblAlgn val="ctr"/>
        <c:lblOffset val="100"/>
        <c:noMultiLvlLbl val="0"/>
      </c:catAx>
      <c:valAx>
        <c:axId val="23734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345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apertura 04'!$D$89</c:f>
              <c:strCache>
                <c:ptCount val="1"/>
                <c:pt idx="0">
                  <c:v>Apertura media por el promedio del intercambio comercial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apertura 04'!$A$90:$A$114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apertura 04'!$D$90:$D$114</c:f>
              <c:numCache>
                <c:formatCode>0.00000000%</c:formatCode>
                <c:ptCount val="25"/>
                <c:pt idx="0">
                  <c:v>0</c:v>
                </c:pt>
                <c:pt idx="1">
                  <c:v>1.0324762197849884E-7</c:v>
                </c:pt>
                <c:pt idx="2">
                  <c:v>3.1826508198124566E-8</c:v>
                </c:pt>
                <c:pt idx="3">
                  <c:v>6.278189077833529E-8</c:v>
                </c:pt>
                <c:pt idx="4">
                  <c:v>2.0549734520855399E-8</c:v>
                </c:pt>
                <c:pt idx="5">
                  <c:v>5.2531845809455181E-8</c:v>
                </c:pt>
                <c:pt idx="6">
                  <c:v>5.518964143368138E-8</c:v>
                </c:pt>
                <c:pt idx="7">
                  <c:v>7.3966102506724426E-8</c:v>
                </c:pt>
                <c:pt idx="8">
                  <c:v>1.4243006634112422E-7</c:v>
                </c:pt>
                <c:pt idx="9">
                  <c:v>4.6903198745163991E-8</c:v>
                </c:pt>
                <c:pt idx="10">
                  <c:v>1.371615454896656E-6</c:v>
                </c:pt>
                <c:pt idx="11">
                  <c:v>4.7511884231126848E-8</c:v>
                </c:pt>
                <c:pt idx="12">
                  <c:v>8.1011076899035113E-8</c:v>
                </c:pt>
                <c:pt idx="13">
                  <c:v>3.6491180076926391E-7</c:v>
                </c:pt>
                <c:pt idx="14">
                  <c:v>1.7081352094315085E-7</c:v>
                </c:pt>
                <c:pt idx="15">
                  <c:v>1.5313043623957405E-7</c:v>
                </c:pt>
                <c:pt idx="16">
                  <c:v>9.6065166053234711E-8</c:v>
                </c:pt>
                <c:pt idx="17">
                  <c:v>1.277489489489405E-7</c:v>
                </c:pt>
                <c:pt idx="18">
                  <c:v>1.4654330336552085E-8</c:v>
                </c:pt>
                <c:pt idx="19">
                  <c:v>3.0201919125602835E-8</c:v>
                </c:pt>
                <c:pt idx="20">
                  <c:v>1.0524270980199841E-9</c:v>
                </c:pt>
                <c:pt idx="21">
                  <c:v>3.3530839275713594E-9</c:v>
                </c:pt>
                <c:pt idx="22">
                  <c:v>1.4211245052266229E-8</c:v>
                </c:pt>
                <c:pt idx="23">
                  <c:v>1.1992092706856448E-8</c:v>
                </c:pt>
                <c:pt idx="24">
                  <c:v>7.2165121777263889E-8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8D-46C8-9589-285EDFCAB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46896"/>
        <c:axId val="237347288"/>
      </c:lineChart>
      <c:catAx>
        <c:axId val="23734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347288"/>
        <c:crosses val="autoZero"/>
        <c:auto val="1"/>
        <c:lblAlgn val="ctr"/>
        <c:lblOffset val="100"/>
        <c:noMultiLvlLbl val="0"/>
      </c:catAx>
      <c:valAx>
        <c:axId val="23734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34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04'!$D$2</c:f>
              <c:strCache>
                <c:ptCount val="1"/>
                <c:pt idx="0">
                  <c:v>Apertura medida por exportaciones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participacion 04'!$A$3:$A$27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04'!$D$3:$D$27</c:f>
              <c:numCache>
                <c:formatCode>0.000%</c:formatCode>
                <c:ptCount val="25"/>
                <c:pt idx="0">
                  <c:v>0</c:v>
                </c:pt>
                <c:pt idx="1">
                  <c:v>4.3030395291013344E-4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4.0331242640806086E-5</c:v>
                </c:pt>
                <c:pt idx="7">
                  <c:v>8.8110004274863932E-5</c:v>
                </c:pt>
                <c:pt idx="8">
                  <c:v>1.7156719160244769E-4</c:v>
                </c:pt>
                <c:pt idx="9">
                  <c:v>1.0394567407260003E-4</c:v>
                </c:pt>
                <c:pt idx="10">
                  <c:v>5.7335643601143704E-4</c:v>
                </c:pt>
                <c:pt idx="11">
                  <c:v>1.8408420176760002E-4</c:v>
                </c:pt>
                <c:pt idx="12">
                  <c:v>2.2010693257064795E-4</c:v>
                </c:pt>
                <c:pt idx="13">
                  <c:v>2.1518824736933696E-4</c:v>
                </c:pt>
                <c:pt idx="14">
                  <c:v>5.196541882065205E-4</c:v>
                </c:pt>
                <c:pt idx="15">
                  <c:v>3.9059344656556128E-4</c:v>
                </c:pt>
                <c:pt idx="16">
                  <c:v>2.770331372425179E-4</c:v>
                </c:pt>
                <c:pt idx="17">
                  <c:v>4.2473277637444004E-4</c:v>
                </c:pt>
                <c:pt idx="18">
                  <c:v>4.0169234350619647E-5</c:v>
                </c:pt>
                <c:pt idx="19">
                  <c:v>1.5285248000103933E-4</c:v>
                </c:pt>
                <c:pt idx="20">
                  <c:v>0</c:v>
                </c:pt>
                <c:pt idx="21">
                  <c:v>8.895182200526075E-6</c:v>
                </c:pt>
                <c:pt idx="22">
                  <c:v>1.5220204151321897E-5</c:v>
                </c:pt>
                <c:pt idx="23">
                  <c:v>3.7697867425687433E-5</c:v>
                </c:pt>
                <c:pt idx="24">
                  <c:v>2.5625233456753513E-4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BD-46A2-8FFD-5809FB8C5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48072"/>
        <c:axId val="237348464"/>
      </c:lineChart>
      <c:catAx>
        <c:axId val="237348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348464"/>
        <c:crosses val="autoZero"/>
        <c:auto val="1"/>
        <c:lblAlgn val="ctr"/>
        <c:lblOffset val="100"/>
        <c:noMultiLvlLbl val="0"/>
      </c:catAx>
      <c:valAx>
        <c:axId val="237348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348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04'!$D$31</c:f>
              <c:strCache>
                <c:ptCount val="1"/>
                <c:pt idx="0">
                  <c:v>Apertura medida por Importaciones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participacion 04'!$A$32:$A$56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04'!$D$32:$D$56</c:f>
              <c:numCache>
                <c:formatCode>0.000000%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1.2738103558027743E-5</c:v>
                </c:pt>
                <c:pt idx="3">
                  <c:v>2.4716407234416024E-5</c:v>
                </c:pt>
                <c:pt idx="4">
                  <c:v>7.6385035482837962E-6</c:v>
                </c:pt>
                <c:pt idx="5">
                  <c:v>1.3584881619467791E-5</c:v>
                </c:pt>
                <c:pt idx="6">
                  <c:v>1.5752447287916057E-5</c:v>
                </c:pt>
                <c:pt idx="7">
                  <c:v>1.6147718409485607E-5</c:v>
                </c:pt>
                <c:pt idx="8">
                  <c:v>3.9701101135077897E-5</c:v>
                </c:pt>
                <c:pt idx="9">
                  <c:v>1.0635945061789687E-5</c:v>
                </c:pt>
                <c:pt idx="10">
                  <c:v>4.6702633574677483E-4</c:v>
                </c:pt>
                <c:pt idx="11">
                  <c:v>0</c:v>
                </c:pt>
                <c:pt idx="12">
                  <c:v>0</c:v>
                </c:pt>
                <c:pt idx="13">
                  <c:v>1.0455978493442238E-4</c:v>
                </c:pt>
                <c:pt idx="14">
                  <c:v>1.1916604312547292E-5</c:v>
                </c:pt>
                <c:pt idx="15">
                  <c:v>1.3952920173707375E-5</c:v>
                </c:pt>
                <c:pt idx="16">
                  <c:v>7.2404628949207661E-6</c:v>
                </c:pt>
                <c:pt idx="17">
                  <c:v>2.1687573090612357E-6</c:v>
                </c:pt>
                <c:pt idx="18">
                  <c:v>1.9541538938586074E-6</c:v>
                </c:pt>
                <c:pt idx="19">
                  <c:v>5.7000558864973588E-7</c:v>
                </c:pt>
                <c:pt idx="20">
                  <c:v>3.9288126329828301E-7</c:v>
                </c:pt>
                <c:pt idx="21">
                  <c:v>7.5955966661548475E-7</c:v>
                </c:pt>
                <c:pt idx="22">
                  <c:v>4.4971852566389286E-6</c:v>
                </c:pt>
                <c:pt idx="23">
                  <c:v>8.0622054515433766E-7</c:v>
                </c:pt>
                <c:pt idx="24">
                  <c:v>3.8374382759344026E-6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FF-4BC4-8121-E6F52C184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49248"/>
        <c:axId val="237349640"/>
      </c:lineChart>
      <c:catAx>
        <c:axId val="23734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349640"/>
        <c:crosses val="autoZero"/>
        <c:auto val="1"/>
        <c:lblAlgn val="ctr"/>
        <c:lblOffset val="100"/>
        <c:noMultiLvlLbl val="0"/>
      </c:catAx>
      <c:valAx>
        <c:axId val="23734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34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participacion 04'!$D$60</c:f>
              <c:strCache>
                <c:ptCount val="1"/>
                <c:pt idx="0">
                  <c:v>Apertura por el peso de los Intercambios locales en el comercio mundial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participacion 04'!$A$61:$A$85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participacion 04'!$D$61:$D$85</c:f>
              <c:numCache>
                <c:formatCode>0.00000%</c:formatCode>
                <c:ptCount val="25"/>
                <c:pt idx="0">
                  <c:v>0</c:v>
                </c:pt>
                <c:pt idx="1">
                  <c:v>3.5360000667169824E-5</c:v>
                </c:pt>
                <c:pt idx="2">
                  <c:v>1.2172338601781011E-5</c:v>
                </c:pt>
                <c:pt idx="3">
                  <c:v>2.35403580588735E-5</c:v>
                </c:pt>
                <c:pt idx="4">
                  <c:v>7.2318404643667858E-6</c:v>
                </c:pt>
                <c:pt idx="5">
                  <c:v>1.3012962292305512E-5</c:v>
                </c:pt>
                <c:pt idx="6">
                  <c:v>1.7100613508367388E-5</c:v>
                </c:pt>
                <c:pt idx="7">
                  <c:v>2.0526897421375147E-5</c:v>
                </c:pt>
                <c:pt idx="8">
                  <c:v>4.973240236231565E-5</c:v>
                </c:pt>
                <c:pt idx="9">
                  <c:v>1.8727673145892602E-5</c:v>
                </c:pt>
                <c:pt idx="10">
                  <c:v>4.7643506235021011E-4</c:v>
                </c:pt>
                <c:pt idx="11">
                  <c:v>1.5562285700628399E-5</c:v>
                </c:pt>
                <c:pt idx="12">
                  <c:v>2.3878698217861509E-5</c:v>
                </c:pt>
                <c:pt idx="13">
                  <c:v>1.1461737347299822E-4</c:v>
                </c:pt>
                <c:pt idx="14">
                  <c:v>6.7544412359923025E-5</c:v>
                </c:pt>
                <c:pt idx="15">
                  <c:v>4.9318254636090253E-5</c:v>
                </c:pt>
                <c:pt idx="16">
                  <c:v>2.8901492385719034E-5</c:v>
                </c:pt>
                <c:pt idx="17">
                  <c:v>3.3192424073208505E-5</c:v>
                </c:pt>
                <c:pt idx="18">
                  <c:v>5.0391820189737988E-6</c:v>
                </c:pt>
                <c:pt idx="19">
                  <c:v>1.1866551509166214E-5</c:v>
                </c:pt>
                <c:pt idx="20">
                  <c:v>3.7267024057603332E-7</c:v>
                </c:pt>
                <c:pt idx="21">
                  <c:v>1.2008228557482336E-6</c:v>
                </c:pt>
                <c:pt idx="22">
                  <c:v>5.1330432828199236E-6</c:v>
                </c:pt>
                <c:pt idx="23">
                  <c:v>4.465727835201519E-6</c:v>
                </c:pt>
                <c:pt idx="24">
                  <c:v>2.1953318614527873E-5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35A-48E2-AE63-5EC8ADD85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0424"/>
        <c:axId val="237350816"/>
      </c:lineChart>
      <c:catAx>
        <c:axId val="237350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350816"/>
        <c:crosses val="autoZero"/>
        <c:auto val="1"/>
        <c:lblAlgn val="ctr"/>
        <c:lblOffset val="100"/>
        <c:noMultiLvlLbl val="0"/>
      </c:catAx>
      <c:valAx>
        <c:axId val="23735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350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04'!$I$37</c:f>
              <c:strCache>
                <c:ptCount val="1"/>
                <c:pt idx="0">
                  <c:v>IVCR Norm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04'!$A$38:$A$62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04'!$I$38:$I$62</c:f>
              <c:numCache>
                <c:formatCode>General</c:formatCode>
                <c:ptCount val="25"/>
                <c:pt idx="0">
                  <c:v>-1</c:v>
                </c:pt>
                <c:pt idx="1">
                  <c:v>-0.97030035628846767</c:v>
                </c:pt>
                <c:pt idx="2">
                  <c:v>-1</c:v>
                </c:pt>
                <c:pt idx="3">
                  <c:v>-1</c:v>
                </c:pt>
                <c:pt idx="4">
                  <c:v>-1</c:v>
                </c:pt>
                <c:pt idx="5">
                  <c:v>-1</c:v>
                </c:pt>
                <c:pt idx="6">
                  <c:v>-0.99743312809752049</c:v>
                </c:pt>
                <c:pt idx="7">
                  <c:v>-0.99291787870236081</c:v>
                </c:pt>
                <c:pt idx="8">
                  <c:v>-0.98387888111917132</c:v>
                </c:pt>
                <c:pt idx="9">
                  <c:v>-0.98819889288886198</c:v>
                </c:pt>
                <c:pt idx="10">
                  <c:v>-0.9178835782364656</c:v>
                </c:pt>
                <c:pt idx="11">
                  <c:v>-0.97761517459927394</c:v>
                </c:pt>
                <c:pt idx="12">
                  <c:v>-0.97180539947806044</c:v>
                </c:pt>
                <c:pt idx="13">
                  <c:v>-0.9728992612266637</c:v>
                </c:pt>
                <c:pt idx="14">
                  <c:v>-0.93545164561296712</c:v>
                </c:pt>
                <c:pt idx="15">
                  <c:v>-0.9428286418220454</c:v>
                </c:pt>
                <c:pt idx="16">
                  <c:v>-0.958827190579012</c:v>
                </c:pt>
                <c:pt idx="17">
                  <c:v>-0.91752686291429653</c:v>
                </c:pt>
                <c:pt idx="18">
                  <c:v>-0.99218234832808228</c:v>
                </c:pt>
                <c:pt idx="19">
                  <c:v>-0.9764610797229899</c:v>
                </c:pt>
                <c:pt idx="20">
                  <c:v>-1</c:v>
                </c:pt>
                <c:pt idx="21">
                  <c:v>-0.99702782582157201</c:v>
                </c:pt>
                <c:pt idx="22">
                  <c:v>-0.99539405461010222</c:v>
                </c:pt>
                <c:pt idx="23">
                  <c:v>-0.99023264699543379</c:v>
                </c:pt>
                <c:pt idx="24">
                  <c:v>-0.96542509717145164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339-49D8-AF47-FF0F3F886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7351600"/>
        <c:axId val="237351992"/>
      </c:lineChart>
      <c:catAx>
        <c:axId val="237351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351992"/>
        <c:crosses val="autoZero"/>
        <c:auto val="1"/>
        <c:lblAlgn val="ctr"/>
        <c:lblOffset val="100"/>
        <c:noMultiLvlLbl val="0"/>
      </c:catAx>
      <c:valAx>
        <c:axId val="237351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37351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04'!$F$5</c:f>
              <c:strCache>
                <c:ptCount val="1"/>
                <c:pt idx="0">
                  <c:v>IVCR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04'!$A$6:$A$30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04'!$F$6:$F$30</c:f>
              <c:numCache>
                <c:formatCode>General</c:formatCode>
                <c:ptCount val="25"/>
                <c:pt idx="0">
                  <c:v>0</c:v>
                </c:pt>
                <c:pt idx="1">
                  <c:v>3.5360000667169824E-5</c:v>
                </c:pt>
                <c:pt idx="2">
                  <c:v>-1.2172338601781011E-5</c:v>
                </c:pt>
                <c:pt idx="3">
                  <c:v>-2.35403580588735E-5</c:v>
                </c:pt>
                <c:pt idx="4">
                  <c:v>-7.2318404643667858E-6</c:v>
                </c:pt>
                <c:pt idx="5">
                  <c:v>-1.3012962292305512E-5</c:v>
                </c:pt>
                <c:pt idx="6">
                  <c:v>-1.2676212867367891E-5</c:v>
                </c:pt>
                <c:pt idx="7">
                  <c:v>-9.8032391379292828E-6</c:v>
                </c:pt>
                <c:pt idx="8">
                  <c:v>-2.3629525215120039E-5</c:v>
                </c:pt>
                <c:pt idx="9">
                  <c:v>-6.9953955187432354E-7</c:v>
                </c:pt>
                <c:pt idx="10">
                  <c:v>-3.7496701258209653E-4</c:v>
                </c:pt>
                <c:pt idx="11">
                  <c:v>1.5562285700628399E-5</c:v>
                </c:pt>
                <c:pt idx="12">
                  <c:v>2.3878698217861509E-5</c:v>
                </c:pt>
                <c:pt idx="13">
                  <c:v>-7.5490465211910116E-5</c:v>
                </c:pt>
                <c:pt idx="14">
                  <c:v>4.6322373749823186E-5</c:v>
                </c:pt>
                <c:pt idx="15">
                  <c:v>2.4032682975092479E-5</c:v>
                </c:pt>
                <c:pt idx="16">
                  <c:v>1.558320661694675E-5</c:v>
                </c:pt>
                <c:pt idx="17">
                  <c:v>2.9173359682805085E-5</c:v>
                </c:pt>
                <c:pt idx="18">
                  <c:v>1.4463842158647982E-6</c:v>
                </c:pt>
                <c:pt idx="19">
                  <c:v>1.0811108097553231E-5</c:v>
                </c:pt>
                <c:pt idx="20">
                  <c:v>-3.7267024057603332E-7</c:v>
                </c:pt>
                <c:pt idx="21">
                  <c:v>-2.3590186799087927E-7</c:v>
                </c:pt>
                <c:pt idx="22">
                  <c:v>-3.3279753136624453E-6</c:v>
                </c:pt>
                <c:pt idx="23">
                  <c:v>3.0132346036551457E-6</c:v>
                </c:pt>
                <c:pt idx="24">
                  <c:v>1.4829269875398419E-5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BDD-42D6-8722-5A90480E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272616"/>
        <c:axId val="229273008"/>
      </c:lineChart>
      <c:catAx>
        <c:axId val="229272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273008"/>
        <c:crosses val="autoZero"/>
        <c:auto val="1"/>
        <c:lblAlgn val="ctr"/>
        <c:lblOffset val="100"/>
        <c:noMultiLvlLbl val="0"/>
      </c:catAx>
      <c:valAx>
        <c:axId val="22927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272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'ind. dinamismo 04'!$D$69</c:f>
              <c:strCache>
                <c:ptCount val="1"/>
                <c:pt idx="0">
                  <c:v>Índice de Grubel LLoyd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'ind. dinamismo 04'!$A$70:$A$94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'ind. dinamismo 04'!$D$70:$D$94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1.7412724029559161</c:v>
                </c:pt>
                <c:pt idx="7">
                  <c:v>1.4775801689212389</c:v>
                </c:pt>
                <c:pt idx="8">
                  <c:v>1.475133395788359</c:v>
                </c:pt>
                <c:pt idx="9">
                  <c:v>1.0373532550693703</c:v>
                </c:pt>
                <c:pt idx="10">
                  <c:v>1.787026485272555</c:v>
                </c:pt>
                <c:pt idx="11">
                  <c:v>0</c:v>
                </c:pt>
                <c:pt idx="12">
                  <c:v>0</c:v>
                </c:pt>
                <c:pt idx="13">
                  <c:v>1.658630213941295</c:v>
                </c:pt>
                <c:pt idx="14">
                  <c:v>0.31419384474046852</c:v>
                </c:pt>
                <c:pt idx="15">
                  <c:v>0.51270207852193994</c:v>
                </c:pt>
                <c:pt idx="16">
                  <c:v>0.46081654161752528</c:v>
                </c:pt>
                <c:pt idx="17">
                  <c:v>0.12108378651523177</c:v>
                </c:pt>
                <c:pt idx="18">
                  <c:v>0.71297242083758938</c:v>
                </c:pt>
                <c:pt idx="19">
                  <c:v>8.8942723654611533E-2</c:v>
                </c:pt>
                <c:pt idx="20">
                  <c:v>2</c:v>
                </c:pt>
                <c:pt idx="21">
                  <c:v>1.1964501815248083</c:v>
                </c:pt>
                <c:pt idx="22">
                  <c:v>1.648343512863224</c:v>
                </c:pt>
                <c:pt idx="23">
                  <c:v>0.3252534156015866</c:v>
                </c:pt>
                <c:pt idx="24">
                  <c:v>0.32450896669513241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274576"/>
        <c:axId val="229274968"/>
      </c:lineChart>
      <c:catAx>
        <c:axId val="22927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274968"/>
        <c:crosses val="autoZero"/>
        <c:auto val="1"/>
        <c:lblAlgn val="ctr"/>
        <c:lblOffset val="100"/>
        <c:noMultiLvlLbl val="0"/>
      </c:catAx>
      <c:valAx>
        <c:axId val="22927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274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'Export 05'!$B$1</c:f>
              <c:strCache>
                <c:ptCount val="1"/>
                <c:pt idx="0">
                  <c:v>exportaciones Colombia a Japon (US$)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'Export 05'!$A$2:$A$26</c:f>
              <c:numCache>
                <c:formatCode>General</c:formatCode>
                <c:ptCount val="25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</c:numCache>
            </c:numRef>
          </c:cat>
          <c:val>
            <c:numRef>
              <c:f>'Export 05'!$B$2:$B$26</c:f>
              <c:numCache>
                <c:formatCode>_-[$$-409]* #,##0_ ;_-[$$-409]* \-#,##0\ ;_-[$$-409]* "-"_ ;_-@_ </c:formatCode>
                <c:ptCount val="25"/>
                <c:pt idx="0">
                  <c:v>62300</c:v>
                </c:pt>
                <c:pt idx="1">
                  <c:v>11695</c:v>
                </c:pt>
                <c:pt idx="2">
                  <c:v>395169</c:v>
                </c:pt>
                <c:pt idx="3">
                  <c:v>1024513</c:v>
                </c:pt>
                <c:pt idx="4">
                  <c:v>53702</c:v>
                </c:pt>
                <c:pt idx="5">
                  <c:v>146837</c:v>
                </c:pt>
                <c:pt idx="6">
                  <c:v>269389</c:v>
                </c:pt>
                <c:pt idx="7">
                  <c:v>144711</c:v>
                </c:pt>
                <c:pt idx="8">
                  <c:v>166178</c:v>
                </c:pt>
                <c:pt idx="9">
                  <c:v>808303</c:v>
                </c:pt>
                <c:pt idx="10">
                  <c:v>874909</c:v>
                </c:pt>
                <c:pt idx="11">
                  <c:v>1451112</c:v>
                </c:pt>
                <c:pt idx="12">
                  <c:v>1957450</c:v>
                </c:pt>
                <c:pt idx="13">
                  <c:v>2120553</c:v>
                </c:pt>
                <c:pt idx="14">
                  <c:v>1779987</c:v>
                </c:pt>
                <c:pt idx="15">
                  <c:v>2085945</c:v>
                </c:pt>
                <c:pt idx="16">
                  <c:v>2828293</c:v>
                </c:pt>
                <c:pt idx="17">
                  <c:v>1831690</c:v>
                </c:pt>
                <c:pt idx="18">
                  <c:v>3423726</c:v>
                </c:pt>
                <c:pt idx="19">
                  <c:v>2394585</c:v>
                </c:pt>
                <c:pt idx="20">
                  <c:v>2728366</c:v>
                </c:pt>
                <c:pt idx="21">
                  <c:v>2584243</c:v>
                </c:pt>
                <c:pt idx="22">
                  <c:v>2774213</c:v>
                </c:pt>
                <c:pt idx="23">
                  <c:v>2800710</c:v>
                </c:pt>
                <c:pt idx="24">
                  <c:v>2565634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03-4811-BE38-F4CF23AC1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275752"/>
        <c:axId val="229276144"/>
      </c:lineChart>
      <c:catAx>
        <c:axId val="229275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276144"/>
        <c:crosses val="autoZero"/>
        <c:auto val="1"/>
        <c:lblAlgn val="ctr"/>
        <c:lblOffset val="100"/>
        <c:noMultiLvlLbl val="0"/>
      </c:catAx>
      <c:valAx>
        <c:axId val="22927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$-409]* #,##0_ ;_-[$$-409]* \-#,##0\ ;_-[$$-409]* &quot;-&quot;_ ;_-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29275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image" Target="../media/image1.jpeg"/><Relationship Id="rId4" Type="http://schemas.openxmlformats.org/officeDocument/2006/relationships/chart" Target="../charts/chart3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image" Target="../media/image1.jpeg"/><Relationship Id="rId4" Type="http://schemas.openxmlformats.org/officeDocument/2006/relationships/chart" Target="../charts/chart5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4" Type="http://schemas.openxmlformats.org/officeDocument/2006/relationships/chart" Target="../charts/chart6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image" Target="../media/image1.jpeg"/><Relationship Id="rId4" Type="http://schemas.openxmlformats.org/officeDocument/2006/relationships/chart" Target="../charts/chart6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4" Type="http://schemas.openxmlformats.org/officeDocument/2006/relationships/chart" Target="../charts/chart76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9.xml"/><Relationship Id="rId2" Type="http://schemas.openxmlformats.org/officeDocument/2006/relationships/chart" Target="../charts/chart78.xml"/><Relationship Id="rId1" Type="http://schemas.openxmlformats.org/officeDocument/2006/relationships/chart" Target="../charts/chart77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image" Target="../media/image1.jpeg"/><Relationship Id="rId4" Type="http://schemas.openxmlformats.org/officeDocument/2006/relationships/chart" Target="../charts/chart82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2" Type="http://schemas.openxmlformats.org/officeDocument/2006/relationships/chart" Target="../charts/chart87.xml"/><Relationship Id="rId1" Type="http://schemas.openxmlformats.org/officeDocument/2006/relationships/chart" Target="../charts/chart8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1.xml"/><Relationship Id="rId2" Type="http://schemas.openxmlformats.org/officeDocument/2006/relationships/chart" Target="../charts/chart90.xml"/><Relationship Id="rId1" Type="http://schemas.openxmlformats.org/officeDocument/2006/relationships/chart" Target="../charts/chart89.xml"/><Relationship Id="rId4" Type="http://schemas.openxmlformats.org/officeDocument/2006/relationships/chart" Target="../charts/chart92.xml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5.xml"/><Relationship Id="rId2" Type="http://schemas.openxmlformats.org/officeDocument/2006/relationships/chart" Target="../charts/chart94.xml"/><Relationship Id="rId1" Type="http://schemas.openxmlformats.org/officeDocument/2006/relationships/chart" Target="../charts/chart93.xml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7.xml"/><Relationship Id="rId2" Type="http://schemas.openxmlformats.org/officeDocument/2006/relationships/chart" Target="../charts/chart96.xml"/><Relationship Id="rId1" Type="http://schemas.openxmlformats.org/officeDocument/2006/relationships/image" Target="../media/image1.jpeg"/><Relationship Id="rId4" Type="http://schemas.openxmlformats.org/officeDocument/2006/relationships/chart" Target="../charts/chart98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4.xml"/><Relationship Id="rId2" Type="http://schemas.openxmlformats.org/officeDocument/2006/relationships/chart" Target="../charts/chart103.xml"/><Relationship Id="rId1" Type="http://schemas.openxmlformats.org/officeDocument/2006/relationships/chart" Target="../charts/chart102.xml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7.xml"/><Relationship Id="rId2" Type="http://schemas.openxmlformats.org/officeDocument/2006/relationships/chart" Target="../charts/chart106.xml"/><Relationship Id="rId1" Type="http://schemas.openxmlformats.org/officeDocument/2006/relationships/chart" Target="../charts/chart105.xml"/><Relationship Id="rId4" Type="http://schemas.openxmlformats.org/officeDocument/2006/relationships/chart" Target="../charts/chart108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1.xml"/><Relationship Id="rId2" Type="http://schemas.openxmlformats.org/officeDocument/2006/relationships/chart" Target="../charts/chart110.xml"/><Relationship Id="rId1" Type="http://schemas.openxmlformats.org/officeDocument/2006/relationships/chart" Target="../charts/chart109.xml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3.xml"/><Relationship Id="rId2" Type="http://schemas.openxmlformats.org/officeDocument/2006/relationships/chart" Target="../charts/chart112.xml"/><Relationship Id="rId1" Type="http://schemas.openxmlformats.org/officeDocument/2006/relationships/image" Target="../media/image1.jpeg"/><Relationship Id="rId4" Type="http://schemas.openxmlformats.org/officeDocument/2006/relationships/chart" Target="../charts/chart11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0.xml"/><Relationship Id="rId2" Type="http://schemas.openxmlformats.org/officeDocument/2006/relationships/chart" Target="../charts/chart119.xml"/><Relationship Id="rId1" Type="http://schemas.openxmlformats.org/officeDocument/2006/relationships/chart" Target="../charts/chart118.xml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3.xml"/><Relationship Id="rId2" Type="http://schemas.openxmlformats.org/officeDocument/2006/relationships/chart" Target="../charts/chart122.xml"/><Relationship Id="rId1" Type="http://schemas.openxmlformats.org/officeDocument/2006/relationships/chart" Target="../charts/chart121.xml"/><Relationship Id="rId4" Type="http://schemas.openxmlformats.org/officeDocument/2006/relationships/chart" Target="../charts/chart124.xml"/></Relationships>
</file>

<file path=xl/drawings/_rels/drawing5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7.xml"/><Relationship Id="rId2" Type="http://schemas.openxmlformats.org/officeDocument/2006/relationships/chart" Target="../charts/chart126.xml"/><Relationship Id="rId1" Type="http://schemas.openxmlformats.org/officeDocument/2006/relationships/chart" Target="../charts/chart125.xml"/></Relationships>
</file>

<file path=xl/drawings/_rels/drawing5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9.xml"/><Relationship Id="rId2" Type="http://schemas.openxmlformats.org/officeDocument/2006/relationships/chart" Target="../charts/chart128.xml"/><Relationship Id="rId1" Type="http://schemas.openxmlformats.org/officeDocument/2006/relationships/image" Target="../media/image1.jpeg"/><Relationship Id="rId4" Type="http://schemas.openxmlformats.org/officeDocument/2006/relationships/chart" Target="../charts/chart130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1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2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6.xml"/><Relationship Id="rId2" Type="http://schemas.openxmlformats.org/officeDocument/2006/relationships/chart" Target="../charts/chart135.xml"/><Relationship Id="rId1" Type="http://schemas.openxmlformats.org/officeDocument/2006/relationships/chart" Target="../charts/chart134.xml"/></Relationships>
</file>

<file path=xl/drawings/_rels/drawing6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9.xml"/><Relationship Id="rId2" Type="http://schemas.openxmlformats.org/officeDocument/2006/relationships/chart" Target="../charts/chart138.xml"/><Relationship Id="rId1" Type="http://schemas.openxmlformats.org/officeDocument/2006/relationships/chart" Target="../charts/chart137.xml"/><Relationship Id="rId4" Type="http://schemas.openxmlformats.org/officeDocument/2006/relationships/chart" Target="../charts/chart140.xml"/></Relationships>
</file>

<file path=xl/drawings/_rels/drawing6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3.xml"/><Relationship Id="rId2" Type="http://schemas.openxmlformats.org/officeDocument/2006/relationships/chart" Target="../charts/chart142.xml"/><Relationship Id="rId1" Type="http://schemas.openxmlformats.org/officeDocument/2006/relationships/chart" Target="../charts/chart141.xml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5.xml"/><Relationship Id="rId2" Type="http://schemas.openxmlformats.org/officeDocument/2006/relationships/chart" Target="../charts/chart144.xml"/><Relationship Id="rId1" Type="http://schemas.openxmlformats.org/officeDocument/2006/relationships/image" Target="../media/image1.jpeg"/><Relationship Id="rId4" Type="http://schemas.openxmlformats.org/officeDocument/2006/relationships/chart" Target="../charts/chart146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7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8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9.xml"/></Relationships>
</file>

<file path=xl/drawings/_rels/drawing6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2.xml"/><Relationship Id="rId2" Type="http://schemas.openxmlformats.org/officeDocument/2006/relationships/chart" Target="../charts/chart151.xml"/><Relationship Id="rId1" Type="http://schemas.openxmlformats.org/officeDocument/2006/relationships/chart" Target="../charts/chart150.xml"/></Relationships>
</file>

<file path=xl/drawings/_rels/drawing6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5.xml"/><Relationship Id="rId2" Type="http://schemas.openxmlformats.org/officeDocument/2006/relationships/chart" Target="../charts/chart154.xml"/><Relationship Id="rId1" Type="http://schemas.openxmlformats.org/officeDocument/2006/relationships/chart" Target="../charts/chart153.xml"/><Relationship Id="rId4" Type="http://schemas.openxmlformats.org/officeDocument/2006/relationships/chart" Target="../charts/chart156.xml"/></Relationships>
</file>

<file path=xl/drawings/_rels/drawing6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9.xml"/><Relationship Id="rId2" Type="http://schemas.openxmlformats.org/officeDocument/2006/relationships/chart" Target="../charts/chart158.xml"/><Relationship Id="rId1" Type="http://schemas.openxmlformats.org/officeDocument/2006/relationships/chart" Target="../charts/chart157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1.xml"/><Relationship Id="rId2" Type="http://schemas.openxmlformats.org/officeDocument/2006/relationships/chart" Target="../charts/chart160.xml"/><Relationship Id="rId1" Type="http://schemas.openxmlformats.org/officeDocument/2006/relationships/image" Target="../media/image1.jpeg"/><Relationship Id="rId4" Type="http://schemas.openxmlformats.org/officeDocument/2006/relationships/chart" Target="../charts/chart162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3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4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5.xml"/></Relationships>
</file>

<file path=xl/drawings/_rels/drawing7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8.xml"/><Relationship Id="rId2" Type="http://schemas.openxmlformats.org/officeDocument/2006/relationships/chart" Target="../charts/chart167.xml"/><Relationship Id="rId1" Type="http://schemas.openxmlformats.org/officeDocument/2006/relationships/chart" Target="../charts/chart166.xml"/></Relationships>
</file>

<file path=xl/drawings/_rels/drawing7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1.xml"/><Relationship Id="rId2" Type="http://schemas.openxmlformats.org/officeDocument/2006/relationships/chart" Target="../charts/chart170.xml"/><Relationship Id="rId1" Type="http://schemas.openxmlformats.org/officeDocument/2006/relationships/chart" Target="../charts/chart169.xml"/><Relationship Id="rId4" Type="http://schemas.openxmlformats.org/officeDocument/2006/relationships/chart" Target="../charts/chart172.xml"/></Relationships>
</file>

<file path=xl/drawings/_rels/drawing7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5.xml"/><Relationship Id="rId2" Type="http://schemas.openxmlformats.org/officeDocument/2006/relationships/chart" Target="../charts/chart174.xml"/><Relationship Id="rId1" Type="http://schemas.openxmlformats.org/officeDocument/2006/relationships/chart" Target="../charts/chart173.xml"/></Relationships>
</file>

<file path=xl/drawings/_rels/drawing7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7.xml"/><Relationship Id="rId2" Type="http://schemas.openxmlformats.org/officeDocument/2006/relationships/chart" Target="../charts/chart176.xml"/><Relationship Id="rId1" Type="http://schemas.openxmlformats.org/officeDocument/2006/relationships/image" Target="../media/image1.jpeg"/><Relationship Id="rId4" Type="http://schemas.openxmlformats.org/officeDocument/2006/relationships/chart" Target="../charts/chart17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</xdr:colOff>
      <xdr:row>0</xdr:row>
      <xdr:rowOff>185737</xdr:rowOff>
    </xdr:from>
    <xdr:to>
      <xdr:col>9</xdr:col>
      <xdr:colOff>14287</xdr:colOff>
      <xdr:row>14</xdr:row>
      <xdr:rowOff>71437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0</xdr:row>
      <xdr:rowOff>190500</xdr:rowOff>
    </xdr:from>
    <xdr:to>
      <xdr:col>10</xdr:col>
      <xdr:colOff>257175</xdr:colOff>
      <xdr:row>11</xdr:row>
      <xdr:rowOff>76200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19050</xdr:rowOff>
    </xdr:from>
    <xdr:to>
      <xdr:col>10</xdr:col>
      <xdr:colOff>400050</xdr:colOff>
      <xdr:row>13</xdr:row>
      <xdr:rowOff>57150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30</xdr:row>
      <xdr:rowOff>9525</xdr:rowOff>
    </xdr:from>
    <xdr:to>
      <xdr:col>10</xdr:col>
      <xdr:colOff>76200</xdr:colOff>
      <xdr:row>40</xdr:row>
      <xdr:rowOff>85725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59</xdr:row>
      <xdr:rowOff>0</xdr:rowOff>
    </xdr:from>
    <xdr:to>
      <xdr:col>10</xdr:col>
      <xdr:colOff>95250</xdr:colOff>
      <xdr:row>70</xdr:row>
      <xdr:rowOff>76200</xdr:rowOff>
    </xdr:to>
    <xdr:graphicFrame macro="">
      <xdr:nvGraphicFramePr>
        <xdr:cNvPr id="6" name="5 Gráfico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1</xdr:row>
      <xdr:rowOff>9525</xdr:rowOff>
    </xdr:from>
    <xdr:to>
      <xdr:col>10</xdr:col>
      <xdr:colOff>676275</xdr:colOff>
      <xdr:row>11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85724</xdr:colOff>
      <xdr:row>30</xdr:row>
      <xdr:rowOff>28575</xdr:rowOff>
    </xdr:from>
    <xdr:to>
      <xdr:col>10</xdr:col>
      <xdr:colOff>571499</xdr:colOff>
      <xdr:row>40</xdr:row>
      <xdr:rowOff>104775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133349</xdr:colOff>
      <xdr:row>59</xdr:row>
      <xdr:rowOff>28575</xdr:rowOff>
    </xdr:from>
    <xdr:to>
      <xdr:col>10</xdr:col>
      <xdr:colOff>733424</xdr:colOff>
      <xdr:row>69</xdr:row>
      <xdr:rowOff>104775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76199</xdr:colOff>
      <xdr:row>88</xdr:row>
      <xdr:rowOff>9525</xdr:rowOff>
    </xdr:from>
    <xdr:to>
      <xdr:col>10</xdr:col>
      <xdr:colOff>485774</xdr:colOff>
      <xdr:row>98</xdr:row>
      <xdr:rowOff>85725</xdr:rowOff>
    </xdr:to>
    <xdr:graphicFrame macro="">
      <xdr:nvGraphicFramePr>
        <xdr:cNvPr id="5" name="4 Gráfico">
          <a:extLst>
            <a:ext uri="{FF2B5EF4-FFF2-40B4-BE49-F238E27FC236}">
              <a16:creationId xmlns=""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</xdr:row>
      <xdr:rowOff>0</xdr:rowOff>
    </xdr:from>
    <xdr:to>
      <xdr:col>10</xdr:col>
      <xdr:colOff>85725</xdr:colOff>
      <xdr:row>12</xdr:row>
      <xdr:rowOff>76200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76199</xdr:colOff>
      <xdr:row>30</xdr:row>
      <xdr:rowOff>9525</xdr:rowOff>
    </xdr:from>
    <xdr:to>
      <xdr:col>10</xdr:col>
      <xdr:colOff>428624</xdr:colOff>
      <xdr:row>40</xdr:row>
      <xdr:rowOff>85725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76199</xdr:colOff>
      <xdr:row>59</xdr:row>
      <xdr:rowOff>0</xdr:rowOff>
    </xdr:from>
    <xdr:to>
      <xdr:col>10</xdr:col>
      <xdr:colOff>295274</xdr:colOff>
      <xdr:row>68</xdr:row>
      <xdr:rowOff>104775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161925</xdr:rowOff>
    </xdr:from>
    <xdr:to>
      <xdr:col>2</xdr:col>
      <xdr:colOff>205740</xdr:colOff>
      <xdr:row>3</xdr:row>
      <xdr:rowOff>108585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C0E806A6-DD59-4B3D-B856-34270F8EA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61925"/>
          <a:ext cx="1767840" cy="51816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5</xdr:row>
      <xdr:rowOff>76200</xdr:rowOff>
    </xdr:from>
    <xdr:to>
      <xdr:col>12</xdr:col>
      <xdr:colOff>104775</xdr:colOff>
      <xdr:row>16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D7D5F858-B746-4E97-91F3-B1961FBFB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66675</xdr:colOff>
      <xdr:row>36</xdr:row>
      <xdr:rowOff>180975</xdr:rowOff>
    </xdr:from>
    <xdr:to>
      <xdr:col>15</xdr:col>
      <xdr:colOff>66675</xdr:colOff>
      <xdr:row>47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BD9E69B6-5993-4BA7-B8B2-27D71A5F7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65</xdr:row>
      <xdr:rowOff>0</xdr:rowOff>
    </xdr:from>
    <xdr:ext cx="2011752" cy="8202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0" y="13696950"/>
              <a:ext cx="2011752" cy="820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400" b="1" i="1">
                        <a:latin typeface="Cambria Math" panose="02040503050406030204" pitchFamily="18" charset="0"/>
                      </a:rPr>
                      <m:t>𝑰𝑮𝑳𝑳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𝟏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lang="es-CO" sz="14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  <m:r>
                          <a:rPr lang="es-CO" sz="1400" b="1" i="1">
                            <a:latin typeface="Cambria Math" panose="02040503050406030204" pitchFamily="18" charset="0"/>
                          </a:rPr>
                          <m:t>−</m:t>
                        </m:r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𝑴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</m:num>
                      <m:den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  <m:r>
                          <a:rPr lang="es-CO" sz="1400" b="1" i="1">
                            <a:latin typeface="Cambria Math" panose="02040503050406030204" pitchFamily="18" charset="0"/>
                          </a:rPr>
                          <m:t>+</m:t>
                        </m:r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𝑴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es-CO" sz="1400" b="1">
                <a:latin typeface="+mn-lt"/>
              </a:endParaRPr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0" y="13696950"/>
              <a:ext cx="2011752" cy="820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400" b="1" i="0">
                  <a:latin typeface="+mn-lt"/>
                </a:rPr>
                <a:t>𝑰𝑮𝑳𝑳=𝟏−(𝑿_𝒊𝒋^𝒌−𝑴_𝒊𝒋^𝒌)/(𝑿_𝒊𝒋^𝒌+𝑴_𝒊𝒋^𝒌 )</a:t>
              </a:r>
              <a:endParaRPr lang="es-CO" sz="1400" b="1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0</xdr:col>
      <xdr:colOff>104775</xdr:colOff>
      <xdr:row>32</xdr:row>
      <xdr:rowOff>28575</xdr:rowOff>
    </xdr:from>
    <xdr:ext cx="1338890" cy="762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/>
            <xdr:cNvSpPr txBox="1"/>
          </xdr:nvSpPr>
          <xdr:spPr>
            <a:xfrm>
              <a:off x="104775" y="6505575"/>
              <a:ext cx="1338890" cy="762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𝑰𝑩</m:t>
                      </m:r>
                    </m:e>
                    <m:sub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𝒊𝒋</m:t>
                      </m:r>
                    </m:sub>
                    <m:sup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bSup>
                </m:oMath>
              </a14:m>
              <a:r>
                <a:rPr lang="es-CO" sz="1600" b="1">
                  <a:latin typeface="+mn-lt"/>
                </a:rPr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f>
                        <m:fPr>
                          <m:type m:val="skw"/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Sup>
                            <m:sSubSup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𝒊𝒋</m:t>
                              </m:r>
                            </m:sub>
                            <m:sup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𝒌</m:t>
                              </m:r>
                            </m:sup>
                          </m:sSubSup>
                        </m:num>
                        <m:den>
                          <m:sSub>
                            <m:sSub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𝑿𝑻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𝒊𝒋</m:t>
                              </m:r>
                            </m:sub>
                          </m:sSub>
                        </m:den>
                      </m:f>
                    </m:num>
                    <m:den>
                      <m:f>
                        <m:fPr>
                          <m:type m:val="skw"/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Sup>
                            <m:sSubSup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𝒊𝒘</m:t>
                              </m:r>
                            </m:sub>
                            <m:sup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𝒌</m:t>
                              </m:r>
                            </m:sup>
                          </m:sSubSup>
                        </m:num>
                        <m:den>
                          <m:sSub>
                            <m:sSub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𝑿𝑻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𝒊𝒘</m:t>
                              </m:r>
                            </m:sub>
                          </m:sSub>
                        </m:den>
                      </m:f>
                    </m:den>
                  </m:f>
                </m:oMath>
              </a14:m>
              <a:endParaRPr lang="es-CO" sz="1600" b="1">
                <a:latin typeface="+mn-lt"/>
              </a:endParaRPr>
            </a:p>
          </xdr:txBody>
        </xdr:sp>
      </mc:Choice>
      <mc:Fallback xmlns="">
        <xdr:sp macro="" textlink="">
          <xdr:nvSpPr>
            <xdr:cNvPr id="10" name="CuadroTexto 9"/>
            <xdr:cNvSpPr txBox="1"/>
          </xdr:nvSpPr>
          <xdr:spPr>
            <a:xfrm>
              <a:off x="104775" y="6505575"/>
              <a:ext cx="1338890" cy="762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600" b="1" i="0">
                  <a:latin typeface="+mn-lt"/>
                </a:rPr>
                <a:t>〖𝑰𝑩〗_𝒊𝒋^𝒌</a:t>
              </a:r>
              <a:r>
                <a:rPr lang="es-CO" sz="1600" b="1">
                  <a:latin typeface="+mn-lt"/>
                </a:rPr>
                <a:t>= </a:t>
              </a:r>
              <a:r>
                <a:rPr lang="es-CO" sz="1600" b="1" i="0">
                  <a:latin typeface="+mn-lt"/>
                </a:rPr>
                <a:t>((𝑿_𝒊𝒋^𝒌)⁄〖𝑿𝑻〗_𝒊𝒋 )/((𝑿_𝒊𝒘^𝒌)⁄〖𝑿𝑻〗_𝒊𝒘 )</a:t>
              </a:r>
              <a:endParaRPr lang="es-CO" sz="1600" b="1">
                <a:latin typeface="+mn-lt"/>
              </a:endParaRPr>
            </a:p>
          </xdr:txBody>
        </xdr:sp>
      </mc:Fallback>
    </mc:AlternateContent>
    <xdr:clientData/>
  </xdr:oneCellAnchor>
  <xdr:twoCellAnchor>
    <xdr:from>
      <xdr:col>4</xdr:col>
      <xdr:colOff>123825</xdr:colOff>
      <xdr:row>69</xdr:row>
      <xdr:rowOff>4762</xdr:rowOff>
    </xdr:from>
    <xdr:to>
      <xdr:col>9</xdr:col>
      <xdr:colOff>485775</xdr:colOff>
      <xdr:row>80</xdr:row>
      <xdr:rowOff>80962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0</xdr:row>
      <xdr:rowOff>19050</xdr:rowOff>
    </xdr:from>
    <xdr:to>
      <xdr:col>8</xdr:col>
      <xdr:colOff>57150</xdr:colOff>
      <xdr:row>11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C0CBB03E-21B9-4128-8305-CD4CB3F62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0</xdr:rowOff>
    </xdr:from>
    <xdr:to>
      <xdr:col>8</xdr:col>
      <xdr:colOff>66675</xdr:colOff>
      <xdr:row>13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129A9EB8-6B06-4FF5-939F-814C48235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0</xdr:rowOff>
    </xdr:from>
    <xdr:to>
      <xdr:col>10</xdr:col>
      <xdr:colOff>66675</xdr:colOff>
      <xdr:row>11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9D3BCA9C-11A5-42F9-A4E8-A716A0F347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</xdr:row>
      <xdr:rowOff>19050</xdr:rowOff>
    </xdr:from>
    <xdr:to>
      <xdr:col>10</xdr:col>
      <xdr:colOff>57150</xdr:colOff>
      <xdr:row>12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AE6C6F13-B12A-4137-BB9E-11C2D370A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85725</xdr:colOff>
      <xdr:row>30</xdr:row>
      <xdr:rowOff>9525</xdr:rowOff>
    </xdr:from>
    <xdr:to>
      <xdr:col>10</xdr:col>
      <xdr:colOff>85725</xdr:colOff>
      <xdr:row>40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B9328799-2A05-440C-94BC-349EDD8DB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47625</xdr:colOff>
      <xdr:row>59</xdr:row>
      <xdr:rowOff>0</xdr:rowOff>
    </xdr:from>
    <xdr:to>
      <xdr:col>10</xdr:col>
      <xdr:colOff>47625</xdr:colOff>
      <xdr:row>70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D6A19B74-72FC-4399-8271-AD67DA44B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</xdr:row>
      <xdr:rowOff>9525</xdr:rowOff>
    </xdr:from>
    <xdr:to>
      <xdr:col>10</xdr:col>
      <xdr:colOff>85725</xdr:colOff>
      <xdr:row>11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D5C4ACA5-B367-48A2-AD3B-3606C9662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66675</xdr:colOff>
      <xdr:row>30</xdr:row>
      <xdr:rowOff>9525</xdr:rowOff>
    </xdr:from>
    <xdr:to>
      <xdr:col>10</xdr:col>
      <xdr:colOff>66675</xdr:colOff>
      <xdr:row>40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D99A64F6-95C8-4AAE-88A9-A01B54D4AD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76200</xdr:colOff>
      <xdr:row>59</xdr:row>
      <xdr:rowOff>0</xdr:rowOff>
    </xdr:from>
    <xdr:to>
      <xdr:col>10</xdr:col>
      <xdr:colOff>76200</xdr:colOff>
      <xdr:row>69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F34CA3B6-375A-48F5-9A58-7C394D88A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66675</xdr:colOff>
      <xdr:row>88</xdr:row>
      <xdr:rowOff>9525</xdr:rowOff>
    </xdr:from>
    <xdr:to>
      <xdr:col>10</xdr:col>
      <xdr:colOff>66675</xdr:colOff>
      <xdr:row>96</xdr:row>
      <xdr:rowOff>85725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DF4B6A6E-A35A-41C2-8C69-88F91A20D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757237</xdr:colOff>
      <xdr:row>1</xdr:row>
      <xdr:rowOff>14287</xdr:rowOff>
    </xdr:from>
    <xdr:to>
      <xdr:col>8</xdr:col>
      <xdr:colOff>757237</xdr:colOff>
      <xdr:row>14</xdr:row>
      <xdr:rowOff>90487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</xdr:row>
      <xdr:rowOff>0</xdr:rowOff>
    </xdr:from>
    <xdr:to>
      <xdr:col>10</xdr:col>
      <xdr:colOff>57150</xdr:colOff>
      <xdr:row>9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EA365AE5-68F4-40F4-9556-16EE70896C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76200</xdr:colOff>
      <xdr:row>30</xdr:row>
      <xdr:rowOff>0</xdr:rowOff>
    </xdr:from>
    <xdr:to>
      <xdr:col>10</xdr:col>
      <xdr:colOff>76200</xdr:colOff>
      <xdr:row>37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6E103362-E26C-448D-AD55-18439C0BF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76200</xdr:colOff>
      <xdr:row>58</xdr:row>
      <xdr:rowOff>180975</xdr:rowOff>
    </xdr:from>
    <xdr:to>
      <xdr:col>10</xdr:col>
      <xdr:colOff>76200</xdr:colOff>
      <xdr:row>66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9D37945E-3204-4967-88C2-A480D093C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47625</xdr:rowOff>
    </xdr:from>
    <xdr:to>
      <xdr:col>2</xdr:col>
      <xdr:colOff>424815</xdr:colOff>
      <xdr:row>3</xdr:row>
      <xdr:rowOff>184785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CFEF252D-8044-47AF-A39B-15F98EAF2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" y="238125"/>
          <a:ext cx="1767840" cy="51816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4</xdr:row>
      <xdr:rowOff>0</xdr:rowOff>
    </xdr:from>
    <xdr:to>
      <xdr:col>12</xdr:col>
      <xdr:colOff>85725</xdr:colOff>
      <xdr:row>14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9A2FB6F6-86FB-4102-8C01-01D5EF159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171450</xdr:colOff>
      <xdr:row>35</xdr:row>
      <xdr:rowOff>171450</xdr:rowOff>
    </xdr:from>
    <xdr:to>
      <xdr:col>16</xdr:col>
      <xdr:colOff>171450</xdr:colOff>
      <xdr:row>44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E8C8B9DE-749B-4B0B-B4C5-C86039A80F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64</xdr:row>
      <xdr:rowOff>0</xdr:rowOff>
    </xdr:from>
    <xdr:ext cx="2011752" cy="8202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0" y="13716000"/>
              <a:ext cx="2011752" cy="820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400" b="1" i="1">
                        <a:latin typeface="Cambria Math" panose="02040503050406030204" pitchFamily="18" charset="0"/>
                      </a:rPr>
                      <m:t>𝑰𝑮𝑳𝑳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𝟏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lang="es-CO" sz="14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  <m:r>
                          <a:rPr lang="es-CO" sz="1400" b="1" i="1">
                            <a:latin typeface="Cambria Math" panose="02040503050406030204" pitchFamily="18" charset="0"/>
                          </a:rPr>
                          <m:t>−</m:t>
                        </m:r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𝑴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</m:num>
                      <m:den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  <m:r>
                          <a:rPr lang="es-CO" sz="1400" b="1" i="1">
                            <a:latin typeface="Cambria Math" panose="02040503050406030204" pitchFamily="18" charset="0"/>
                          </a:rPr>
                          <m:t>+</m:t>
                        </m:r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𝑴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es-CO" sz="1400" b="1">
                <a:latin typeface="+mn-lt"/>
              </a:endParaRPr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0" y="13716000"/>
              <a:ext cx="2011752" cy="820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400" b="1" i="0">
                  <a:latin typeface="+mn-lt"/>
                </a:rPr>
                <a:t>𝑰𝑮𝑳𝑳=𝟏−(𝑿_𝒊𝒋^𝒌−𝑴_𝒊𝒋^𝒌)/(𝑿_𝒊𝒋^𝒌+𝑴_𝒊𝒋^𝒌 )</a:t>
              </a:r>
              <a:endParaRPr lang="es-CO" sz="1400" b="1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0</xdr:col>
      <xdr:colOff>180975</xdr:colOff>
      <xdr:row>31</xdr:row>
      <xdr:rowOff>38100</xdr:rowOff>
    </xdr:from>
    <xdr:ext cx="1338890" cy="762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180975" y="6705600"/>
              <a:ext cx="1338890" cy="762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𝑰𝑩</m:t>
                      </m:r>
                    </m:e>
                    <m:sub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𝒊𝒋</m:t>
                      </m:r>
                    </m:sub>
                    <m:sup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bSup>
                </m:oMath>
              </a14:m>
              <a:r>
                <a:rPr lang="es-CO" sz="1600" b="1">
                  <a:latin typeface="+mn-lt"/>
                </a:rPr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f>
                        <m:fPr>
                          <m:type m:val="skw"/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Sup>
                            <m:sSubSup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𝒊𝒋</m:t>
                              </m:r>
                            </m:sub>
                            <m:sup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𝒌</m:t>
                              </m:r>
                            </m:sup>
                          </m:sSubSup>
                        </m:num>
                        <m:den>
                          <m:sSub>
                            <m:sSub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𝑿𝑻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𝒊𝒋</m:t>
                              </m:r>
                            </m:sub>
                          </m:sSub>
                        </m:den>
                      </m:f>
                    </m:num>
                    <m:den>
                      <m:f>
                        <m:fPr>
                          <m:type m:val="skw"/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Sup>
                            <m:sSubSup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𝒊𝒘</m:t>
                              </m:r>
                            </m:sub>
                            <m:sup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𝒌</m:t>
                              </m:r>
                            </m:sup>
                          </m:sSubSup>
                        </m:num>
                        <m:den>
                          <m:sSub>
                            <m:sSub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𝑿𝑻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𝒊𝒘</m:t>
                              </m:r>
                            </m:sub>
                          </m:sSub>
                        </m:den>
                      </m:f>
                    </m:den>
                  </m:f>
                </m:oMath>
              </a14:m>
              <a:endParaRPr lang="es-CO" sz="1600" b="1">
                <a:latin typeface="+mn-lt"/>
              </a:endParaRPr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180975" y="6705600"/>
              <a:ext cx="1338890" cy="762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600" b="1" i="0">
                  <a:latin typeface="+mn-lt"/>
                </a:rPr>
                <a:t>〖𝑰𝑩〗_𝒊𝒋^𝒌</a:t>
              </a:r>
              <a:r>
                <a:rPr lang="es-CO" sz="1600" b="1">
                  <a:latin typeface="+mn-lt"/>
                </a:rPr>
                <a:t>= </a:t>
              </a:r>
              <a:r>
                <a:rPr lang="es-CO" sz="1600" b="1" i="0">
                  <a:latin typeface="+mn-lt"/>
                </a:rPr>
                <a:t>((𝑿_𝒊𝒋^𝒌)⁄〖𝑿𝑻〗_𝒊𝒋 )/((𝑿_𝒊𝒘^𝒌)⁄〖𝑿𝑻〗_𝒊𝒘 )</a:t>
              </a:r>
              <a:endParaRPr lang="es-CO" sz="1600" b="1">
                <a:latin typeface="+mn-lt"/>
              </a:endParaRPr>
            </a:p>
          </xdr:txBody>
        </xdr:sp>
      </mc:Fallback>
    </mc:AlternateContent>
    <xdr:clientData/>
  </xdr:oneCellAnchor>
  <xdr:twoCellAnchor>
    <xdr:from>
      <xdr:col>4</xdr:col>
      <xdr:colOff>104775</xdr:colOff>
      <xdr:row>68</xdr:row>
      <xdr:rowOff>4762</xdr:rowOff>
    </xdr:from>
    <xdr:to>
      <xdr:col>9</xdr:col>
      <xdr:colOff>723900</xdr:colOff>
      <xdr:row>78</xdr:row>
      <xdr:rowOff>80962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0</xdr:row>
      <xdr:rowOff>0</xdr:rowOff>
    </xdr:from>
    <xdr:to>
      <xdr:col>8</xdr:col>
      <xdr:colOff>76200</xdr:colOff>
      <xdr:row>11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1723C616-7CB2-4CE6-BFAD-2E8E787B8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0</xdr:row>
      <xdr:rowOff>19050</xdr:rowOff>
    </xdr:from>
    <xdr:to>
      <xdr:col>8</xdr:col>
      <xdr:colOff>85725</xdr:colOff>
      <xdr:row>10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9ADB8B9D-8B7C-4097-AA3F-7935DFA99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9525</xdr:rowOff>
    </xdr:from>
    <xdr:to>
      <xdr:col>10</xdr:col>
      <xdr:colOff>85725</xdr:colOff>
      <xdr:row>10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C019E091-48FF-4A07-B866-4170385DFF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19050</xdr:rowOff>
    </xdr:from>
    <xdr:to>
      <xdr:col>10</xdr:col>
      <xdr:colOff>76200</xdr:colOff>
      <xdr:row>12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9A4E33FC-8687-4CE5-800D-976426146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85725</xdr:colOff>
      <xdr:row>30</xdr:row>
      <xdr:rowOff>9525</xdr:rowOff>
    </xdr:from>
    <xdr:to>
      <xdr:col>10</xdr:col>
      <xdr:colOff>85725</xdr:colOff>
      <xdr:row>40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9AB2DBEC-7E14-4637-9C7C-7FAB0A37D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104775</xdr:colOff>
      <xdr:row>58</xdr:row>
      <xdr:rowOff>180975</xdr:rowOff>
    </xdr:from>
    <xdr:to>
      <xdr:col>10</xdr:col>
      <xdr:colOff>104775</xdr:colOff>
      <xdr:row>70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37A08445-6D2A-4A73-8D5C-D88F050E6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180975</xdr:rowOff>
    </xdr:from>
    <xdr:to>
      <xdr:col>10</xdr:col>
      <xdr:colOff>114300</xdr:colOff>
      <xdr:row>11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B2318828-FA36-4546-B305-3E6AE9F8C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114300</xdr:colOff>
      <xdr:row>30</xdr:row>
      <xdr:rowOff>0</xdr:rowOff>
    </xdr:from>
    <xdr:to>
      <xdr:col>10</xdr:col>
      <xdr:colOff>114300</xdr:colOff>
      <xdr:row>40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16E135D6-DF98-41A4-863F-CC9F7DD0F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114300</xdr:colOff>
      <xdr:row>59</xdr:row>
      <xdr:rowOff>9525</xdr:rowOff>
    </xdr:from>
    <xdr:to>
      <xdr:col>10</xdr:col>
      <xdr:colOff>114300</xdr:colOff>
      <xdr:row>69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E364336-FF15-4BD9-92FB-53CDD56E6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114300</xdr:colOff>
      <xdr:row>88</xdr:row>
      <xdr:rowOff>9525</xdr:rowOff>
    </xdr:from>
    <xdr:to>
      <xdr:col>10</xdr:col>
      <xdr:colOff>114300</xdr:colOff>
      <xdr:row>96</xdr:row>
      <xdr:rowOff>85725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72642C35-89E3-47F6-B43A-04AA073053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171450</xdr:rowOff>
    </xdr:from>
    <xdr:to>
      <xdr:col>10</xdr:col>
      <xdr:colOff>104775</xdr:colOff>
      <xdr:row>9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3E8728CC-4EDD-479A-BCDC-EF2D33343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104775</xdr:colOff>
      <xdr:row>29</xdr:row>
      <xdr:rowOff>180975</xdr:rowOff>
    </xdr:from>
    <xdr:to>
      <xdr:col>10</xdr:col>
      <xdr:colOff>104775</xdr:colOff>
      <xdr:row>37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613E171-01B1-4E65-A798-323F48B7F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104775</xdr:colOff>
      <xdr:row>59</xdr:row>
      <xdr:rowOff>0</xdr:rowOff>
    </xdr:from>
    <xdr:to>
      <xdr:col>10</xdr:col>
      <xdr:colOff>104775</xdr:colOff>
      <xdr:row>66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4A183BC4-9D7C-43E1-AA3F-FB1D812BDB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2</xdr:col>
      <xdr:colOff>405765</xdr:colOff>
      <xdr:row>3</xdr:row>
      <xdr:rowOff>99060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B729E0E-1D6D-4D04-AA2D-EA96BF59E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52400"/>
          <a:ext cx="1767840" cy="518160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4</xdr:row>
      <xdr:rowOff>0</xdr:rowOff>
    </xdr:from>
    <xdr:to>
      <xdr:col>12</xdr:col>
      <xdr:colOff>85725</xdr:colOff>
      <xdr:row>14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9C43320-64E6-48C7-992B-012C8B5AD9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104775</xdr:colOff>
      <xdr:row>35</xdr:row>
      <xdr:rowOff>180975</xdr:rowOff>
    </xdr:from>
    <xdr:to>
      <xdr:col>15</xdr:col>
      <xdr:colOff>104775</xdr:colOff>
      <xdr:row>44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800C4219-0AA3-4E5D-90C9-732E5DB05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64</xdr:row>
      <xdr:rowOff>0</xdr:rowOff>
    </xdr:from>
    <xdr:ext cx="2011752" cy="8202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0" y="13525500"/>
              <a:ext cx="2011752" cy="820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400" b="1" i="1">
                        <a:latin typeface="Cambria Math" panose="02040503050406030204" pitchFamily="18" charset="0"/>
                      </a:rPr>
                      <m:t>𝑰𝑮𝑳𝑳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𝟏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lang="es-CO" sz="14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  <m:r>
                          <a:rPr lang="es-CO" sz="1400" b="1" i="1">
                            <a:latin typeface="Cambria Math" panose="02040503050406030204" pitchFamily="18" charset="0"/>
                          </a:rPr>
                          <m:t>−</m:t>
                        </m:r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𝑴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</m:num>
                      <m:den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  <m:r>
                          <a:rPr lang="es-CO" sz="1400" b="1" i="1">
                            <a:latin typeface="Cambria Math" panose="02040503050406030204" pitchFamily="18" charset="0"/>
                          </a:rPr>
                          <m:t>+</m:t>
                        </m:r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𝑴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es-CO" sz="1400" b="1">
                <a:latin typeface="+mn-lt"/>
              </a:endParaRPr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0" y="13525500"/>
              <a:ext cx="2011752" cy="820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400" b="1" i="0">
                  <a:latin typeface="+mn-lt"/>
                </a:rPr>
                <a:t>𝑰𝑮𝑳𝑳=𝟏−(𝑿_𝒊𝒋^𝒌−𝑴_𝒊𝒋^𝒌)/(𝑿_𝒊𝒋^𝒌+𝑴_𝒊𝒋^𝒌 )</a:t>
              </a:r>
              <a:endParaRPr lang="es-CO" sz="1400" b="1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0</xdr:col>
      <xdr:colOff>123825</xdr:colOff>
      <xdr:row>31</xdr:row>
      <xdr:rowOff>0</xdr:rowOff>
    </xdr:from>
    <xdr:ext cx="1338890" cy="762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123825" y="6477000"/>
              <a:ext cx="1338890" cy="762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𝑰𝑩</m:t>
                      </m:r>
                    </m:e>
                    <m:sub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𝒊𝒋</m:t>
                      </m:r>
                    </m:sub>
                    <m:sup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bSup>
                </m:oMath>
              </a14:m>
              <a:r>
                <a:rPr lang="es-CO" sz="1600" b="1">
                  <a:latin typeface="+mn-lt"/>
                </a:rPr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f>
                        <m:fPr>
                          <m:type m:val="skw"/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Sup>
                            <m:sSubSup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𝒊𝒋</m:t>
                              </m:r>
                            </m:sub>
                            <m:sup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𝒌</m:t>
                              </m:r>
                            </m:sup>
                          </m:sSubSup>
                        </m:num>
                        <m:den>
                          <m:sSub>
                            <m:sSub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𝑿𝑻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𝒊𝒋</m:t>
                              </m:r>
                            </m:sub>
                          </m:sSub>
                        </m:den>
                      </m:f>
                    </m:num>
                    <m:den>
                      <m:f>
                        <m:fPr>
                          <m:type m:val="skw"/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Sup>
                            <m:sSubSup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𝒊𝒘</m:t>
                              </m:r>
                            </m:sub>
                            <m:sup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𝒌</m:t>
                              </m:r>
                            </m:sup>
                          </m:sSubSup>
                        </m:num>
                        <m:den>
                          <m:sSub>
                            <m:sSub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𝑿𝑻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𝒊𝒘</m:t>
                              </m:r>
                            </m:sub>
                          </m:sSub>
                        </m:den>
                      </m:f>
                    </m:den>
                  </m:f>
                </m:oMath>
              </a14:m>
              <a:endParaRPr lang="es-CO" sz="1600" b="1">
                <a:latin typeface="+mn-lt"/>
              </a:endParaRPr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123825" y="6477000"/>
              <a:ext cx="1338890" cy="762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600" b="1" i="0">
                  <a:latin typeface="+mn-lt"/>
                </a:rPr>
                <a:t>〖𝑰𝑩〗_𝒊𝒋^𝒌</a:t>
              </a:r>
              <a:r>
                <a:rPr lang="es-CO" sz="1600" b="1">
                  <a:latin typeface="+mn-lt"/>
                </a:rPr>
                <a:t>= </a:t>
              </a:r>
              <a:r>
                <a:rPr lang="es-CO" sz="1600" b="1" i="0">
                  <a:latin typeface="+mn-lt"/>
                </a:rPr>
                <a:t>((𝑿_𝒊𝒋^𝒌)⁄〖𝑿𝑻〗_𝒊𝒋 )/((𝑿_𝒊𝒘^𝒌)⁄〖𝑿𝑻〗_𝒊𝒘 )</a:t>
              </a:r>
              <a:endParaRPr lang="es-CO" sz="1600" b="1">
                <a:latin typeface="+mn-lt"/>
              </a:endParaRPr>
            </a:p>
          </xdr:txBody>
        </xdr:sp>
      </mc:Fallback>
    </mc:AlternateContent>
    <xdr:clientData/>
  </xdr:oneCellAnchor>
  <xdr:twoCellAnchor>
    <xdr:from>
      <xdr:col>4</xdr:col>
      <xdr:colOff>123825</xdr:colOff>
      <xdr:row>68</xdr:row>
      <xdr:rowOff>4762</xdr:rowOff>
    </xdr:from>
    <xdr:to>
      <xdr:col>9</xdr:col>
      <xdr:colOff>676275</xdr:colOff>
      <xdr:row>78</xdr:row>
      <xdr:rowOff>80962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0</xdr:row>
      <xdr:rowOff>0</xdr:rowOff>
    </xdr:from>
    <xdr:to>
      <xdr:col>8</xdr:col>
      <xdr:colOff>104775</xdr:colOff>
      <xdr:row>11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36B8DCEC-A7B9-40B1-9370-76984EF23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747712</xdr:colOff>
      <xdr:row>2</xdr:row>
      <xdr:rowOff>166687</xdr:rowOff>
    </xdr:from>
    <xdr:to>
      <xdr:col>10</xdr:col>
      <xdr:colOff>747712</xdr:colOff>
      <xdr:row>15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0</xdr:row>
      <xdr:rowOff>0</xdr:rowOff>
    </xdr:from>
    <xdr:to>
      <xdr:col>8</xdr:col>
      <xdr:colOff>85725</xdr:colOff>
      <xdr:row>10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E309DE40-0F99-43A8-A3D0-98EE4418C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0</xdr:row>
      <xdr:rowOff>0</xdr:rowOff>
    </xdr:from>
    <xdr:to>
      <xdr:col>10</xdr:col>
      <xdr:colOff>85725</xdr:colOff>
      <xdr:row>10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B1367B1B-F468-4BE0-98B5-251EE9C6E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0</xdr:rowOff>
    </xdr:from>
    <xdr:to>
      <xdr:col>10</xdr:col>
      <xdr:colOff>95250</xdr:colOff>
      <xdr:row>12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99D6A1E4-B96C-47B4-A203-61F122548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114300</xdr:colOff>
      <xdr:row>30</xdr:row>
      <xdr:rowOff>0</xdr:rowOff>
    </xdr:from>
    <xdr:to>
      <xdr:col>10</xdr:col>
      <xdr:colOff>114300</xdr:colOff>
      <xdr:row>40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63CBA0E9-ED78-492E-82C5-8992E2F21F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59</xdr:row>
      <xdr:rowOff>0</xdr:rowOff>
    </xdr:from>
    <xdr:to>
      <xdr:col>10</xdr:col>
      <xdr:colOff>95250</xdr:colOff>
      <xdr:row>70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99FF209B-6C25-44D8-AD7B-408EC72D4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</xdr:row>
      <xdr:rowOff>0</xdr:rowOff>
    </xdr:from>
    <xdr:to>
      <xdr:col>10</xdr:col>
      <xdr:colOff>114300</xdr:colOff>
      <xdr:row>11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F8B94363-43AF-4E53-B3E9-10CEE2F50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30</xdr:row>
      <xdr:rowOff>0</xdr:rowOff>
    </xdr:from>
    <xdr:to>
      <xdr:col>10</xdr:col>
      <xdr:colOff>95250</xdr:colOff>
      <xdr:row>40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C8FAE9F0-D0C8-474E-B1E4-09EE782E9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104775</xdr:colOff>
      <xdr:row>59</xdr:row>
      <xdr:rowOff>0</xdr:rowOff>
    </xdr:from>
    <xdr:to>
      <xdr:col>10</xdr:col>
      <xdr:colOff>104775</xdr:colOff>
      <xdr:row>69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36EF4224-0393-47B1-BE0E-58A0B00F4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114300</xdr:colOff>
      <xdr:row>88</xdr:row>
      <xdr:rowOff>0</xdr:rowOff>
    </xdr:from>
    <xdr:to>
      <xdr:col>10</xdr:col>
      <xdr:colOff>114300</xdr:colOff>
      <xdr:row>96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3FDFB825-CAAC-4DA1-B19B-DE7AE0455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0</xdr:rowOff>
    </xdr:from>
    <xdr:to>
      <xdr:col>10</xdr:col>
      <xdr:colOff>95250</xdr:colOff>
      <xdr:row>9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AB649B3C-9083-442D-8A9E-D90A57822A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104775</xdr:colOff>
      <xdr:row>30</xdr:row>
      <xdr:rowOff>0</xdr:rowOff>
    </xdr:from>
    <xdr:to>
      <xdr:col>10</xdr:col>
      <xdr:colOff>104775</xdr:colOff>
      <xdr:row>37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23305B1C-3718-4C94-B607-408DA2BD3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114300</xdr:colOff>
      <xdr:row>59</xdr:row>
      <xdr:rowOff>0</xdr:rowOff>
    </xdr:from>
    <xdr:to>
      <xdr:col>10</xdr:col>
      <xdr:colOff>114300</xdr:colOff>
      <xdr:row>66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23F23398-0D42-44F1-BF51-756586542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152400</xdr:rowOff>
    </xdr:from>
    <xdr:to>
      <xdr:col>2</xdr:col>
      <xdr:colOff>281940</xdr:colOff>
      <xdr:row>3</xdr:row>
      <xdr:rowOff>99060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E970A212-2588-470D-B752-460A5D670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52400"/>
          <a:ext cx="1767840" cy="51816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4</xdr:row>
      <xdr:rowOff>0</xdr:rowOff>
    </xdr:from>
    <xdr:to>
      <xdr:col>12</xdr:col>
      <xdr:colOff>123825</xdr:colOff>
      <xdr:row>14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381D91B2-F65B-487A-BFB8-344FDB1089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104775</xdr:colOff>
      <xdr:row>36</xdr:row>
      <xdr:rowOff>0</xdr:rowOff>
    </xdr:from>
    <xdr:to>
      <xdr:col>15</xdr:col>
      <xdr:colOff>104775</xdr:colOff>
      <xdr:row>44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A06FD943-1274-439B-B714-3213C01A0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64</xdr:row>
      <xdr:rowOff>0</xdr:rowOff>
    </xdr:from>
    <xdr:ext cx="2011752" cy="8202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0" y="13716000"/>
              <a:ext cx="2011752" cy="820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400" b="1" i="1">
                        <a:latin typeface="Cambria Math" panose="02040503050406030204" pitchFamily="18" charset="0"/>
                      </a:rPr>
                      <m:t>𝑰𝑮𝑳𝑳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𝟏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lang="es-CO" sz="14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  <m:r>
                          <a:rPr lang="es-CO" sz="1400" b="1" i="1">
                            <a:latin typeface="Cambria Math" panose="02040503050406030204" pitchFamily="18" charset="0"/>
                          </a:rPr>
                          <m:t>−</m:t>
                        </m:r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𝑴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</m:num>
                      <m:den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  <m:r>
                          <a:rPr lang="es-CO" sz="1400" b="1" i="1">
                            <a:latin typeface="Cambria Math" panose="02040503050406030204" pitchFamily="18" charset="0"/>
                          </a:rPr>
                          <m:t>+</m:t>
                        </m:r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𝑴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es-CO" sz="1400" b="1">
                <a:latin typeface="+mn-lt"/>
              </a:endParaRPr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0" y="13716000"/>
              <a:ext cx="2011752" cy="820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400" b="1" i="0">
                  <a:latin typeface="+mn-lt"/>
                </a:rPr>
                <a:t>𝑰𝑮𝑳𝑳=𝟏−(𝑿_𝒊𝒋^𝒌−𝑴_𝒊𝒋^𝒌)/(𝑿_𝒊𝒋^𝒌+𝑴_𝒊𝒋^𝒌 )</a:t>
              </a:r>
              <a:endParaRPr lang="es-CO" sz="1400" b="1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0</xdr:col>
      <xdr:colOff>152400</xdr:colOff>
      <xdr:row>30</xdr:row>
      <xdr:rowOff>171450</xdr:rowOff>
    </xdr:from>
    <xdr:ext cx="1338890" cy="762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152400" y="6648450"/>
              <a:ext cx="1338890" cy="762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𝑰𝑩</m:t>
                      </m:r>
                    </m:e>
                    <m:sub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𝒊𝒋</m:t>
                      </m:r>
                    </m:sub>
                    <m:sup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bSup>
                </m:oMath>
              </a14:m>
              <a:r>
                <a:rPr lang="es-CO" sz="1600" b="1">
                  <a:latin typeface="+mn-lt"/>
                </a:rPr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f>
                        <m:fPr>
                          <m:type m:val="skw"/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Sup>
                            <m:sSubSup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𝒊𝒋</m:t>
                              </m:r>
                            </m:sub>
                            <m:sup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𝒌</m:t>
                              </m:r>
                            </m:sup>
                          </m:sSubSup>
                        </m:num>
                        <m:den>
                          <m:sSub>
                            <m:sSub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𝑿𝑻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𝒊𝒋</m:t>
                              </m:r>
                            </m:sub>
                          </m:sSub>
                        </m:den>
                      </m:f>
                    </m:num>
                    <m:den>
                      <m:f>
                        <m:fPr>
                          <m:type m:val="skw"/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Sup>
                            <m:sSubSup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𝒊𝒘</m:t>
                              </m:r>
                            </m:sub>
                            <m:sup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𝒌</m:t>
                              </m:r>
                            </m:sup>
                          </m:sSubSup>
                        </m:num>
                        <m:den>
                          <m:sSub>
                            <m:sSub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𝑿𝑻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𝒊𝒘</m:t>
                              </m:r>
                            </m:sub>
                          </m:sSub>
                        </m:den>
                      </m:f>
                    </m:den>
                  </m:f>
                </m:oMath>
              </a14:m>
              <a:endParaRPr lang="es-CO" sz="1600" b="1">
                <a:latin typeface="+mn-lt"/>
              </a:endParaRPr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152400" y="6648450"/>
              <a:ext cx="1338890" cy="762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600" b="1" i="0">
                  <a:latin typeface="+mn-lt"/>
                </a:rPr>
                <a:t>〖𝑰𝑩〗_𝒊𝒋^𝒌</a:t>
              </a:r>
              <a:r>
                <a:rPr lang="es-CO" sz="1600" b="1">
                  <a:latin typeface="+mn-lt"/>
                </a:rPr>
                <a:t>= </a:t>
              </a:r>
              <a:r>
                <a:rPr lang="es-CO" sz="1600" b="1" i="0">
                  <a:latin typeface="+mn-lt"/>
                </a:rPr>
                <a:t>((𝑿_𝒊𝒋^𝒌)⁄〖𝑿𝑻〗_𝒊𝒋 )/((𝑿_𝒊𝒘^𝒌)⁄〖𝑿𝑻〗_𝒊𝒘 )</a:t>
              </a:r>
              <a:endParaRPr lang="es-CO" sz="1600" b="1">
                <a:latin typeface="+mn-lt"/>
              </a:endParaRPr>
            </a:p>
          </xdr:txBody>
        </xdr:sp>
      </mc:Fallback>
    </mc:AlternateContent>
    <xdr:clientData/>
  </xdr:oneCellAnchor>
  <xdr:twoCellAnchor>
    <xdr:from>
      <xdr:col>4</xdr:col>
      <xdr:colOff>133350</xdr:colOff>
      <xdr:row>68</xdr:row>
      <xdr:rowOff>4762</xdr:rowOff>
    </xdr:from>
    <xdr:to>
      <xdr:col>9</xdr:col>
      <xdr:colOff>704850</xdr:colOff>
      <xdr:row>79</xdr:row>
      <xdr:rowOff>80962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0</xdr:row>
      <xdr:rowOff>0</xdr:rowOff>
    </xdr:from>
    <xdr:to>
      <xdr:col>8</xdr:col>
      <xdr:colOff>85725</xdr:colOff>
      <xdr:row>11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95DA68F9-DA90-4668-892B-9B97EEC17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0</xdr:row>
      <xdr:rowOff>0</xdr:rowOff>
    </xdr:from>
    <xdr:to>
      <xdr:col>8</xdr:col>
      <xdr:colOff>95250</xdr:colOff>
      <xdr:row>10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5D262CE9-EFCA-4497-B5AC-FD6F812E6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0</xdr:row>
      <xdr:rowOff>0</xdr:rowOff>
    </xdr:from>
    <xdr:to>
      <xdr:col>10</xdr:col>
      <xdr:colOff>95250</xdr:colOff>
      <xdr:row>10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50476014-BE74-43ED-BAAE-8808FDC02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1</xdr:row>
      <xdr:rowOff>0</xdr:rowOff>
    </xdr:from>
    <xdr:to>
      <xdr:col>10</xdr:col>
      <xdr:colOff>85725</xdr:colOff>
      <xdr:row>12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60BFEFA6-3AB4-4B0B-A1E9-60115DA3D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133350</xdr:colOff>
      <xdr:row>30</xdr:row>
      <xdr:rowOff>0</xdr:rowOff>
    </xdr:from>
    <xdr:to>
      <xdr:col>10</xdr:col>
      <xdr:colOff>133350</xdr:colOff>
      <xdr:row>40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339C5A56-E653-42F3-8881-3022E1B77E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59</xdr:row>
      <xdr:rowOff>0</xdr:rowOff>
    </xdr:from>
    <xdr:to>
      <xdr:col>10</xdr:col>
      <xdr:colOff>95250</xdr:colOff>
      <xdr:row>70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AE961CE6-1FB9-4F16-992F-82FA4766E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42862</xdr:colOff>
      <xdr:row>8</xdr:row>
      <xdr:rowOff>14287</xdr:rowOff>
    </xdr:from>
    <xdr:to>
      <xdr:col>10</xdr:col>
      <xdr:colOff>247650</xdr:colOff>
      <xdr:row>25</xdr:row>
      <xdr:rowOff>104775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</xdr:colOff>
      <xdr:row>35</xdr:row>
      <xdr:rowOff>138111</xdr:rowOff>
    </xdr:from>
    <xdr:to>
      <xdr:col>10</xdr:col>
      <xdr:colOff>152400</xdr:colOff>
      <xdr:row>52</xdr:row>
      <xdr:rowOff>9524</xdr:rowOff>
    </xdr:to>
    <xdr:graphicFrame macro="">
      <xdr:nvGraphicFramePr>
        <xdr:cNvPr id="6" name="Gráfico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</xdr:colOff>
      <xdr:row>66</xdr:row>
      <xdr:rowOff>138111</xdr:rowOff>
    </xdr:from>
    <xdr:to>
      <xdr:col>10</xdr:col>
      <xdr:colOff>85725</xdr:colOff>
      <xdr:row>82</xdr:row>
      <xdr:rowOff>142874</xdr:rowOff>
    </xdr:to>
    <xdr:graphicFrame macro="">
      <xdr:nvGraphicFramePr>
        <xdr:cNvPr id="8" name="Gráfico 7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209549</xdr:colOff>
      <xdr:row>94</xdr:row>
      <xdr:rowOff>33337</xdr:rowOff>
    </xdr:from>
    <xdr:to>
      <xdr:col>9</xdr:col>
      <xdr:colOff>628649</xdr:colOff>
      <xdr:row>110</xdr:row>
      <xdr:rowOff>28575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76199</xdr:colOff>
      <xdr:row>125</xdr:row>
      <xdr:rowOff>142875</xdr:rowOff>
    </xdr:from>
    <xdr:to>
      <xdr:col>10</xdr:col>
      <xdr:colOff>723899</xdr:colOff>
      <xdr:row>142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</xdr:row>
      <xdr:rowOff>0</xdr:rowOff>
    </xdr:from>
    <xdr:to>
      <xdr:col>10</xdr:col>
      <xdr:colOff>114300</xdr:colOff>
      <xdr:row>11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A2E11173-26F2-4D38-AED5-6C97E5959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133350</xdr:colOff>
      <xdr:row>30</xdr:row>
      <xdr:rowOff>0</xdr:rowOff>
    </xdr:from>
    <xdr:to>
      <xdr:col>10</xdr:col>
      <xdr:colOff>133350</xdr:colOff>
      <xdr:row>40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EB810EF9-540E-4ED5-9242-0C65AADA3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104775</xdr:colOff>
      <xdr:row>59</xdr:row>
      <xdr:rowOff>0</xdr:rowOff>
    </xdr:from>
    <xdr:to>
      <xdr:col>10</xdr:col>
      <xdr:colOff>104775</xdr:colOff>
      <xdr:row>69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FC1CE39-295A-43D8-9E9C-DAFDC81BE6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104775</xdr:colOff>
      <xdr:row>88</xdr:row>
      <xdr:rowOff>0</xdr:rowOff>
    </xdr:from>
    <xdr:to>
      <xdr:col>10</xdr:col>
      <xdr:colOff>104775</xdr:colOff>
      <xdr:row>96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81950C9F-52D1-46F0-BE8E-0DB0B2989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</xdr:row>
      <xdr:rowOff>0</xdr:rowOff>
    </xdr:from>
    <xdr:to>
      <xdr:col>10</xdr:col>
      <xdr:colOff>114300</xdr:colOff>
      <xdr:row>9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C7F75D91-0103-435B-90D0-4354DFD0B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30</xdr:row>
      <xdr:rowOff>0</xdr:rowOff>
    </xdr:from>
    <xdr:to>
      <xdr:col>10</xdr:col>
      <xdr:colOff>95250</xdr:colOff>
      <xdr:row>40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B75A4BF0-8B6F-45A5-ADEF-C9649335A7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123825</xdr:colOff>
      <xdr:row>58</xdr:row>
      <xdr:rowOff>180975</xdr:rowOff>
    </xdr:from>
    <xdr:to>
      <xdr:col>10</xdr:col>
      <xdr:colOff>123825</xdr:colOff>
      <xdr:row>68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67C1B58B-2638-4590-BC14-F96A5728D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142875</xdr:rowOff>
    </xdr:from>
    <xdr:to>
      <xdr:col>2</xdr:col>
      <xdr:colOff>520065</xdr:colOff>
      <xdr:row>3</xdr:row>
      <xdr:rowOff>89535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D43CEA26-71BD-455A-BD59-C6BB11CAA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42875"/>
          <a:ext cx="1767840" cy="518160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36</xdr:row>
      <xdr:rowOff>0</xdr:rowOff>
    </xdr:from>
    <xdr:to>
      <xdr:col>15</xdr:col>
      <xdr:colOff>95250</xdr:colOff>
      <xdr:row>44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AA50C8DF-D4B5-475C-9C5A-B67D14C91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104775</xdr:colOff>
      <xdr:row>4</xdr:row>
      <xdr:rowOff>0</xdr:rowOff>
    </xdr:from>
    <xdr:to>
      <xdr:col>12</xdr:col>
      <xdr:colOff>104775</xdr:colOff>
      <xdr:row>11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16585A75-6671-4402-A947-0A05C737F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64</xdr:row>
      <xdr:rowOff>0</xdr:rowOff>
    </xdr:from>
    <xdr:ext cx="2011752" cy="8202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0" y="13716000"/>
              <a:ext cx="2011752" cy="820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400" b="1" i="1">
                        <a:latin typeface="Cambria Math" panose="02040503050406030204" pitchFamily="18" charset="0"/>
                      </a:rPr>
                      <m:t>𝑰𝑮𝑳𝑳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𝟏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lang="es-CO" sz="14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  <m:r>
                          <a:rPr lang="es-CO" sz="1400" b="1" i="1">
                            <a:latin typeface="Cambria Math" panose="02040503050406030204" pitchFamily="18" charset="0"/>
                          </a:rPr>
                          <m:t>−</m:t>
                        </m:r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𝑴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</m:num>
                      <m:den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  <m:r>
                          <a:rPr lang="es-CO" sz="1400" b="1" i="1">
                            <a:latin typeface="Cambria Math" panose="02040503050406030204" pitchFamily="18" charset="0"/>
                          </a:rPr>
                          <m:t>+</m:t>
                        </m:r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𝑴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es-CO" sz="1400" b="1">
                <a:latin typeface="+mn-lt"/>
              </a:endParaRPr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0" y="13716000"/>
              <a:ext cx="2011752" cy="820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400" b="1" i="0">
                  <a:latin typeface="+mn-lt"/>
                </a:rPr>
                <a:t>𝑰𝑮𝑳𝑳=𝟏−(𝑿_𝒊𝒋^𝒌−𝑴_𝒊𝒋^𝒌)/(𝑿_𝒊𝒋^𝒌+𝑴_𝒊𝒋^𝒌 )</a:t>
              </a:r>
              <a:endParaRPr lang="es-CO" sz="1400" b="1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0</xdr:col>
      <xdr:colOff>114300</xdr:colOff>
      <xdr:row>30</xdr:row>
      <xdr:rowOff>180975</xdr:rowOff>
    </xdr:from>
    <xdr:ext cx="1338890" cy="762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114300" y="6657975"/>
              <a:ext cx="1338890" cy="762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𝑰𝑩</m:t>
                      </m:r>
                    </m:e>
                    <m:sub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𝒊𝒋</m:t>
                      </m:r>
                    </m:sub>
                    <m:sup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bSup>
                </m:oMath>
              </a14:m>
              <a:r>
                <a:rPr lang="es-CO" sz="1600" b="1">
                  <a:latin typeface="+mn-lt"/>
                </a:rPr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f>
                        <m:fPr>
                          <m:type m:val="skw"/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Sup>
                            <m:sSubSup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𝒊𝒋</m:t>
                              </m:r>
                            </m:sub>
                            <m:sup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𝒌</m:t>
                              </m:r>
                            </m:sup>
                          </m:sSubSup>
                        </m:num>
                        <m:den>
                          <m:sSub>
                            <m:sSub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𝑿𝑻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𝒊𝒋</m:t>
                              </m:r>
                            </m:sub>
                          </m:sSub>
                        </m:den>
                      </m:f>
                    </m:num>
                    <m:den>
                      <m:f>
                        <m:fPr>
                          <m:type m:val="skw"/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Sup>
                            <m:sSubSup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𝒊𝒘</m:t>
                              </m:r>
                            </m:sub>
                            <m:sup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𝒌</m:t>
                              </m:r>
                            </m:sup>
                          </m:sSubSup>
                        </m:num>
                        <m:den>
                          <m:sSub>
                            <m:sSub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𝑿𝑻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𝒊𝒘</m:t>
                              </m:r>
                            </m:sub>
                          </m:sSub>
                        </m:den>
                      </m:f>
                    </m:den>
                  </m:f>
                </m:oMath>
              </a14:m>
              <a:endParaRPr lang="es-CO" sz="1600" b="1">
                <a:latin typeface="+mn-lt"/>
              </a:endParaRPr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114300" y="6657975"/>
              <a:ext cx="1338890" cy="762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600" b="1" i="0">
                  <a:latin typeface="+mn-lt"/>
                </a:rPr>
                <a:t>〖𝑰𝑩〗_𝒊𝒋^𝒌</a:t>
              </a:r>
              <a:r>
                <a:rPr lang="es-CO" sz="1600" b="1">
                  <a:latin typeface="+mn-lt"/>
                </a:rPr>
                <a:t>= </a:t>
              </a:r>
              <a:r>
                <a:rPr lang="es-CO" sz="1600" b="1" i="0">
                  <a:latin typeface="+mn-lt"/>
                </a:rPr>
                <a:t>((𝑿_𝒊𝒋^𝒌)⁄〖𝑿𝑻〗_𝒊𝒋 )/((𝑿_𝒊𝒘^𝒌)⁄〖𝑿𝑻〗_𝒊𝒘 )</a:t>
              </a:r>
              <a:endParaRPr lang="es-CO" sz="1600" b="1">
                <a:latin typeface="+mn-lt"/>
              </a:endParaRPr>
            </a:p>
          </xdr:txBody>
        </xdr:sp>
      </mc:Fallback>
    </mc:AlternateContent>
    <xdr:clientData/>
  </xdr:oneCellAnchor>
  <xdr:twoCellAnchor>
    <xdr:from>
      <xdr:col>4</xdr:col>
      <xdr:colOff>142875</xdr:colOff>
      <xdr:row>68</xdr:row>
      <xdr:rowOff>4762</xdr:rowOff>
    </xdr:from>
    <xdr:to>
      <xdr:col>9</xdr:col>
      <xdr:colOff>676275</xdr:colOff>
      <xdr:row>78</xdr:row>
      <xdr:rowOff>80962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0</xdr:row>
      <xdr:rowOff>0</xdr:rowOff>
    </xdr:from>
    <xdr:to>
      <xdr:col>8</xdr:col>
      <xdr:colOff>104775</xdr:colOff>
      <xdr:row>11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1AE4BA56-DE51-43DF-B409-2322C0BFDB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0</xdr:row>
      <xdr:rowOff>0</xdr:rowOff>
    </xdr:from>
    <xdr:to>
      <xdr:col>8</xdr:col>
      <xdr:colOff>104775</xdr:colOff>
      <xdr:row>10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B106362D-3E51-44B0-9CA6-365DCFB8C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0</xdr:row>
      <xdr:rowOff>0</xdr:rowOff>
    </xdr:from>
    <xdr:to>
      <xdr:col>10</xdr:col>
      <xdr:colOff>95250</xdr:colOff>
      <xdr:row>10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87BA50DB-7E25-4D91-ADA1-28EADCE46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142875</xdr:colOff>
      <xdr:row>1</xdr:row>
      <xdr:rowOff>0</xdr:rowOff>
    </xdr:from>
    <xdr:to>
      <xdr:col>10</xdr:col>
      <xdr:colOff>142875</xdr:colOff>
      <xdr:row>12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DDEBD890-0C87-4A4A-B277-84C7A152A9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85725</xdr:colOff>
      <xdr:row>30</xdr:row>
      <xdr:rowOff>0</xdr:rowOff>
    </xdr:from>
    <xdr:to>
      <xdr:col>10</xdr:col>
      <xdr:colOff>85725</xdr:colOff>
      <xdr:row>40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497FD005-A1DD-49EF-B8B2-3BF748136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114300</xdr:colOff>
      <xdr:row>59</xdr:row>
      <xdr:rowOff>0</xdr:rowOff>
    </xdr:from>
    <xdr:to>
      <xdr:col>10</xdr:col>
      <xdr:colOff>114300</xdr:colOff>
      <xdr:row>70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FCCF8F6F-AC5A-40BB-B16A-E60D03DED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10</xdr:col>
      <xdr:colOff>104775</xdr:colOff>
      <xdr:row>11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795372D0-70AE-4BB4-B34A-A2562258F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123825</xdr:colOff>
      <xdr:row>30</xdr:row>
      <xdr:rowOff>0</xdr:rowOff>
    </xdr:from>
    <xdr:to>
      <xdr:col>10</xdr:col>
      <xdr:colOff>123825</xdr:colOff>
      <xdr:row>40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119640CA-4BE7-4EB4-9508-089AB708E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142875</xdr:colOff>
      <xdr:row>59</xdr:row>
      <xdr:rowOff>0</xdr:rowOff>
    </xdr:from>
    <xdr:to>
      <xdr:col>10</xdr:col>
      <xdr:colOff>142875</xdr:colOff>
      <xdr:row>69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9C18D90E-FF58-45D4-B2BC-71A8875AE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142875</xdr:colOff>
      <xdr:row>88</xdr:row>
      <xdr:rowOff>0</xdr:rowOff>
    </xdr:from>
    <xdr:to>
      <xdr:col>10</xdr:col>
      <xdr:colOff>142875</xdr:colOff>
      <xdr:row>96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4B23A1A6-6CC5-4401-86C3-B5D52551F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</xdr:row>
      <xdr:rowOff>0</xdr:rowOff>
    </xdr:from>
    <xdr:to>
      <xdr:col>10</xdr:col>
      <xdr:colOff>114300</xdr:colOff>
      <xdr:row>9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41FDB0F4-0C09-41CA-AD50-AC480E5E46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30</xdr:row>
      <xdr:rowOff>0</xdr:rowOff>
    </xdr:from>
    <xdr:to>
      <xdr:col>10</xdr:col>
      <xdr:colOff>95250</xdr:colOff>
      <xdr:row>37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EC2B3537-C5BB-4E62-A737-5A4C50B46F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133350</xdr:colOff>
      <xdr:row>59</xdr:row>
      <xdr:rowOff>0</xdr:rowOff>
    </xdr:from>
    <xdr:to>
      <xdr:col>10</xdr:col>
      <xdr:colOff>133350</xdr:colOff>
      <xdr:row>66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6018B270-9675-4705-9B81-DBD9555662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142875</xdr:rowOff>
    </xdr:from>
    <xdr:to>
      <xdr:col>2</xdr:col>
      <xdr:colOff>520065</xdr:colOff>
      <xdr:row>3</xdr:row>
      <xdr:rowOff>89535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7BA8BAAB-00B2-4292-A400-FCF02240B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42875"/>
          <a:ext cx="1767840" cy="518160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4</xdr:row>
      <xdr:rowOff>0</xdr:rowOff>
    </xdr:from>
    <xdr:to>
      <xdr:col>12</xdr:col>
      <xdr:colOff>161925</xdr:colOff>
      <xdr:row>11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50ABD13F-B779-4039-A6C3-CDC423FCC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123825</xdr:colOff>
      <xdr:row>36</xdr:row>
      <xdr:rowOff>0</xdr:rowOff>
    </xdr:from>
    <xdr:to>
      <xdr:col>15</xdr:col>
      <xdr:colOff>123825</xdr:colOff>
      <xdr:row>44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6C28D3A3-453A-46AC-B61D-B93EE3E5D1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64</xdr:row>
      <xdr:rowOff>0</xdr:rowOff>
    </xdr:from>
    <xdr:ext cx="2011752" cy="8202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0" y="13716000"/>
              <a:ext cx="2011752" cy="820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400" b="1" i="1">
                        <a:latin typeface="Cambria Math" panose="02040503050406030204" pitchFamily="18" charset="0"/>
                      </a:rPr>
                      <m:t>𝑰𝑮𝑳𝑳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𝟏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lang="es-CO" sz="14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  <m:r>
                          <a:rPr lang="es-CO" sz="1400" b="1" i="1">
                            <a:latin typeface="Cambria Math" panose="02040503050406030204" pitchFamily="18" charset="0"/>
                          </a:rPr>
                          <m:t>−</m:t>
                        </m:r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𝑴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</m:num>
                      <m:den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  <m:r>
                          <a:rPr lang="es-CO" sz="1400" b="1" i="1">
                            <a:latin typeface="Cambria Math" panose="02040503050406030204" pitchFamily="18" charset="0"/>
                          </a:rPr>
                          <m:t>+</m:t>
                        </m:r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𝑴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es-CO" sz="1400" b="1">
                <a:latin typeface="+mn-lt"/>
              </a:endParaRPr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0" y="13716000"/>
              <a:ext cx="2011752" cy="820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400" b="1" i="0">
                  <a:latin typeface="+mn-lt"/>
                </a:rPr>
                <a:t>𝑰𝑮𝑳𝑳=𝟏−(𝑿_𝒊𝒋^𝒌−𝑴_𝒊𝒋^𝒌)/(𝑿_𝒊𝒋^𝒌+𝑴_𝒊𝒋^𝒌 )</a:t>
              </a:r>
              <a:endParaRPr lang="es-CO" sz="1400" b="1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0</xdr:col>
      <xdr:colOff>114300</xdr:colOff>
      <xdr:row>31</xdr:row>
      <xdr:rowOff>0</xdr:rowOff>
    </xdr:from>
    <xdr:ext cx="1338890" cy="762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114300" y="6667500"/>
              <a:ext cx="1338890" cy="762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𝑰𝑩</m:t>
                      </m:r>
                    </m:e>
                    <m:sub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𝒊𝒋</m:t>
                      </m:r>
                    </m:sub>
                    <m:sup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bSup>
                </m:oMath>
              </a14:m>
              <a:r>
                <a:rPr lang="es-CO" sz="1600" b="1">
                  <a:latin typeface="+mn-lt"/>
                </a:rPr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f>
                        <m:fPr>
                          <m:type m:val="skw"/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Sup>
                            <m:sSubSup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𝒊𝒋</m:t>
                              </m:r>
                            </m:sub>
                            <m:sup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𝒌</m:t>
                              </m:r>
                            </m:sup>
                          </m:sSubSup>
                        </m:num>
                        <m:den>
                          <m:sSub>
                            <m:sSub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𝑿𝑻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𝒊𝒋</m:t>
                              </m:r>
                            </m:sub>
                          </m:sSub>
                        </m:den>
                      </m:f>
                    </m:num>
                    <m:den>
                      <m:f>
                        <m:fPr>
                          <m:type m:val="skw"/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Sup>
                            <m:sSubSup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𝒊𝒘</m:t>
                              </m:r>
                            </m:sub>
                            <m:sup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𝒌</m:t>
                              </m:r>
                            </m:sup>
                          </m:sSubSup>
                        </m:num>
                        <m:den>
                          <m:sSub>
                            <m:sSub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𝑿𝑻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𝒊𝒘</m:t>
                              </m:r>
                            </m:sub>
                          </m:sSub>
                        </m:den>
                      </m:f>
                    </m:den>
                  </m:f>
                </m:oMath>
              </a14:m>
              <a:endParaRPr lang="es-CO" sz="1600" b="1">
                <a:latin typeface="+mn-lt"/>
              </a:endParaRPr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114300" y="6667500"/>
              <a:ext cx="1338890" cy="762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600" b="1" i="0">
                  <a:latin typeface="+mn-lt"/>
                </a:rPr>
                <a:t>〖𝑰𝑩〗_𝒊𝒋^𝒌</a:t>
              </a:r>
              <a:r>
                <a:rPr lang="es-CO" sz="1600" b="1">
                  <a:latin typeface="+mn-lt"/>
                </a:rPr>
                <a:t>= </a:t>
              </a:r>
              <a:r>
                <a:rPr lang="es-CO" sz="1600" b="1" i="0">
                  <a:latin typeface="+mn-lt"/>
                </a:rPr>
                <a:t>((𝑿_𝒊𝒋^𝒌)⁄〖𝑿𝑻〗_𝒊𝒋 )/((𝑿_𝒊𝒘^𝒌)⁄〖𝑿𝑻〗_𝒊𝒘 )</a:t>
              </a:r>
              <a:endParaRPr lang="es-CO" sz="1600" b="1">
                <a:latin typeface="+mn-lt"/>
              </a:endParaRPr>
            </a:p>
          </xdr:txBody>
        </xdr:sp>
      </mc:Fallback>
    </mc:AlternateContent>
    <xdr:clientData/>
  </xdr:oneCellAnchor>
  <xdr:twoCellAnchor>
    <xdr:from>
      <xdr:col>4</xdr:col>
      <xdr:colOff>123825</xdr:colOff>
      <xdr:row>68</xdr:row>
      <xdr:rowOff>14287</xdr:rowOff>
    </xdr:from>
    <xdr:to>
      <xdr:col>9</xdr:col>
      <xdr:colOff>685800</xdr:colOff>
      <xdr:row>78</xdr:row>
      <xdr:rowOff>90487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5</xdr:row>
      <xdr:rowOff>104774</xdr:rowOff>
    </xdr:from>
    <xdr:to>
      <xdr:col>9</xdr:col>
      <xdr:colOff>276224</xdr:colOff>
      <xdr:row>19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180975</xdr:colOff>
      <xdr:row>32</xdr:row>
      <xdr:rowOff>47625</xdr:rowOff>
    </xdr:from>
    <xdr:to>
      <xdr:col>9</xdr:col>
      <xdr:colOff>695325</xdr:colOff>
      <xdr:row>46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57150</xdr:colOff>
      <xdr:row>60</xdr:row>
      <xdr:rowOff>38100</xdr:rowOff>
    </xdr:from>
    <xdr:to>
      <xdr:col>12</xdr:col>
      <xdr:colOff>57150</xdr:colOff>
      <xdr:row>70</xdr:row>
      <xdr:rowOff>114300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47625</xdr:colOff>
      <xdr:row>89</xdr:row>
      <xdr:rowOff>47625</xdr:rowOff>
    </xdr:from>
    <xdr:to>
      <xdr:col>10</xdr:col>
      <xdr:colOff>657225</xdr:colOff>
      <xdr:row>99</xdr:row>
      <xdr:rowOff>123825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0</xdr:rowOff>
    </xdr:from>
    <xdr:to>
      <xdr:col>8</xdr:col>
      <xdr:colOff>114300</xdr:colOff>
      <xdr:row>11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6C630066-A8D4-4272-9D63-080A09981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0</xdr:row>
      <xdr:rowOff>0</xdr:rowOff>
    </xdr:from>
    <xdr:to>
      <xdr:col>8</xdr:col>
      <xdr:colOff>123825</xdr:colOff>
      <xdr:row>10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53DFF5AC-B813-48A2-B830-FBF637A09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0</xdr:row>
      <xdr:rowOff>0</xdr:rowOff>
    </xdr:from>
    <xdr:to>
      <xdr:col>10</xdr:col>
      <xdr:colOff>104775</xdr:colOff>
      <xdr:row>10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823BA713-9DAF-4781-83ED-B47986D4C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0</xdr:rowOff>
    </xdr:from>
    <xdr:to>
      <xdr:col>10</xdr:col>
      <xdr:colOff>95250</xdr:colOff>
      <xdr:row>12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378107D7-DE0B-4D2D-B5BF-95B7C9FDD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104775</xdr:colOff>
      <xdr:row>30</xdr:row>
      <xdr:rowOff>0</xdr:rowOff>
    </xdr:from>
    <xdr:to>
      <xdr:col>10</xdr:col>
      <xdr:colOff>104775</xdr:colOff>
      <xdr:row>40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14F3C78B-7F56-49F9-8045-9A45E7CF6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114300</xdr:colOff>
      <xdr:row>59</xdr:row>
      <xdr:rowOff>0</xdr:rowOff>
    </xdr:from>
    <xdr:to>
      <xdr:col>10</xdr:col>
      <xdr:colOff>114300</xdr:colOff>
      <xdr:row>70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1E80205D-2F81-4940-BEA9-10E9AB24B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</xdr:row>
      <xdr:rowOff>0</xdr:rowOff>
    </xdr:from>
    <xdr:to>
      <xdr:col>10</xdr:col>
      <xdr:colOff>114300</xdr:colOff>
      <xdr:row>11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E09A0B9F-4EC8-41DB-BA53-7627CE31A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114300</xdr:colOff>
      <xdr:row>30</xdr:row>
      <xdr:rowOff>0</xdr:rowOff>
    </xdr:from>
    <xdr:to>
      <xdr:col>10</xdr:col>
      <xdr:colOff>114300</xdr:colOff>
      <xdr:row>40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4BA557FA-2C76-4BCF-890A-B24568A50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104775</xdr:colOff>
      <xdr:row>59</xdr:row>
      <xdr:rowOff>0</xdr:rowOff>
    </xdr:from>
    <xdr:to>
      <xdr:col>10</xdr:col>
      <xdr:colOff>104775</xdr:colOff>
      <xdr:row>69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192C9854-7528-4FD3-896D-C73E8423E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104775</xdr:colOff>
      <xdr:row>88</xdr:row>
      <xdr:rowOff>0</xdr:rowOff>
    </xdr:from>
    <xdr:to>
      <xdr:col>10</xdr:col>
      <xdr:colOff>104775</xdr:colOff>
      <xdr:row>96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33DEE225-8A1B-4E38-9C16-44C48E7CB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10</xdr:col>
      <xdr:colOff>104775</xdr:colOff>
      <xdr:row>9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15A4F7A4-CE51-400E-A94A-953F8558BB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123825</xdr:colOff>
      <xdr:row>30</xdr:row>
      <xdr:rowOff>0</xdr:rowOff>
    </xdr:from>
    <xdr:to>
      <xdr:col>10</xdr:col>
      <xdr:colOff>123825</xdr:colOff>
      <xdr:row>37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12102F43-7C92-4015-A377-DE0E1EE7B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114300</xdr:colOff>
      <xdr:row>59</xdr:row>
      <xdr:rowOff>0</xdr:rowOff>
    </xdr:from>
    <xdr:to>
      <xdr:col>10</xdr:col>
      <xdr:colOff>114300</xdr:colOff>
      <xdr:row>66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32279766-6CC0-4B77-9279-E3D71704A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142875</xdr:rowOff>
    </xdr:from>
    <xdr:to>
      <xdr:col>2</xdr:col>
      <xdr:colOff>520065</xdr:colOff>
      <xdr:row>3</xdr:row>
      <xdr:rowOff>89535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467FA124-F0A7-4E14-BDB7-502C9E08B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42875"/>
          <a:ext cx="1767840" cy="51816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4</xdr:row>
      <xdr:rowOff>0</xdr:rowOff>
    </xdr:from>
    <xdr:to>
      <xdr:col>12</xdr:col>
      <xdr:colOff>123825</xdr:colOff>
      <xdr:row>11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BFE96489-C6C3-4CED-B46C-C467EE802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123825</xdr:colOff>
      <xdr:row>36</xdr:row>
      <xdr:rowOff>0</xdr:rowOff>
    </xdr:from>
    <xdr:to>
      <xdr:col>15</xdr:col>
      <xdr:colOff>123825</xdr:colOff>
      <xdr:row>46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6B92A18B-B425-46C0-A52C-34487EA230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64</xdr:row>
      <xdr:rowOff>0</xdr:rowOff>
    </xdr:from>
    <xdr:ext cx="2011752" cy="8202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0" y="13716000"/>
              <a:ext cx="2011752" cy="820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400" b="1" i="1">
                        <a:latin typeface="Cambria Math" panose="02040503050406030204" pitchFamily="18" charset="0"/>
                      </a:rPr>
                      <m:t>𝑰𝑮𝑳𝑳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𝟏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lang="es-CO" sz="14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  <m:r>
                          <a:rPr lang="es-CO" sz="1400" b="1" i="1">
                            <a:latin typeface="Cambria Math" panose="02040503050406030204" pitchFamily="18" charset="0"/>
                          </a:rPr>
                          <m:t>−</m:t>
                        </m:r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𝑴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</m:num>
                      <m:den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  <m:r>
                          <a:rPr lang="es-CO" sz="1400" b="1" i="1">
                            <a:latin typeface="Cambria Math" panose="02040503050406030204" pitchFamily="18" charset="0"/>
                          </a:rPr>
                          <m:t>+</m:t>
                        </m:r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𝑴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es-CO" sz="1400" b="1">
                <a:latin typeface="+mn-lt"/>
              </a:endParaRPr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0" y="13716000"/>
              <a:ext cx="2011752" cy="820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400" b="1" i="0">
                  <a:latin typeface="+mn-lt"/>
                </a:rPr>
                <a:t>𝑰𝑮𝑳𝑳=𝟏−(𝑿_𝒊𝒋^𝒌−𝑴_𝒊𝒋^𝒌)/(𝑿_𝒊𝒋^𝒌+𝑴_𝒊𝒋^𝒌 )</a:t>
              </a:r>
              <a:endParaRPr lang="es-CO" sz="1400" b="1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0</xdr:col>
      <xdr:colOff>152400</xdr:colOff>
      <xdr:row>30</xdr:row>
      <xdr:rowOff>171450</xdr:rowOff>
    </xdr:from>
    <xdr:ext cx="1338890" cy="762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152400" y="6648450"/>
              <a:ext cx="1338890" cy="762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𝑰𝑩</m:t>
                      </m:r>
                    </m:e>
                    <m:sub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𝒊𝒋</m:t>
                      </m:r>
                    </m:sub>
                    <m:sup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bSup>
                </m:oMath>
              </a14:m>
              <a:r>
                <a:rPr lang="es-CO" sz="1600" b="1">
                  <a:latin typeface="+mn-lt"/>
                </a:rPr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f>
                        <m:fPr>
                          <m:type m:val="skw"/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Sup>
                            <m:sSubSup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𝒊𝒋</m:t>
                              </m:r>
                            </m:sub>
                            <m:sup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𝒌</m:t>
                              </m:r>
                            </m:sup>
                          </m:sSubSup>
                        </m:num>
                        <m:den>
                          <m:sSub>
                            <m:sSub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𝑿𝑻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𝒊𝒋</m:t>
                              </m:r>
                            </m:sub>
                          </m:sSub>
                        </m:den>
                      </m:f>
                    </m:num>
                    <m:den>
                      <m:f>
                        <m:fPr>
                          <m:type m:val="skw"/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Sup>
                            <m:sSubSup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𝒊𝒘</m:t>
                              </m:r>
                            </m:sub>
                            <m:sup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𝒌</m:t>
                              </m:r>
                            </m:sup>
                          </m:sSubSup>
                        </m:num>
                        <m:den>
                          <m:sSub>
                            <m:sSub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𝑿𝑻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𝒊𝒘</m:t>
                              </m:r>
                            </m:sub>
                          </m:sSub>
                        </m:den>
                      </m:f>
                    </m:den>
                  </m:f>
                </m:oMath>
              </a14:m>
              <a:endParaRPr lang="es-CO" sz="1600" b="1">
                <a:latin typeface="+mn-lt"/>
              </a:endParaRPr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152400" y="6648450"/>
              <a:ext cx="1338890" cy="762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600" b="1" i="0">
                  <a:latin typeface="+mn-lt"/>
                </a:rPr>
                <a:t>〖𝑰𝑩〗_𝒊𝒋^𝒌</a:t>
              </a:r>
              <a:r>
                <a:rPr lang="es-CO" sz="1600" b="1">
                  <a:latin typeface="+mn-lt"/>
                </a:rPr>
                <a:t>= </a:t>
              </a:r>
              <a:r>
                <a:rPr lang="es-CO" sz="1600" b="1" i="0">
                  <a:latin typeface="+mn-lt"/>
                </a:rPr>
                <a:t>((𝑿_𝒊𝒋^𝒌)⁄〖𝑿𝑻〗_𝒊𝒋 )/((𝑿_𝒊𝒘^𝒌)⁄〖𝑿𝑻〗_𝒊𝒘 )</a:t>
              </a:r>
              <a:endParaRPr lang="es-CO" sz="1600" b="1">
                <a:latin typeface="+mn-lt"/>
              </a:endParaRPr>
            </a:p>
          </xdr:txBody>
        </xdr:sp>
      </mc:Fallback>
    </mc:AlternateContent>
    <xdr:clientData/>
  </xdr:oneCellAnchor>
  <xdr:twoCellAnchor>
    <xdr:from>
      <xdr:col>4</xdr:col>
      <xdr:colOff>95250</xdr:colOff>
      <xdr:row>68</xdr:row>
      <xdr:rowOff>4762</xdr:rowOff>
    </xdr:from>
    <xdr:to>
      <xdr:col>9</xdr:col>
      <xdr:colOff>628650</xdr:colOff>
      <xdr:row>78</xdr:row>
      <xdr:rowOff>80962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0</xdr:row>
      <xdr:rowOff>0</xdr:rowOff>
    </xdr:from>
    <xdr:to>
      <xdr:col>8</xdr:col>
      <xdr:colOff>104775</xdr:colOff>
      <xdr:row>11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BFC4EAE9-EB6D-466B-A53A-1D2B33736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0</xdr:row>
      <xdr:rowOff>0</xdr:rowOff>
    </xdr:from>
    <xdr:to>
      <xdr:col>8</xdr:col>
      <xdr:colOff>114300</xdr:colOff>
      <xdr:row>10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BE475909-F0E8-4F80-8C13-665A44B76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0</xdr:rowOff>
    </xdr:from>
    <xdr:to>
      <xdr:col>10</xdr:col>
      <xdr:colOff>114300</xdr:colOff>
      <xdr:row>10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C6DBA5B9-024F-47DC-9295-BE716D16C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38099</xdr:colOff>
      <xdr:row>4</xdr:row>
      <xdr:rowOff>61911</xdr:rowOff>
    </xdr:from>
    <xdr:to>
      <xdr:col>10</xdr:col>
      <xdr:colOff>352424</xdr:colOff>
      <xdr:row>20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19050</xdr:colOff>
      <xdr:row>31</xdr:row>
      <xdr:rowOff>4762</xdr:rowOff>
    </xdr:from>
    <xdr:to>
      <xdr:col>11</xdr:col>
      <xdr:colOff>19050</xdr:colOff>
      <xdr:row>39</xdr:row>
      <xdr:rowOff>80962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</xdr:colOff>
      <xdr:row>60</xdr:row>
      <xdr:rowOff>61912</xdr:rowOff>
    </xdr:from>
    <xdr:to>
      <xdr:col>15</xdr:col>
      <xdr:colOff>28575</xdr:colOff>
      <xdr:row>67</xdr:row>
      <xdr:rowOff>138112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10</xdr:col>
      <xdr:colOff>152400</xdr:colOff>
      <xdr:row>12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7DBF70FA-505B-4835-A869-45A3A5A76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123825</xdr:colOff>
      <xdr:row>30</xdr:row>
      <xdr:rowOff>0</xdr:rowOff>
    </xdr:from>
    <xdr:to>
      <xdr:col>10</xdr:col>
      <xdr:colOff>123825</xdr:colOff>
      <xdr:row>40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7EAF0BB9-82FB-437C-A255-5909B3212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142875</xdr:colOff>
      <xdr:row>59</xdr:row>
      <xdr:rowOff>0</xdr:rowOff>
    </xdr:from>
    <xdr:to>
      <xdr:col>10</xdr:col>
      <xdr:colOff>142875</xdr:colOff>
      <xdr:row>70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D0FD2A16-C362-4DB8-A0CC-D9A852640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</xdr:row>
      <xdr:rowOff>6</xdr:rowOff>
    </xdr:from>
    <xdr:to>
      <xdr:col>10</xdr:col>
      <xdr:colOff>123825</xdr:colOff>
      <xdr:row>11</xdr:row>
      <xdr:rowOff>76206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87E8E3AA-0D05-4701-9E08-5C1F85BB7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104775</xdr:colOff>
      <xdr:row>30</xdr:row>
      <xdr:rowOff>0</xdr:rowOff>
    </xdr:from>
    <xdr:to>
      <xdr:col>10</xdr:col>
      <xdr:colOff>104775</xdr:colOff>
      <xdr:row>40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5DC806F4-915F-49BE-AA1B-D8FC0B48C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123825</xdr:colOff>
      <xdr:row>59</xdr:row>
      <xdr:rowOff>0</xdr:rowOff>
    </xdr:from>
    <xdr:to>
      <xdr:col>10</xdr:col>
      <xdr:colOff>123825</xdr:colOff>
      <xdr:row>69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BC40935-C3B1-4CB9-82F8-142C4825B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114300</xdr:colOff>
      <xdr:row>88</xdr:row>
      <xdr:rowOff>0</xdr:rowOff>
    </xdr:from>
    <xdr:to>
      <xdr:col>10</xdr:col>
      <xdr:colOff>114300</xdr:colOff>
      <xdr:row>96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5CA75E13-ADFA-405F-9E91-377AA4F79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1</xdr:row>
      <xdr:rowOff>0</xdr:rowOff>
    </xdr:from>
    <xdr:to>
      <xdr:col>10</xdr:col>
      <xdr:colOff>104775</xdr:colOff>
      <xdr:row>9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C8F41BF7-6DB0-48E6-9B4C-86419F45F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104775</xdr:colOff>
      <xdr:row>30</xdr:row>
      <xdr:rowOff>0</xdr:rowOff>
    </xdr:from>
    <xdr:to>
      <xdr:col>10</xdr:col>
      <xdr:colOff>104775</xdr:colOff>
      <xdr:row>37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CCBAE9C6-8B7F-4D87-BAB9-C35CD80B3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123825</xdr:colOff>
      <xdr:row>59</xdr:row>
      <xdr:rowOff>0</xdr:rowOff>
    </xdr:from>
    <xdr:to>
      <xdr:col>10</xdr:col>
      <xdr:colOff>123825</xdr:colOff>
      <xdr:row>66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E917EEC7-21DD-4805-8E17-2EC8FD0EC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142875</xdr:rowOff>
    </xdr:from>
    <xdr:to>
      <xdr:col>2</xdr:col>
      <xdr:colOff>367665</xdr:colOff>
      <xdr:row>3</xdr:row>
      <xdr:rowOff>89535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ED8F6A19-A36A-45E5-A5E6-A56FAB50B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42875"/>
          <a:ext cx="1767840" cy="51816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4</xdr:row>
      <xdr:rowOff>0</xdr:rowOff>
    </xdr:from>
    <xdr:to>
      <xdr:col>12</xdr:col>
      <xdr:colOff>123825</xdr:colOff>
      <xdr:row>11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41164240-D9F4-463C-A36D-14DA549805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123825</xdr:colOff>
      <xdr:row>36</xdr:row>
      <xdr:rowOff>0</xdr:rowOff>
    </xdr:from>
    <xdr:to>
      <xdr:col>15</xdr:col>
      <xdr:colOff>123825</xdr:colOff>
      <xdr:row>45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89E06C78-3B6B-4E8A-B995-900462429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9525</xdr:colOff>
      <xdr:row>63</xdr:row>
      <xdr:rowOff>133350</xdr:rowOff>
    </xdr:from>
    <xdr:ext cx="2011752" cy="8202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9525" y="13658850"/>
              <a:ext cx="2011752" cy="820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400" b="1" i="1">
                        <a:latin typeface="Cambria Math" panose="02040503050406030204" pitchFamily="18" charset="0"/>
                      </a:rPr>
                      <m:t>𝑰𝑮𝑳𝑳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𝟏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lang="es-CO" sz="14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  <m:r>
                          <a:rPr lang="es-CO" sz="1400" b="1" i="1">
                            <a:latin typeface="Cambria Math" panose="02040503050406030204" pitchFamily="18" charset="0"/>
                          </a:rPr>
                          <m:t>−</m:t>
                        </m:r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𝑴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</m:num>
                      <m:den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  <m:r>
                          <a:rPr lang="es-CO" sz="1400" b="1" i="1">
                            <a:latin typeface="Cambria Math" panose="02040503050406030204" pitchFamily="18" charset="0"/>
                          </a:rPr>
                          <m:t>+</m:t>
                        </m:r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𝑴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es-CO" sz="1400" b="1">
                <a:latin typeface="+mn-lt"/>
              </a:endParaRPr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9525" y="13658850"/>
              <a:ext cx="2011752" cy="820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400" b="1" i="0">
                  <a:latin typeface="+mn-lt"/>
                </a:rPr>
                <a:t>𝑰𝑮𝑳𝑳=𝟏−(𝑿_𝒊𝒋^𝒌−𝑴_𝒊𝒋^𝒌)/(𝑿_𝒊𝒋^𝒌+𝑴_𝒊𝒋^𝒌 )</a:t>
              </a:r>
              <a:endParaRPr lang="es-CO" sz="1400" b="1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0</xdr:col>
      <xdr:colOff>142875</xdr:colOff>
      <xdr:row>31</xdr:row>
      <xdr:rowOff>76200</xdr:rowOff>
    </xdr:from>
    <xdr:ext cx="1338890" cy="762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/>
            <xdr:cNvSpPr txBox="1"/>
          </xdr:nvSpPr>
          <xdr:spPr>
            <a:xfrm>
              <a:off x="142875" y="6743700"/>
              <a:ext cx="1338890" cy="762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𝑰𝑩</m:t>
                      </m:r>
                    </m:e>
                    <m:sub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𝒊𝒋</m:t>
                      </m:r>
                    </m:sub>
                    <m:sup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bSup>
                </m:oMath>
              </a14:m>
              <a:r>
                <a:rPr lang="es-CO" sz="1600" b="1">
                  <a:latin typeface="+mn-lt"/>
                </a:rPr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f>
                        <m:fPr>
                          <m:type m:val="skw"/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Sup>
                            <m:sSubSup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𝒊𝒋</m:t>
                              </m:r>
                            </m:sub>
                            <m:sup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𝒌</m:t>
                              </m:r>
                            </m:sup>
                          </m:sSubSup>
                        </m:num>
                        <m:den>
                          <m:sSub>
                            <m:sSub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𝑿𝑻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𝒊𝒋</m:t>
                              </m:r>
                            </m:sub>
                          </m:sSub>
                        </m:den>
                      </m:f>
                    </m:num>
                    <m:den>
                      <m:f>
                        <m:fPr>
                          <m:type m:val="skw"/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Sup>
                            <m:sSubSup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𝒊𝒘</m:t>
                              </m:r>
                            </m:sub>
                            <m:sup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𝒌</m:t>
                              </m:r>
                            </m:sup>
                          </m:sSubSup>
                        </m:num>
                        <m:den>
                          <m:sSub>
                            <m:sSub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𝑿𝑻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𝒊𝒘</m:t>
                              </m:r>
                            </m:sub>
                          </m:sSub>
                        </m:den>
                      </m:f>
                    </m:den>
                  </m:f>
                </m:oMath>
              </a14:m>
              <a:endParaRPr lang="es-CO" sz="1600" b="1">
                <a:latin typeface="+mn-lt"/>
              </a:endParaRPr>
            </a:p>
          </xdr:txBody>
        </xdr:sp>
      </mc:Choice>
      <mc:Fallback xmlns="">
        <xdr:sp macro="" textlink="">
          <xdr:nvSpPr>
            <xdr:cNvPr id="8" name="CuadroTexto 7"/>
            <xdr:cNvSpPr txBox="1"/>
          </xdr:nvSpPr>
          <xdr:spPr>
            <a:xfrm>
              <a:off x="142875" y="6743700"/>
              <a:ext cx="1338890" cy="762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600" b="1" i="0">
                  <a:latin typeface="+mn-lt"/>
                </a:rPr>
                <a:t>〖𝑰𝑩〗_𝒊𝒋^𝒌</a:t>
              </a:r>
              <a:r>
                <a:rPr lang="es-CO" sz="1600" b="1">
                  <a:latin typeface="+mn-lt"/>
                </a:rPr>
                <a:t>= </a:t>
              </a:r>
              <a:r>
                <a:rPr lang="es-CO" sz="1600" b="1" i="0">
                  <a:latin typeface="+mn-lt"/>
                </a:rPr>
                <a:t>((𝑿_𝒊𝒋^𝒌)⁄〖𝑿𝑻〗_𝒊𝒋 )/((𝑿_𝒊𝒘^𝒌)⁄〖𝑿𝑻〗_𝒊𝒘 )</a:t>
              </a:r>
              <a:endParaRPr lang="es-CO" sz="1600" b="1">
                <a:latin typeface="+mn-lt"/>
              </a:endParaRPr>
            </a:p>
          </xdr:txBody>
        </xdr:sp>
      </mc:Fallback>
    </mc:AlternateContent>
    <xdr:clientData/>
  </xdr:oneCellAnchor>
  <xdr:twoCellAnchor>
    <xdr:from>
      <xdr:col>4</xdr:col>
      <xdr:colOff>123825</xdr:colOff>
      <xdr:row>68</xdr:row>
      <xdr:rowOff>4762</xdr:rowOff>
    </xdr:from>
    <xdr:to>
      <xdr:col>9</xdr:col>
      <xdr:colOff>657225</xdr:colOff>
      <xdr:row>78</xdr:row>
      <xdr:rowOff>80962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123825</xdr:colOff>
      <xdr:row>0</xdr:row>
      <xdr:rowOff>0</xdr:rowOff>
    </xdr:from>
    <xdr:to>
      <xdr:col>8</xdr:col>
      <xdr:colOff>123825</xdr:colOff>
      <xdr:row>11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CC79528-6710-45BF-B7EA-705B2764C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0</xdr:row>
      <xdr:rowOff>0</xdr:rowOff>
    </xdr:from>
    <xdr:to>
      <xdr:col>8</xdr:col>
      <xdr:colOff>142875</xdr:colOff>
      <xdr:row>10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CEAA938E-B45C-4D3B-B2DF-218F36D38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0</xdr:rowOff>
    </xdr:from>
    <xdr:to>
      <xdr:col>10</xdr:col>
      <xdr:colOff>114300</xdr:colOff>
      <xdr:row>10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2B12DECA-3B8A-4B5D-9396-CAE88A9A5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</xdr:row>
      <xdr:rowOff>0</xdr:rowOff>
    </xdr:from>
    <xdr:to>
      <xdr:col>10</xdr:col>
      <xdr:colOff>123825</xdr:colOff>
      <xdr:row>12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9F9BCFB6-C379-4CD5-95CF-FED239167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133350</xdr:colOff>
      <xdr:row>30</xdr:row>
      <xdr:rowOff>0</xdr:rowOff>
    </xdr:from>
    <xdr:to>
      <xdr:col>10</xdr:col>
      <xdr:colOff>133350</xdr:colOff>
      <xdr:row>40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1237AE19-D0CA-434F-BD4C-12C1E1398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114300</xdr:colOff>
      <xdr:row>59</xdr:row>
      <xdr:rowOff>0</xdr:rowOff>
    </xdr:from>
    <xdr:to>
      <xdr:col>10</xdr:col>
      <xdr:colOff>114300</xdr:colOff>
      <xdr:row>70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A5A5D402-61B5-45F6-96AD-86050978B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0</xdr:rowOff>
    </xdr:from>
    <xdr:to>
      <xdr:col>10</xdr:col>
      <xdr:colOff>95250</xdr:colOff>
      <xdr:row>11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362B20A-8C31-4F52-8027-226293384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142875</xdr:colOff>
      <xdr:row>30</xdr:row>
      <xdr:rowOff>0</xdr:rowOff>
    </xdr:from>
    <xdr:to>
      <xdr:col>10</xdr:col>
      <xdr:colOff>142875</xdr:colOff>
      <xdr:row>40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85E5E0C3-A796-4011-92BF-3A0F3C1BB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161925</xdr:colOff>
      <xdr:row>59</xdr:row>
      <xdr:rowOff>0</xdr:rowOff>
    </xdr:from>
    <xdr:to>
      <xdr:col>10</xdr:col>
      <xdr:colOff>161925</xdr:colOff>
      <xdr:row>69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993D221E-C92D-4C86-A573-F9C45B528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114300</xdr:colOff>
      <xdr:row>88</xdr:row>
      <xdr:rowOff>0</xdr:rowOff>
    </xdr:from>
    <xdr:to>
      <xdr:col>10</xdr:col>
      <xdr:colOff>114300</xdr:colOff>
      <xdr:row>96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3B061D77-560B-401A-A44C-E965CF342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1</xdr:row>
      <xdr:rowOff>0</xdr:rowOff>
    </xdr:from>
    <xdr:to>
      <xdr:col>10</xdr:col>
      <xdr:colOff>133350</xdr:colOff>
      <xdr:row>9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62BB6CE3-31C5-4AF4-B3D3-CF876F229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123825</xdr:colOff>
      <xdr:row>30</xdr:row>
      <xdr:rowOff>0</xdr:rowOff>
    </xdr:from>
    <xdr:to>
      <xdr:col>10</xdr:col>
      <xdr:colOff>123825</xdr:colOff>
      <xdr:row>37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F153D20D-1255-4A9F-AFA0-739C0C480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152400</xdr:colOff>
      <xdr:row>59</xdr:row>
      <xdr:rowOff>0</xdr:rowOff>
    </xdr:from>
    <xdr:to>
      <xdr:col>10</xdr:col>
      <xdr:colOff>152400</xdr:colOff>
      <xdr:row>66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EDC6094D-86BB-4DE6-8647-DED6A123A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7</xdr:row>
      <xdr:rowOff>50229</xdr:rowOff>
    </xdr:from>
    <xdr:to>
      <xdr:col>13</xdr:col>
      <xdr:colOff>143774</xdr:colOff>
      <xdr:row>24</xdr:row>
      <xdr:rowOff>143775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21357</xdr:colOff>
      <xdr:row>39</xdr:row>
      <xdr:rowOff>178190</xdr:rowOff>
    </xdr:from>
    <xdr:to>
      <xdr:col>17</xdr:col>
      <xdr:colOff>98845</xdr:colOff>
      <xdr:row>57</xdr:row>
      <xdr:rowOff>134786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41333</xdr:colOff>
      <xdr:row>70</xdr:row>
      <xdr:rowOff>124542</xdr:rowOff>
    </xdr:from>
    <xdr:to>
      <xdr:col>12</xdr:col>
      <xdr:colOff>35943</xdr:colOff>
      <xdr:row>85</xdr:row>
      <xdr:rowOff>125801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6</xdr:col>
      <xdr:colOff>224645</xdr:colOff>
      <xdr:row>68</xdr:row>
      <xdr:rowOff>341463</xdr:rowOff>
    </xdr:from>
    <xdr:ext cx="1509623" cy="485235"/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7071862" y="12625119"/>
          <a:ext cx="1509623" cy="4852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endParaRPr lang="es-CO" sz="1100"/>
        </a:p>
      </xdr:txBody>
    </xdr:sp>
    <xdr:clientData/>
  </xdr:oneCellAnchor>
  <xdr:oneCellAnchor>
    <xdr:from>
      <xdr:col>0</xdr:col>
      <xdr:colOff>459357</xdr:colOff>
      <xdr:row>0</xdr:row>
      <xdr:rowOff>167315</xdr:rowOff>
    </xdr:from>
    <xdr:ext cx="1526516" cy="5695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/>
            <xdr:cNvSpPr txBox="1"/>
          </xdr:nvSpPr>
          <xdr:spPr>
            <a:xfrm>
              <a:off x="459357" y="167315"/>
              <a:ext cx="1526516" cy="569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𝑰𝑽𝑪𝑹</m:t>
                      </m:r>
                    </m:e>
                    <m:sub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𝒊𝒕</m:t>
                      </m:r>
                    </m:sub>
                    <m:sup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bSup>
                </m:oMath>
              </a14:m>
              <a:r>
                <a:rPr lang="es-CO" sz="1600" b="1">
                  <a:latin typeface="+mn-lt"/>
                </a:rPr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sSubSup>
                        <m:sSubSupPr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sSubSupPr>
                        <m:e>
                          <m:r>
                            <a:rPr lang="es-CO" sz="1600" b="1" i="1">
                              <a:latin typeface="Cambria Math" panose="02040503050406030204" pitchFamily="18" charset="0"/>
                            </a:rPr>
                            <m:t>𝑿</m:t>
                          </m:r>
                        </m:e>
                        <m:sub>
                          <m:r>
                            <a:rPr lang="es-CO" sz="1600" b="1" i="1">
                              <a:latin typeface="Cambria Math" panose="02040503050406030204" pitchFamily="18" charset="0"/>
                            </a:rPr>
                            <m:t>𝒊𝒋𝒕</m:t>
                          </m:r>
                        </m:sub>
                        <m:sup>
                          <m:r>
                            <a:rPr lang="es-CO" sz="1600" b="1" i="1">
                              <a:latin typeface="Cambria Math" panose="02040503050406030204" pitchFamily="18" charset="0"/>
                            </a:rPr>
                            <m:t>𝒌</m:t>
                          </m:r>
                        </m:sup>
                      </m:sSubSup>
                      <m:r>
                        <a:rPr lang="es-CO" sz="1600" b="1" i="1">
                          <a:latin typeface="Cambria Math" panose="02040503050406030204" pitchFamily="18" charset="0"/>
                        </a:rPr>
                        <m:t>−</m:t>
                      </m:r>
                      <m:sSubSup>
                        <m:sSubSupPr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sSubSupPr>
                        <m:e>
                          <m:r>
                            <a:rPr lang="es-CO" sz="1600" b="1" i="1">
                              <a:latin typeface="Cambria Math" panose="02040503050406030204" pitchFamily="18" charset="0"/>
                            </a:rPr>
                            <m:t>𝑴</m:t>
                          </m:r>
                        </m:e>
                        <m:sub>
                          <m:r>
                            <a:rPr lang="es-CO" sz="1600" b="1" i="1">
                              <a:latin typeface="Cambria Math" panose="02040503050406030204" pitchFamily="18" charset="0"/>
                            </a:rPr>
                            <m:t>𝒊𝒋𝒕</m:t>
                          </m:r>
                        </m:sub>
                        <m:sup>
                          <m:r>
                            <a:rPr lang="es-CO" sz="1600" b="1" i="1">
                              <a:latin typeface="Cambria Math" panose="02040503050406030204" pitchFamily="18" charset="0"/>
                            </a:rPr>
                            <m:t>𝒌</m:t>
                          </m:r>
                        </m:sup>
                      </m:sSubSup>
                    </m:num>
                    <m:den>
                      <m:sSub>
                        <m:sSubPr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s-CO" sz="1600" b="1" i="1">
                              <a:latin typeface="Cambria Math" panose="02040503050406030204" pitchFamily="18" charset="0"/>
                            </a:rPr>
                            <m:t>𝑿</m:t>
                          </m:r>
                        </m:e>
                        <m:sub>
                          <m:r>
                            <a:rPr lang="es-CO" sz="1600" b="1" i="1">
                              <a:latin typeface="Cambria Math" panose="02040503050406030204" pitchFamily="18" charset="0"/>
                            </a:rPr>
                            <m:t>𝒊𝒘𝒕</m:t>
                          </m:r>
                        </m:sub>
                      </m:sSub>
                      <m:r>
                        <a:rPr lang="es-CO" sz="1600" b="1" i="1">
                          <a:latin typeface="Cambria Math" panose="02040503050406030204" pitchFamily="18" charset="0"/>
                        </a:rPr>
                        <m:t>+</m:t>
                      </m:r>
                      <m:sSub>
                        <m:sSubPr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es-CO" sz="1600" b="1" i="1">
                              <a:latin typeface="Cambria Math" panose="02040503050406030204" pitchFamily="18" charset="0"/>
                            </a:rPr>
                            <m:t>𝑴</m:t>
                          </m:r>
                        </m:e>
                        <m:sub>
                          <m:r>
                            <a:rPr lang="es-CO" sz="1600" b="1" i="1">
                              <a:latin typeface="Cambria Math" panose="02040503050406030204" pitchFamily="18" charset="0"/>
                            </a:rPr>
                            <m:t>𝒊𝒘𝒕</m:t>
                          </m:r>
                        </m:sub>
                      </m:sSub>
                    </m:den>
                  </m:f>
                </m:oMath>
              </a14:m>
              <a:endParaRPr lang="es-CO" sz="1600" b="1">
                <a:latin typeface="+mn-lt"/>
              </a:endParaRPr>
            </a:p>
          </xdr:txBody>
        </xdr:sp>
      </mc:Choice>
      <mc:Fallback xmlns="">
        <xdr:sp macro="" textlink="">
          <xdr:nvSpPr>
            <xdr:cNvPr id="3" name="CuadroTexto 2"/>
            <xdr:cNvSpPr txBox="1"/>
          </xdr:nvSpPr>
          <xdr:spPr>
            <a:xfrm>
              <a:off x="459357" y="167315"/>
              <a:ext cx="1526516" cy="5695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600" b="1" i="0">
                  <a:latin typeface="+mn-lt"/>
                </a:rPr>
                <a:t>〖𝑰𝑽𝑪𝑹〗_𝒊𝒕^𝒌</a:t>
              </a:r>
              <a:r>
                <a:rPr lang="es-CO" sz="1600" b="1">
                  <a:latin typeface="+mn-lt"/>
                </a:rPr>
                <a:t>= </a:t>
              </a:r>
              <a:r>
                <a:rPr lang="es-CO" sz="1600" b="1" i="0">
                  <a:latin typeface="+mn-lt"/>
                </a:rPr>
                <a:t>(𝑿_𝒊𝒋𝒕^𝒌−𝑴_𝒊𝒋𝒕^𝒌)/(𝑿_𝒊𝒘𝒕+𝑴_𝒊𝒘𝒕 )</a:t>
              </a:r>
              <a:endParaRPr lang="es-CO" sz="1600" b="1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0</xdr:col>
      <xdr:colOff>125804</xdr:colOff>
      <xdr:row>31</xdr:row>
      <xdr:rowOff>116814</xdr:rowOff>
    </xdr:from>
    <xdr:ext cx="1338890" cy="762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/>
            <xdr:cNvSpPr txBox="1"/>
          </xdr:nvSpPr>
          <xdr:spPr>
            <a:xfrm>
              <a:off x="125804" y="6730399"/>
              <a:ext cx="1338890" cy="762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𝑰𝑩</m:t>
                      </m:r>
                    </m:e>
                    <m:sub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𝒊𝒋</m:t>
                      </m:r>
                    </m:sub>
                    <m:sup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bSup>
                </m:oMath>
              </a14:m>
              <a:r>
                <a:rPr lang="es-CO" sz="1600" b="1">
                  <a:latin typeface="+mn-lt"/>
                </a:rPr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f>
                        <m:fPr>
                          <m:type m:val="skw"/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Sup>
                            <m:sSubSup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𝒊𝒋</m:t>
                              </m:r>
                            </m:sub>
                            <m:sup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𝒌</m:t>
                              </m:r>
                            </m:sup>
                          </m:sSubSup>
                        </m:num>
                        <m:den>
                          <m:sSub>
                            <m:sSub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𝑿𝑻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𝒊𝒋</m:t>
                              </m:r>
                            </m:sub>
                          </m:sSub>
                        </m:den>
                      </m:f>
                    </m:num>
                    <m:den>
                      <m:f>
                        <m:fPr>
                          <m:type m:val="skw"/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Sup>
                            <m:sSubSup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𝒊𝒘</m:t>
                              </m:r>
                            </m:sub>
                            <m:sup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𝒌</m:t>
                              </m:r>
                            </m:sup>
                          </m:sSubSup>
                        </m:num>
                        <m:den>
                          <m:sSub>
                            <m:sSub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𝑿𝑻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𝒊𝒘</m:t>
                              </m:r>
                            </m:sub>
                          </m:sSub>
                        </m:den>
                      </m:f>
                    </m:den>
                  </m:f>
                </m:oMath>
              </a14:m>
              <a:endParaRPr lang="es-CO" sz="1600" b="1">
                <a:latin typeface="+mn-lt"/>
              </a:endParaRPr>
            </a:p>
          </xdr:txBody>
        </xdr:sp>
      </mc:Choice>
      <mc:Fallback xmlns="">
        <xdr:sp macro="" textlink="">
          <xdr:nvSpPr>
            <xdr:cNvPr id="12" name="CuadroTexto 11"/>
            <xdr:cNvSpPr txBox="1"/>
          </xdr:nvSpPr>
          <xdr:spPr>
            <a:xfrm>
              <a:off x="125804" y="6730399"/>
              <a:ext cx="1338890" cy="762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600" b="1" i="0">
                  <a:latin typeface="+mn-lt"/>
                </a:rPr>
                <a:t>〖𝑰𝑩〗_𝒊𝒋^𝒌</a:t>
              </a:r>
              <a:r>
                <a:rPr lang="es-CO" sz="1600" b="1">
                  <a:latin typeface="+mn-lt"/>
                </a:rPr>
                <a:t>= </a:t>
              </a:r>
              <a:r>
                <a:rPr lang="es-CO" sz="1600" b="1" i="0">
                  <a:latin typeface="+mn-lt"/>
                </a:rPr>
                <a:t>((𝑿_𝒊𝒋^𝒌)⁄〖𝑿𝑻〗_𝒊𝒋 )/((𝑿_𝒊𝒘^𝒌)⁄〖𝑿𝑻〗_𝒊𝒘 )</a:t>
              </a:r>
              <a:endParaRPr lang="es-CO" sz="1600" b="1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0</xdr:col>
      <xdr:colOff>99923</xdr:colOff>
      <xdr:row>64</xdr:row>
      <xdr:rowOff>134788</xdr:rowOff>
    </xdr:from>
    <xdr:ext cx="2011752" cy="8202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CuadroTexto 12"/>
            <xdr:cNvSpPr txBox="1"/>
          </xdr:nvSpPr>
          <xdr:spPr>
            <a:xfrm>
              <a:off x="99923" y="13739363"/>
              <a:ext cx="2011752" cy="820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400" b="1" i="1">
                        <a:latin typeface="Cambria Math" panose="02040503050406030204" pitchFamily="18" charset="0"/>
                      </a:rPr>
                      <m:t>𝑰𝑮𝑳𝑳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𝟏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lang="es-CO" sz="14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  <m:r>
                          <a:rPr lang="es-CO" sz="1400" b="1" i="1">
                            <a:latin typeface="Cambria Math" panose="02040503050406030204" pitchFamily="18" charset="0"/>
                          </a:rPr>
                          <m:t>−</m:t>
                        </m:r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𝑴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</m:num>
                      <m:den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  <m:r>
                          <a:rPr lang="es-CO" sz="1400" b="1" i="1">
                            <a:latin typeface="Cambria Math" panose="02040503050406030204" pitchFamily="18" charset="0"/>
                          </a:rPr>
                          <m:t>+</m:t>
                        </m:r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𝑴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es-CO" sz="1400" b="1">
                <a:latin typeface="+mn-lt"/>
              </a:endParaRPr>
            </a:p>
          </xdr:txBody>
        </xdr:sp>
      </mc:Choice>
      <mc:Fallback xmlns="">
        <xdr:sp macro="" textlink="">
          <xdr:nvSpPr>
            <xdr:cNvPr id="13" name="CuadroTexto 12"/>
            <xdr:cNvSpPr txBox="1"/>
          </xdr:nvSpPr>
          <xdr:spPr>
            <a:xfrm>
              <a:off x="99923" y="13739363"/>
              <a:ext cx="2011752" cy="820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400" b="1" i="0">
                  <a:latin typeface="+mn-lt"/>
                </a:rPr>
                <a:t>𝑰𝑮𝑳𝑳=𝟏−(𝑿_𝒊𝒋^𝒌−𝑴_𝒊𝒋^𝒌)/(𝑿_𝒊𝒋^𝒌+𝑴_𝒊𝒋^𝒌 )</a:t>
              </a:r>
              <a:endParaRPr lang="es-CO" sz="1400" b="1">
                <a:latin typeface="+mn-lt"/>
              </a:endParaRPr>
            </a:p>
          </xdr:txBody>
        </xdr:sp>
      </mc:Fallback>
    </mc:AlternateContent>
    <xdr:clientData/>
  </xdr:one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142875</xdr:rowOff>
    </xdr:from>
    <xdr:to>
      <xdr:col>2</xdr:col>
      <xdr:colOff>520065</xdr:colOff>
      <xdr:row>3</xdr:row>
      <xdr:rowOff>89535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789565D7-3F32-4C80-B070-0F1D92F8A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42875"/>
          <a:ext cx="1767840" cy="51816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4</xdr:row>
      <xdr:rowOff>0</xdr:rowOff>
    </xdr:from>
    <xdr:to>
      <xdr:col>12</xdr:col>
      <xdr:colOff>123825</xdr:colOff>
      <xdr:row>13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92F6FE6F-CC65-4423-9D3C-2B851C4240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142875</xdr:colOff>
      <xdr:row>36</xdr:row>
      <xdr:rowOff>0</xdr:rowOff>
    </xdr:from>
    <xdr:to>
      <xdr:col>15</xdr:col>
      <xdr:colOff>142875</xdr:colOff>
      <xdr:row>45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F6D821A0-782F-442F-A494-87B6A6F08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64</xdr:row>
      <xdr:rowOff>0</xdr:rowOff>
    </xdr:from>
    <xdr:ext cx="2011752" cy="8202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0" y="13687425"/>
              <a:ext cx="2011752" cy="820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400" b="1" i="1">
                        <a:latin typeface="Cambria Math" panose="02040503050406030204" pitchFamily="18" charset="0"/>
                      </a:rPr>
                      <m:t>𝑰𝑮𝑳𝑳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𝟏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lang="es-CO" sz="14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  <m:r>
                          <a:rPr lang="es-CO" sz="1400" b="1" i="1">
                            <a:latin typeface="Cambria Math" panose="02040503050406030204" pitchFamily="18" charset="0"/>
                          </a:rPr>
                          <m:t>−</m:t>
                        </m:r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𝑴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</m:num>
                      <m:den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  <m:r>
                          <a:rPr lang="es-CO" sz="1400" b="1" i="1">
                            <a:latin typeface="Cambria Math" panose="02040503050406030204" pitchFamily="18" charset="0"/>
                          </a:rPr>
                          <m:t>+</m:t>
                        </m:r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𝑴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es-CO" sz="1400" b="1">
                <a:latin typeface="+mn-lt"/>
              </a:endParaRPr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0" y="13687425"/>
              <a:ext cx="2011752" cy="820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400" b="1" i="0">
                  <a:latin typeface="+mn-lt"/>
                </a:rPr>
                <a:t>𝑰𝑮𝑳𝑳=𝟏−(𝑿_𝒊𝒋^𝒌−𝑴_𝒊𝒋^𝒌)/(𝑿_𝒊𝒋^𝒌+𝑴_𝒊𝒋^𝒌 )</a:t>
              </a:r>
              <a:endParaRPr lang="es-CO" sz="1400" b="1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0</xdr:col>
      <xdr:colOff>123825</xdr:colOff>
      <xdr:row>31</xdr:row>
      <xdr:rowOff>57150</xdr:rowOff>
    </xdr:from>
    <xdr:ext cx="1338890" cy="762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123825" y="6886575"/>
              <a:ext cx="1338890" cy="762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𝑰𝑩</m:t>
                      </m:r>
                    </m:e>
                    <m:sub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𝒊𝒋</m:t>
                      </m:r>
                    </m:sub>
                    <m:sup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bSup>
                </m:oMath>
              </a14:m>
              <a:r>
                <a:rPr lang="es-CO" sz="1600" b="1">
                  <a:latin typeface="+mn-lt"/>
                </a:rPr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f>
                        <m:fPr>
                          <m:type m:val="skw"/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Sup>
                            <m:sSubSup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𝒊𝒋</m:t>
                              </m:r>
                            </m:sub>
                            <m:sup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𝒌</m:t>
                              </m:r>
                            </m:sup>
                          </m:sSubSup>
                        </m:num>
                        <m:den>
                          <m:sSub>
                            <m:sSub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𝑿𝑻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𝒊𝒋</m:t>
                              </m:r>
                            </m:sub>
                          </m:sSub>
                        </m:den>
                      </m:f>
                    </m:num>
                    <m:den>
                      <m:f>
                        <m:fPr>
                          <m:type m:val="skw"/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Sup>
                            <m:sSubSup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𝒊𝒘</m:t>
                              </m:r>
                            </m:sub>
                            <m:sup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𝒌</m:t>
                              </m:r>
                            </m:sup>
                          </m:sSubSup>
                        </m:num>
                        <m:den>
                          <m:sSub>
                            <m:sSub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𝑿𝑻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𝒊𝒘</m:t>
                              </m:r>
                            </m:sub>
                          </m:sSub>
                        </m:den>
                      </m:f>
                    </m:den>
                  </m:f>
                </m:oMath>
              </a14:m>
              <a:endParaRPr lang="es-CO" sz="1600" b="1">
                <a:latin typeface="+mn-lt"/>
              </a:endParaRPr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123825" y="6886575"/>
              <a:ext cx="1338890" cy="762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600" b="1" i="0">
                  <a:latin typeface="+mn-lt"/>
                </a:rPr>
                <a:t>〖𝑰𝑩〗_𝒊𝒋^𝒌</a:t>
              </a:r>
              <a:r>
                <a:rPr lang="es-CO" sz="1600" b="1">
                  <a:latin typeface="+mn-lt"/>
                </a:rPr>
                <a:t>= </a:t>
              </a:r>
              <a:r>
                <a:rPr lang="es-CO" sz="1600" b="1" i="0">
                  <a:latin typeface="+mn-lt"/>
                </a:rPr>
                <a:t>((𝑿_𝒊𝒋^𝒌)⁄〖𝑿𝑻〗_𝒊𝒋 )/((𝑿_𝒊𝒘^𝒌)⁄〖𝑿𝑻〗_𝒊𝒘 )</a:t>
              </a:r>
              <a:endParaRPr lang="es-CO" sz="1600" b="1">
                <a:latin typeface="+mn-lt"/>
              </a:endParaRPr>
            </a:p>
          </xdr:txBody>
        </xdr:sp>
      </mc:Fallback>
    </mc:AlternateContent>
    <xdr:clientData/>
  </xdr:oneCellAnchor>
  <xdr:twoCellAnchor>
    <xdr:from>
      <xdr:col>4</xdr:col>
      <xdr:colOff>123825</xdr:colOff>
      <xdr:row>68</xdr:row>
      <xdr:rowOff>14287</xdr:rowOff>
    </xdr:from>
    <xdr:to>
      <xdr:col>9</xdr:col>
      <xdr:colOff>552450</xdr:colOff>
      <xdr:row>79</xdr:row>
      <xdr:rowOff>90487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0</xdr:row>
      <xdr:rowOff>0</xdr:rowOff>
    </xdr:from>
    <xdr:to>
      <xdr:col>8</xdr:col>
      <xdr:colOff>133350</xdr:colOff>
      <xdr:row>11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4B086681-81AB-463E-A0CC-30FD8B2D4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0</xdr:row>
      <xdr:rowOff>0</xdr:rowOff>
    </xdr:from>
    <xdr:to>
      <xdr:col>8</xdr:col>
      <xdr:colOff>142875</xdr:colOff>
      <xdr:row>10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ECB4EC58-078C-40FE-99EE-46C8B02886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0</xdr:row>
      <xdr:rowOff>9525</xdr:rowOff>
    </xdr:from>
    <xdr:to>
      <xdr:col>10</xdr:col>
      <xdr:colOff>133350</xdr:colOff>
      <xdr:row>10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21A0038E-4DAF-4D45-AD47-734BAC72C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</xdr:row>
      <xdr:rowOff>0</xdr:rowOff>
    </xdr:from>
    <xdr:to>
      <xdr:col>10</xdr:col>
      <xdr:colOff>123825</xdr:colOff>
      <xdr:row>12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C9D5524-C7D2-47C9-8826-4142A13CF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114300</xdr:colOff>
      <xdr:row>30</xdr:row>
      <xdr:rowOff>0</xdr:rowOff>
    </xdr:from>
    <xdr:to>
      <xdr:col>10</xdr:col>
      <xdr:colOff>114300</xdr:colOff>
      <xdr:row>40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75322219-5A44-4FF6-B941-D1B272409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123825</xdr:colOff>
      <xdr:row>59</xdr:row>
      <xdr:rowOff>0</xdr:rowOff>
    </xdr:from>
    <xdr:to>
      <xdr:col>10</xdr:col>
      <xdr:colOff>123825</xdr:colOff>
      <xdr:row>70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F00BDDBA-431E-4979-A568-9A065D15C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0</xdr:row>
      <xdr:rowOff>180975</xdr:rowOff>
    </xdr:from>
    <xdr:to>
      <xdr:col>10</xdr:col>
      <xdr:colOff>171450</xdr:colOff>
      <xdr:row>11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153D28F8-0BEF-4A1C-A73B-719CC0E29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133350</xdr:colOff>
      <xdr:row>30</xdr:row>
      <xdr:rowOff>0</xdr:rowOff>
    </xdr:from>
    <xdr:to>
      <xdr:col>10</xdr:col>
      <xdr:colOff>133350</xdr:colOff>
      <xdr:row>40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5CA114C8-ED6E-467E-B682-CE520C875E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152400</xdr:colOff>
      <xdr:row>59</xdr:row>
      <xdr:rowOff>0</xdr:rowOff>
    </xdr:from>
    <xdr:to>
      <xdr:col>10</xdr:col>
      <xdr:colOff>152400</xdr:colOff>
      <xdr:row>69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92A2799D-33EE-4DFD-83C5-69A7032C9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152400</xdr:colOff>
      <xdr:row>86</xdr:row>
      <xdr:rowOff>180975</xdr:rowOff>
    </xdr:from>
    <xdr:to>
      <xdr:col>10</xdr:col>
      <xdr:colOff>152400</xdr:colOff>
      <xdr:row>95</xdr:row>
      <xdr:rowOff>66675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EE2F03A3-0D18-462F-B015-1F10E6E77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1</xdr:row>
      <xdr:rowOff>0</xdr:rowOff>
    </xdr:from>
    <xdr:to>
      <xdr:col>10</xdr:col>
      <xdr:colOff>114300</xdr:colOff>
      <xdr:row>9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F6480CB0-C109-4EA0-BB54-7415391A2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152400</xdr:colOff>
      <xdr:row>30</xdr:row>
      <xdr:rowOff>0</xdr:rowOff>
    </xdr:from>
    <xdr:to>
      <xdr:col>10</xdr:col>
      <xdr:colOff>152400</xdr:colOff>
      <xdr:row>37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4798C2B6-EFE1-4E2A-AF49-7342D30EC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123825</xdr:colOff>
      <xdr:row>58</xdr:row>
      <xdr:rowOff>180975</xdr:rowOff>
    </xdr:from>
    <xdr:to>
      <xdr:col>10</xdr:col>
      <xdr:colOff>123825</xdr:colOff>
      <xdr:row>66</xdr:row>
      <xdr:rowOff>66675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8478D73-3F6B-4F0B-87C2-2093DD726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142875</xdr:rowOff>
    </xdr:from>
    <xdr:to>
      <xdr:col>2</xdr:col>
      <xdr:colOff>520065</xdr:colOff>
      <xdr:row>3</xdr:row>
      <xdr:rowOff>89535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E579F848-66BD-4258-B0CC-1ABF71771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42875"/>
          <a:ext cx="1767840" cy="518160"/>
        </a:xfrm>
        <a:prstGeom prst="rect">
          <a:avLst/>
        </a:prstGeom>
      </xdr:spPr>
    </xdr:pic>
    <xdr:clientData/>
  </xdr:twoCellAnchor>
  <xdr:twoCellAnchor>
    <xdr:from>
      <xdr:col>6</xdr:col>
      <xdr:colOff>123825</xdr:colOff>
      <xdr:row>4</xdr:row>
      <xdr:rowOff>0</xdr:rowOff>
    </xdr:from>
    <xdr:to>
      <xdr:col>12</xdr:col>
      <xdr:colOff>123825</xdr:colOff>
      <xdr:row>11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10090E18-1216-4D12-9C79-EDCE6ED1B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133350</xdr:colOff>
      <xdr:row>36</xdr:row>
      <xdr:rowOff>0</xdr:rowOff>
    </xdr:from>
    <xdr:to>
      <xdr:col>15</xdr:col>
      <xdr:colOff>133350</xdr:colOff>
      <xdr:row>45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D64A0AC9-6E86-4A57-ADC7-FEF0E44C8C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64</xdr:row>
      <xdr:rowOff>0</xdr:rowOff>
    </xdr:from>
    <xdr:ext cx="2011752" cy="82027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/>
            <xdr:cNvSpPr txBox="1"/>
          </xdr:nvSpPr>
          <xdr:spPr>
            <a:xfrm>
              <a:off x="0" y="13716000"/>
              <a:ext cx="2011752" cy="820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CO" sz="1400" b="1" i="1">
                        <a:latin typeface="Cambria Math" panose="02040503050406030204" pitchFamily="18" charset="0"/>
                      </a:rPr>
                      <m:t>𝑰𝑮𝑳𝑳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𝟏</m:t>
                    </m:r>
                    <m:r>
                      <a:rPr lang="es-CO" sz="1400" b="1" i="1">
                        <a:latin typeface="Cambria Math" panose="02040503050406030204" pitchFamily="18" charset="0"/>
                      </a:rPr>
                      <m:t>−</m:t>
                    </m:r>
                    <m:f>
                      <m:fPr>
                        <m:ctrlPr>
                          <a:rPr lang="es-CO" sz="14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  <m:r>
                          <a:rPr lang="es-CO" sz="1400" b="1" i="1">
                            <a:latin typeface="Cambria Math" panose="02040503050406030204" pitchFamily="18" charset="0"/>
                          </a:rPr>
                          <m:t>−</m:t>
                        </m:r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𝑴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</m:num>
                      <m:den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𝑿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  <m:r>
                          <a:rPr lang="es-CO" sz="1400" b="1" i="1">
                            <a:latin typeface="Cambria Math" panose="02040503050406030204" pitchFamily="18" charset="0"/>
                          </a:rPr>
                          <m:t>+</m:t>
                        </m:r>
                        <m:sSubSup>
                          <m:sSubSupPr>
                            <m:ctrlPr>
                              <a:rPr lang="es-CO" sz="1400" b="1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𝑴</m:t>
                            </m:r>
                          </m:e>
                          <m:sub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𝒊𝒋</m:t>
                            </m:r>
                          </m:sub>
                          <m:sup>
                            <m:r>
                              <a:rPr lang="es-CO" sz="1400" b="1" i="1">
                                <a:latin typeface="Cambria Math" panose="02040503050406030204" pitchFamily="18" charset="0"/>
                              </a:rPr>
                              <m:t>𝒌</m:t>
                            </m:r>
                          </m:sup>
                        </m:sSubSup>
                      </m:den>
                    </m:f>
                  </m:oMath>
                </m:oMathPara>
              </a14:m>
              <a:endParaRPr lang="es-CO" sz="1400" b="1">
                <a:latin typeface="+mn-lt"/>
              </a:endParaRPr>
            </a:p>
          </xdr:txBody>
        </xdr:sp>
      </mc:Choice>
      <mc:Fallback xmlns="">
        <xdr:sp macro="" textlink="">
          <xdr:nvSpPr>
            <xdr:cNvPr id="6" name="CuadroTexto 5"/>
            <xdr:cNvSpPr txBox="1"/>
          </xdr:nvSpPr>
          <xdr:spPr>
            <a:xfrm>
              <a:off x="0" y="13716000"/>
              <a:ext cx="2011752" cy="82027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CO" sz="1400" b="1" i="0">
                  <a:latin typeface="+mn-lt"/>
                </a:rPr>
                <a:t>𝑰𝑮𝑳𝑳=𝟏−(𝑿_𝒊𝒋^𝒌−𝑴_𝒊𝒋^𝒌)/(𝑿_𝒊𝒋^𝒌+𝑴_𝒊𝒋^𝒌 )</a:t>
              </a:r>
              <a:endParaRPr lang="es-CO" sz="1400" b="1">
                <a:latin typeface="+mn-lt"/>
              </a:endParaRPr>
            </a:p>
          </xdr:txBody>
        </xdr:sp>
      </mc:Fallback>
    </mc:AlternateContent>
    <xdr:clientData/>
  </xdr:oneCellAnchor>
  <xdr:oneCellAnchor>
    <xdr:from>
      <xdr:col>0</xdr:col>
      <xdr:colOff>161925</xdr:colOff>
      <xdr:row>31</xdr:row>
      <xdr:rowOff>19050</xdr:rowOff>
    </xdr:from>
    <xdr:ext cx="1338890" cy="762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/>
            <xdr:cNvSpPr txBox="1"/>
          </xdr:nvSpPr>
          <xdr:spPr>
            <a:xfrm>
              <a:off x="161925" y="6686550"/>
              <a:ext cx="1338890" cy="762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sSubSup>
                    <m:sSubSup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sSubSupPr>
                    <m:e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𝑰𝑩</m:t>
                      </m:r>
                    </m:e>
                    <m:sub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𝒊𝒋</m:t>
                      </m:r>
                    </m:sub>
                    <m:sup>
                      <m:r>
                        <a:rPr lang="es-CO" sz="1600" b="1" i="1">
                          <a:latin typeface="Cambria Math" panose="02040503050406030204" pitchFamily="18" charset="0"/>
                        </a:rPr>
                        <m:t>𝒌</m:t>
                      </m:r>
                    </m:sup>
                  </m:sSubSup>
                </m:oMath>
              </a14:m>
              <a:r>
                <a:rPr lang="es-CO" sz="1600" b="1">
                  <a:latin typeface="+mn-lt"/>
                </a:rPr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s-CO" sz="1600" b="1" i="1">
                          <a:latin typeface="Cambria Math" panose="02040503050406030204" pitchFamily="18" charset="0"/>
                        </a:rPr>
                      </m:ctrlPr>
                    </m:fPr>
                    <m:num>
                      <m:f>
                        <m:fPr>
                          <m:type m:val="skw"/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Sup>
                            <m:sSubSup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𝒊𝒋</m:t>
                              </m:r>
                            </m:sub>
                            <m:sup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𝒌</m:t>
                              </m:r>
                            </m:sup>
                          </m:sSubSup>
                        </m:num>
                        <m:den>
                          <m:sSub>
                            <m:sSub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𝑿𝑻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𝒊𝒋</m:t>
                              </m:r>
                            </m:sub>
                          </m:sSub>
                        </m:den>
                      </m:f>
                    </m:num>
                    <m:den>
                      <m:f>
                        <m:fPr>
                          <m:type m:val="skw"/>
                          <m:ctrlPr>
                            <a:rPr lang="es-CO" sz="1600" b="1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sSubSup>
                            <m:sSubSup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Sup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𝒊𝒘</m:t>
                              </m:r>
                            </m:sub>
                            <m:sup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𝒌</m:t>
                              </m:r>
                            </m:sup>
                          </m:sSubSup>
                        </m:num>
                        <m:den>
                          <m:sSub>
                            <m:sSubPr>
                              <m:ctrlPr>
                                <a:rPr lang="es-CO" sz="1600" b="1" i="1"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𝑿𝑻</m:t>
                              </m:r>
                            </m:e>
                            <m:sub>
                              <m:r>
                                <a:rPr lang="es-CO" sz="1600" b="1" i="1">
                                  <a:latin typeface="Cambria Math" panose="02040503050406030204" pitchFamily="18" charset="0"/>
                                </a:rPr>
                                <m:t>𝒊𝒘</m:t>
                              </m:r>
                            </m:sub>
                          </m:sSub>
                        </m:den>
                      </m:f>
                    </m:den>
                  </m:f>
                </m:oMath>
              </a14:m>
              <a:endParaRPr lang="es-CO" sz="1600" b="1">
                <a:latin typeface="+mn-lt"/>
              </a:endParaRPr>
            </a:p>
          </xdr:txBody>
        </xdr:sp>
      </mc:Choice>
      <mc:Fallback xmlns="">
        <xdr:sp macro="" textlink="">
          <xdr:nvSpPr>
            <xdr:cNvPr id="7" name="CuadroTexto 6"/>
            <xdr:cNvSpPr txBox="1"/>
          </xdr:nvSpPr>
          <xdr:spPr>
            <a:xfrm>
              <a:off x="161925" y="6686550"/>
              <a:ext cx="1338890" cy="76245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CO" sz="1600" b="1" i="0">
                  <a:latin typeface="+mn-lt"/>
                </a:rPr>
                <a:t>〖𝑰𝑩〗_𝒊𝒋^𝒌</a:t>
              </a:r>
              <a:r>
                <a:rPr lang="es-CO" sz="1600" b="1">
                  <a:latin typeface="+mn-lt"/>
                </a:rPr>
                <a:t>= </a:t>
              </a:r>
              <a:r>
                <a:rPr lang="es-CO" sz="1600" b="1" i="0">
                  <a:latin typeface="+mn-lt"/>
                </a:rPr>
                <a:t>((𝑿_𝒊𝒋^𝒌)⁄〖𝑿𝑻〗_𝒊𝒋 )/((𝑿_𝒊𝒘^𝒌)⁄〖𝑿𝑻〗_𝒊𝒘 )</a:t>
              </a:r>
              <a:endParaRPr lang="es-CO" sz="1600" b="1">
                <a:latin typeface="+mn-lt"/>
              </a:endParaRPr>
            </a:p>
          </xdr:txBody>
        </xdr:sp>
      </mc:Fallback>
    </mc:AlternateContent>
    <xdr:clientData/>
  </xdr:oneCellAnchor>
  <xdr:twoCellAnchor>
    <xdr:from>
      <xdr:col>4</xdr:col>
      <xdr:colOff>123825</xdr:colOff>
      <xdr:row>68</xdr:row>
      <xdr:rowOff>14287</xdr:rowOff>
    </xdr:from>
    <xdr:to>
      <xdr:col>9</xdr:col>
      <xdr:colOff>666750</xdr:colOff>
      <xdr:row>78</xdr:row>
      <xdr:rowOff>90487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0</xdr:row>
      <xdr:rowOff>457200</xdr:rowOff>
    </xdr:from>
    <xdr:to>
      <xdr:col>8</xdr:col>
      <xdr:colOff>323850</xdr:colOff>
      <xdr:row>13</xdr:row>
      <xdr:rowOff>152400</xdr:rowOff>
    </xdr:to>
    <xdr:graphicFrame macro="">
      <xdr:nvGraphicFramePr>
        <xdr:cNvPr id="3" name="2 Gráfico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114300</xdr:rowOff>
    </xdr:from>
    <xdr:to>
      <xdr:col>8</xdr:col>
      <xdr:colOff>276225</xdr:colOff>
      <xdr:row>11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Tabla3" displayName="Tabla3" ref="A2:B28" totalsRowShown="0" headerRowBorderDxfId="17" tableBorderDxfId="16" totalsRowBorderDxfId="15">
  <autoFilter ref="A2:B28">
    <filterColumn colId="0" hiddenButton="1"/>
    <filterColumn colId="1" hiddenButton="1"/>
  </autoFilter>
  <tableColumns count="2">
    <tableColumn id="1" name="Año" dataDxfId="14"/>
    <tableColumn id="2" name="Exportaciones_x000a_ (US$ millones)" dataDxfId="13"/>
  </tableColumns>
  <tableStyleInfo name="TableStyleMedium14" showFirstColumn="0" showLastColumn="0" showRowStripes="1" showColumnStripes="0"/>
</table>
</file>

<file path=xl/tables/table2.xml><?xml version="1.0" encoding="utf-8"?>
<table xmlns="http://schemas.openxmlformats.org/spreadsheetml/2006/main" id="5" name="Tabla5" displayName="Tabla5" ref="A2:B27" totalsRowShown="0" headerRowBorderDxfId="12" tableBorderDxfId="11" totalsRowBorderDxfId="10">
  <autoFilter ref="A2:B27">
    <filterColumn colId="0" hiddenButton="1"/>
    <filterColumn colId="1" hiddenButton="1"/>
  </autoFilter>
  <tableColumns count="2">
    <tableColumn id="1" name="Año" dataDxfId="9"/>
    <tableColumn id="2" name="Importaciones (US$)" dataDxfId="8"/>
  </tableColumns>
  <tableStyleInfo name="TableStyleMedium14" showFirstColumn="0" showLastColumn="0" showRowStripes="1" showColumnStripes="0"/>
</table>
</file>

<file path=xl/tables/table3.xml><?xml version="1.0" encoding="utf-8"?>
<table xmlns="http://schemas.openxmlformats.org/spreadsheetml/2006/main" id="6" name="Tabla37" displayName="Tabla37" ref="A3:D28" totalsRowShown="0" headerRowBorderDxfId="7" tableBorderDxfId="6" totalsRowBorderDxfId="5">
  <autoFilter ref="A3:D28">
    <filterColumn colId="0" hiddenButton="1"/>
    <filterColumn colId="1" hiddenButton="1"/>
    <filterColumn colId="2" hiddenButton="1"/>
    <filterColumn colId="3" hiddenButton="1"/>
  </autoFilter>
  <tableColumns count="4">
    <tableColumn id="1" name="Año" dataDxfId="4"/>
    <tableColumn id="2" name="Exportaciones_x000a_ (US$ millones)" dataDxfId="3"/>
    <tableColumn id="3" name="Importaciones (US$)" dataDxfId="2"/>
    <tableColumn id="4" name="Balanza comercial (US$ millones)" dataDxfId="1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X51"/>
  <sheetViews>
    <sheetView zoomScale="98" zoomScaleNormal="98" workbookViewId="0">
      <selection activeCell="J3" sqref="J3"/>
    </sheetView>
  </sheetViews>
  <sheetFormatPr baseColWidth="10" defaultRowHeight="15" x14ac:dyDescent="0.25"/>
  <cols>
    <col min="1" max="1" width="13.5703125" customWidth="1"/>
    <col min="3" max="3" width="12.7109375" customWidth="1"/>
    <col min="7" max="7" width="12.5703125" customWidth="1"/>
    <col min="8" max="8" width="17" customWidth="1"/>
    <col min="11" max="11" width="30" bestFit="1" customWidth="1"/>
    <col min="12" max="12" width="15.28515625" customWidth="1"/>
    <col min="13" max="13" width="16.85546875" customWidth="1"/>
  </cols>
  <sheetData>
    <row r="1" spans="1:206" ht="60" x14ac:dyDescent="0.25">
      <c r="A1" s="56" t="s">
        <v>59</v>
      </c>
      <c r="B1" s="56" t="s">
        <v>60</v>
      </c>
      <c r="C1" s="59" t="s">
        <v>61</v>
      </c>
      <c r="D1" s="59" t="s">
        <v>62</v>
      </c>
      <c r="E1" s="59" t="s">
        <v>72</v>
      </c>
      <c r="F1" s="56" t="s">
        <v>70</v>
      </c>
      <c r="G1" s="59" t="s">
        <v>71</v>
      </c>
      <c r="H1" s="56" t="s">
        <v>58</v>
      </c>
      <c r="I1" s="56" t="s">
        <v>57</v>
      </c>
      <c r="J1" s="56" t="s">
        <v>63</v>
      </c>
      <c r="K1" s="56" t="s">
        <v>64</v>
      </c>
      <c r="L1" s="59" t="s">
        <v>65</v>
      </c>
      <c r="M1" s="59" t="s">
        <v>66</v>
      </c>
      <c r="N1" s="56" t="s">
        <v>67</v>
      </c>
    </row>
    <row r="2" spans="1:206" x14ac:dyDescent="0.25">
      <c r="A2" s="57" t="s">
        <v>0</v>
      </c>
      <c r="B2" s="57">
        <v>1991</v>
      </c>
      <c r="C2" s="57">
        <v>1</v>
      </c>
      <c r="D2" s="57" t="s">
        <v>1</v>
      </c>
      <c r="E2" s="57">
        <v>170</v>
      </c>
      <c r="F2" s="57" t="s">
        <v>2</v>
      </c>
      <c r="G2" s="57" t="s">
        <v>3</v>
      </c>
      <c r="H2" s="57">
        <v>842</v>
      </c>
      <c r="I2" s="57" t="s">
        <v>118</v>
      </c>
      <c r="J2" s="57" t="s">
        <v>4</v>
      </c>
      <c r="K2" s="57" t="s">
        <v>68</v>
      </c>
      <c r="L2" s="57" t="s">
        <v>69</v>
      </c>
      <c r="M2" s="57">
        <v>314205</v>
      </c>
      <c r="N2" s="57">
        <v>0</v>
      </c>
    </row>
    <row r="3" spans="1:206" s="1" customFormat="1" x14ac:dyDescent="0.25">
      <c r="A3" s="58" t="s">
        <v>0</v>
      </c>
      <c r="B3" s="58">
        <v>1991</v>
      </c>
      <c r="C3" s="58">
        <v>2</v>
      </c>
      <c r="D3" s="58" t="s">
        <v>5</v>
      </c>
      <c r="E3" s="58">
        <v>170</v>
      </c>
      <c r="F3" s="58" t="s">
        <v>2</v>
      </c>
      <c r="G3" s="58" t="s">
        <v>3</v>
      </c>
      <c r="H3" s="58">
        <v>392</v>
      </c>
      <c r="I3" s="90" t="s">
        <v>118</v>
      </c>
      <c r="J3" s="58" t="s">
        <v>4</v>
      </c>
      <c r="K3" s="58" t="s">
        <v>68</v>
      </c>
      <c r="L3" s="58" t="s">
        <v>69</v>
      </c>
      <c r="M3" s="58">
        <v>117396080</v>
      </c>
      <c r="N3" s="58">
        <v>0</v>
      </c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</row>
    <row r="4" spans="1:206" x14ac:dyDescent="0.25">
      <c r="A4" s="57" t="s">
        <v>0</v>
      </c>
      <c r="B4" s="57">
        <v>1992</v>
      </c>
      <c r="C4" s="57">
        <v>1</v>
      </c>
      <c r="D4" s="57" t="s">
        <v>1</v>
      </c>
      <c r="E4" s="57">
        <v>170</v>
      </c>
      <c r="F4" s="57" t="s">
        <v>2</v>
      </c>
      <c r="G4" s="57" t="s">
        <v>3</v>
      </c>
      <c r="H4" s="57">
        <v>392</v>
      </c>
      <c r="I4" s="90" t="s">
        <v>118</v>
      </c>
      <c r="J4" s="57" t="s">
        <v>4</v>
      </c>
      <c r="K4" s="57" t="s">
        <v>68</v>
      </c>
      <c r="L4" s="57" t="s">
        <v>69</v>
      </c>
      <c r="M4" s="57">
        <v>367726</v>
      </c>
      <c r="N4" s="57">
        <v>0</v>
      </c>
    </row>
    <row r="5" spans="1:206" s="1" customFormat="1" x14ac:dyDescent="0.25">
      <c r="A5" s="58" t="s">
        <v>0</v>
      </c>
      <c r="B5" s="58">
        <v>1992</v>
      </c>
      <c r="C5" s="58">
        <v>2</v>
      </c>
      <c r="D5" s="58" t="s">
        <v>5</v>
      </c>
      <c r="E5" s="58">
        <v>170</v>
      </c>
      <c r="F5" s="58" t="s">
        <v>2</v>
      </c>
      <c r="G5" s="58" t="s">
        <v>3</v>
      </c>
      <c r="H5" s="58">
        <v>392</v>
      </c>
      <c r="I5" s="90" t="s">
        <v>118</v>
      </c>
      <c r="J5" s="58" t="s">
        <v>4</v>
      </c>
      <c r="K5" s="58" t="s">
        <v>68</v>
      </c>
      <c r="L5" s="58" t="s">
        <v>69</v>
      </c>
      <c r="M5" s="58">
        <v>106158304</v>
      </c>
      <c r="N5" s="58">
        <v>0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</row>
    <row r="6" spans="1:206" x14ac:dyDescent="0.25">
      <c r="A6" s="57" t="s">
        <v>0</v>
      </c>
      <c r="B6" s="57">
        <v>1993</v>
      </c>
      <c r="C6" s="57">
        <v>1</v>
      </c>
      <c r="D6" s="57" t="s">
        <v>1</v>
      </c>
      <c r="E6" s="57">
        <v>170</v>
      </c>
      <c r="F6" s="57" t="s">
        <v>2</v>
      </c>
      <c r="G6" s="57" t="s">
        <v>3</v>
      </c>
      <c r="H6" s="57">
        <v>392</v>
      </c>
      <c r="I6" s="90" t="s">
        <v>118</v>
      </c>
      <c r="J6" s="57" t="s">
        <v>4</v>
      </c>
      <c r="K6" s="57" t="s">
        <v>68</v>
      </c>
      <c r="L6" s="57" t="s">
        <v>69</v>
      </c>
      <c r="M6" s="57">
        <v>182919</v>
      </c>
      <c r="N6" s="57">
        <v>0</v>
      </c>
    </row>
    <row r="7" spans="1:206" s="1" customFormat="1" x14ac:dyDescent="0.25">
      <c r="A7" s="58" t="s">
        <v>0</v>
      </c>
      <c r="B7" s="58">
        <v>1993</v>
      </c>
      <c r="C7" s="58">
        <v>2</v>
      </c>
      <c r="D7" s="58" t="s">
        <v>5</v>
      </c>
      <c r="E7" s="58">
        <v>170</v>
      </c>
      <c r="F7" s="58" t="s">
        <v>2</v>
      </c>
      <c r="G7" s="58" t="s">
        <v>3</v>
      </c>
      <c r="H7" s="58">
        <v>392</v>
      </c>
      <c r="I7" s="90" t="s">
        <v>118</v>
      </c>
      <c r="J7" s="58" t="s">
        <v>4</v>
      </c>
      <c r="K7" s="58" t="s">
        <v>68</v>
      </c>
      <c r="L7" s="58" t="s">
        <v>69</v>
      </c>
      <c r="M7" s="58">
        <v>111905664</v>
      </c>
      <c r="N7" s="58">
        <v>0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</row>
    <row r="8" spans="1:206" x14ac:dyDescent="0.25">
      <c r="A8" s="57" t="s">
        <v>0</v>
      </c>
      <c r="B8" s="57">
        <v>1994</v>
      </c>
      <c r="C8" s="57">
        <v>1</v>
      </c>
      <c r="D8" s="57" t="s">
        <v>1</v>
      </c>
      <c r="E8" s="57">
        <v>170</v>
      </c>
      <c r="F8" s="57" t="s">
        <v>2</v>
      </c>
      <c r="G8" s="57" t="s">
        <v>3</v>
      </c>
      <c r="H8" s="57">
        <v>392</v>
      </c>
      <c r="I8" s="90" t="s">
        <v>118</v>
      </c>
      <c r="J8" s="57" t="s">
        <v>4</v>
      </c>
      <c r="K8" s="57" t="s">
        <v>68</v>
      </c>
      <c r="L8" s="57" t="s">
        <v>69</v>
      </c>
      <c r="M8" s="57">
        <v>132413</v>
      </c>
      <c r="N8" s="57">
        <v>0</v>
      </c>
    </row>
    <row r="9" spans="1:206" s="1" customFormat="1" x14ac:dyDescent="0.25">
      <c r="A9" s="58" t="s">
        <v>0</v>
      </c>
      <c r="B9" s="58">
        <v>1994</v>
      </c>
      <c r="C9" s="58">
        <v>2</v>
      </c>
      <c r="D9" s="58" t="s">
        <v>5</v>
      </c>
      <c r="E9" s="58">
        <v>170</v>
      </c>
      <c r="F9" s="58" t="s">
        <v>2</v>
      </c>
      <c r="G9" s="58" t="s">
        <v>3</v>
      </c>
      <c r="H9" s="58">
        <v>392</v>
      </c>
      <c r="I9" s="90" t="s">
        <v>118</v>
      </c>
      <c r="J9" s="58" t="s">
        <v>4</v>
      </c>
      <c r="K9" s="58" t="s">
        <v>68</v>
      </c>
      <c r="L9" s="58" t="s">
        <v>69</v>
      </c>
      <c r="M9" s="58">
        <v>230752016</v>
      </c>
      <c r="N9" s="58">
        <v>0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</row>
    <row r="10" spans="1:206" x14ac:dyDescent="0.25">
      <c r="A10" s="57" t="s">
        <v>0</v>
      </c>
      <c r="B10" s="57">
        <v>1995</v>
      </c>
      <c r="C10" s="57">
        <v>1</v>
      </c>
      <c r="D10" s="57" t="s">
        <v>1</v>
      </c>
      <c r="E10" s="57">
        <v>170</v>
      </c>
      <c r="F10" s="57" t="s">
        <v>2</v>
      </c>
      <c r="G10" s="57" t="s">
        <v>3</v>
      </c>
      <c r="H10" s="57">
        <v>392</v>
      </c>
      <c r="I10" s="90" t="s">
        <v>118</v>
      </c>
      <c r="J10" s="57" t="s">
        <v>4</v>
      </c>
      <c r="K10" s="57" t="s">
        <v>68</v>
      </c>
      <c r="L10" s="57" t="s">
        <v>69</v>
      </c>
      <c r="M10" s="57">
        <v>166344</v>
      </c>
      <c r="N10" s="57">
        <v>0</v>
      </c>
    </row>
    <row r="11" spans="1:206" s="1" customFormat="1" x14ac:dyDescent="0.25">
      <c r="A11" s="58" t="s">
        <v>0</v>
      </c>
      <c r="B11" s="58">
        <v>1995</v>
      </c>
      <c r="C11" s="58">
        <v>2</v>
      </c>
      <c r="D11" s="58" t="s">
        <v>5</v>
      </c>
      <c r="E11" s="58">
        <v>170</v>
      </c>
      <c r="F11" s="58" t="s">
        <v>2</v>
      </c>
      <c r="G11" s="58" t="s">
        <v>3</v>
      </c>
      <c r="H11" s="58">
        <v>392</v>
      </c>
      <c r="I11" s="90" t="s">
        <v>118</v>
      </c>
      <c r="J11" s="58" t="s">
        <v>4</v>
      </c>
      <c r="K11" s="58" t="s">
        <v>68</v>
      </c>
      <c r="L11" s="58" t="s">
        <v>69</v>
      </c>
      <c r="M11" s="58">
        <v>248418048</v>
      </c>
      <c r="N11" s="58">
        <v>0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</row>
    <row r="12" spans="1:206" x14ac:dyDescent="0.25">
      <c r="A12" s="57" t="s">
        <v>0</v>
      </c>
      <c r="B12" s="57">
        <v>1996</v>
      </c>
      <c r="C12" s="57">
        <v>1</v>
      </c>
      <c r="D12" s="57" t="s">
        <v>1</v>
      </c>
      <c r="E12" s="57">
        <v>170</v>
      </c>
      <c r="F12" s="57" t="s">
        <v>2</v>
      </c>
      <c r="G12" s="57" t="s">
        <v>3</v>
      </c>
      <c r="H12" s="57">
        <v>392</v>
      </c>
      <c r="I12" s="90" t="s">
        <v>118</v>
      </c>
      <c r="J12" s="57" t="s">
        <v>4</v>
      </c>
      <c r="K12" s="57" t="s">
        <v>68</v>
      </c>
      <c r="L12" s="57" t="s">
        <v>69</v>
      </c>
      <c r="M12" s="57">
        <v>139324</v>
      </c>
      <c r="N12" s="57">
        <v>0</v>
      </c>
    </row>
    <row r="13" spans="1:206" s="1" customFormat="1" x14ac:dyDescent="0.25">
      <c r="A13" s="58" t="s">
        <v>0</v>
      </c>
      <c r="B13" s="58">
        <v>1996</v>
      </c>
      <c r="C13" s="58">
        <v>2</v>
      </c>
      <c r="D13" s="58" t="s">
        <v>5</v>
      </c>
      <c r="E13" s="58">
        <v>170</v>
      </c>
      <c r="F13" s="58" t="s">
        <v>2</v>
      </c>
      <c r="G13" s="58" t="s">
        <v>3</v>
      </c>
      <c r="H13" s="58">
        <v>392</v>
      </c>
      <c r="I13" s="90" t="s">
        <v>118</v>
      </c>
      <c r="J13" s="58" t="s">
        <v>4</v>
      </c>
      <c r="K13" s="58" t="s">
        <v>68</v>
      </c>
      <c r="L13" s="58" t="s">
        <v>69</v>
      </c>
      <c r="M13" s="58">
        <v>235948736</v>
      </c>
      <c r="N13" s="58">
        <v>0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</row>
    <row r="14" spans="1:206" x14ac:dyDescent="0.25">
      <c r="A14" s="57" t="s">
        <v>0</v>
      </c>
      <c r="B14" s="57">
        <v>1997</v>
      </c>
      <c r="C14" s="57">
        <v>1</v>
      </c>
      <c r="D14" s="57" t="s">
        <v>1</v>
      </c>
      <c r="E14" s="57">
        <v>170</v>
      </c>
      <c r="F14" s="57" t="s">
        <v>2</v>
      </c>
      <c r="G14" s="57" t="s">
        <v>3</v>
      </c>
      <c r="H14" s="57">
        <v>392</v>
      </c>
      <c r="I14" s="90" t="s">
        <v>118</v>
      </c>
      <c r="J14" s="57" t="s">
        <v>4</v>
      </c>
      <c r="K14" s="57" t="s">
        <v>68</v>
      </c>
      <c r="L14" s="57" t="s">
        <v>69</v>
      </c>
      <c r="M14" s="57">
        <v>216494</v>
      </c>
      <c r="N14" s="57">
        <v>0</v>
      </c>
    </row>
    <row r="15" spans="1:206" s="1" customFormat="1" x14ac:dyDescent="0.25">
      <c r="A15" s="58" t="s">
        <v>0</v>
      </c>
      <c r="B15" s="58">
        <v>1997</v>
      </c>
      <c r="C15" s="58">
        <v>2</v>
      </c>
      <c r="D15" s="58" t="s">
        <v>5</v>
      </c>
      <c r="E15" s="58">
        <v>170</v>
      </c>
      <c r="F15" s="58" t="s">
        <v>2</v>
      </c>
      <c r="G15" s="58" t="s">
        <v>3</v>
      </c>
      <c r="H15" s="58">
        <v>392</v>
      </c>
      <c r="I15" s="90" t="s">
        <v>118</v>
      </c>
      <c r="J15" s="58" t="s">
        <v>4</v>
      </c>
      <c r="K15" s="58" t="s">
        <v>68</v>
      </c>
      <c r="L15" s="58" t="s">
        <v>69</v>
      </c>
      <c r="M15" s="58">
        <v>294535840</v>
      </c>
      <c r="N15" s="58">
        <v>0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</row>
    <row r="16" spans="1:206" x14ac:dyDescent="0.25">
      <c r="A16" s="57" t="s">
        <v>0</v>
      </c>
      <c r="B16" s="57">
        <v>1998</v>
      </c>
      <c r="C16" s="57">
        <v>1</v>
      </c>
      <c r="D16" s="57" t="s">
        <v>1</v>
      </c>
      <c r="E16" s="57">
        <v>170</v>
      </c>
      <c r="F16" s="57" t="s">
        <v>2</v>
      </c>
      <c r="G16" s="57" t="s">
        <v>3</v>
      </c>
      <c r="H16" s="57">
        <v>392</v>
      </c>
      <c r="I16" s="90" t="s">
        <v>118</v>
      </c>
      <c r="J16" s="57" t="s">
        <v>4</v>
      </c>
      <c r="K16" s="57" t="s">
        <v>68</v>
      </c>
      <c r="L16" s="57" t="s">
        <v>69</v>
      </c>
      <c r="M16" s="57">
        <v>210018</v>
      </c>
      <c r="N16" s="57">
        <v>0</v>
      </c>
    </row>
    <row r="17" spans="1:206" s="1" customFormat="1" x14ac:dyDescent="0.25">
      <c r="A17" s="58" t="s">
        <v>0</v>
      </c>
      <c r="B17" s="58">
        <v>1998</v>
      </c>
      <c r="C17" s="58">
        <v>2</v>
      </c>
      <c r="D17" s="58" t="s">
        <v>5</v>
      </c>
      <c r="E17" s="58">
        <v>170</v>
      </c>
      <c r="F17" s="58" t="s">
        <v>2</v>
      </c>
      <c r="G17" s="58" t="s">
        <v>3</v>
      </c>
      <c r="H17" s="58">
        <v>392</v>
      </c>
      <c r="I17" s="90" t="s">
        <v>118</v>
      </c>
      <c r="J17" s="58" t="s">
        <v>4</v>
      </c>
      <c r="K17" s="58" t="s">
        <v>68</v>
      </c>
      <c r="L17" s="58" t="s">
        <v>69</v>
      </c>
      <c r="M17" s="58">
        <v>223452720</v>
      </c>
      <c r="N17" s="58">
        <v>0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</row>
    <row r="18" spans="1:206" x14ac:dyDescent="0.25">
      <c r="A18" s="57" t="s">
        <v>0</v>
      </c>
      <c r="B18" s="57">
        <v>1999</v>
      </c>
      <c r="C18" s="57">
        <v>1</v>
      </c>
      <c r="D18" s="57" t="s">
        <v>1</v>
      </c>
      <c r="E18" s="57">
        <v>170</v>
      </c>
      <c r="F18" s="57" t="s">
        <v>2</v>
      </c>
      <c r="G18" s="57" t="s">
        <v>3</v>
      </c>
      <c r="H18" s="57">
        <v>392</v>
      </c>
      <c r="I18" s="90" t="s">
        <v>118</v>
      </c>
      <c r="J18" s="57" t="s">
        <v>4</v>
      </c>
      <c r="K18" s="57" t="s">
        <v>68</v>
      </c>
      <c r="L18" s="57" t="s">
        <v>69</v>
      </c>
      <c r="M18" s="57">
        <v>137275</v>
      </c>
      <c r="N18" s="57">
        <v>0</v>
      </c>
    </row>
    <row r="19" spans="1:206" s="1" customFormat="1" x14ac:dyDescent="0.25">
      <c r="A19" s="58" t="s">
        <v>0</v>
      </c>
      <c r="B19" s="58">
        <v>1999</v>
      </c>
      <c r="C19" s="58">
        <v>2</v>
      </c>
      <c r="D19" s="58" t="s">
        <v>5</v>
      </c>
      <c r="E19" s="58">
        <v>170</v>
      </c>
      <c r="F19" s="58" t="s">
        <v>2</v>
      </c>
      <c r="G19" s="58" t="s">
        <v>3</v>
      </c>
      <c r="H19" s="58">
        <v>392</v>
      </c>
      <c r="I19" s="90" t="s">
        <v>118</v>
      </c>
      <c r="J19" s="58" t="s">
        <v>4</v>
      </c>
      <c r="K19" s="58" t="s">
        <v>68</v>
      </c>
      <c r="L19" s="58" t="s">
        <v>69</v>
      </c>
      <c r="M19" s="58">
        <v>196594912</v>
      </c>
      <c r="N19" s="58">
        <v>0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</row>
    <row r="20" spans="1:206" x14ac:dyDescent="0.25">
      <c r="A20" s="57" t="s">
        <v>0</v>
      </c>
      <c r="B20" s="57">
        <v>2000</v>
      </c>
      <c r="C20" s="57">
        <v>1</v>
      </c>
      <c r="D20" s="57" t="s">
        <v>1</v>
      </c>
      <c r="E20" s="57">
        <v>170</v>
      </c>
      <c r="F20" s="57" t="s">
        <v>2</v>
      </c>
      <c r="G20" s="57" t="s">
        <v>3</v>
      </c>
      <c r="H20" s="57">
        <v>392</v>
      </c>
      <c r="I20" s="90" t="s">
        <v>118</v>
      </c>
      <c r="J20" s="57" t="s">
        <v>4</v>
      </c>
      <c r="K20" s="57" t="s">
        <v>68</v>
      </c>
      <c r="L20" s="57" t="s">
        <v>69</v>
      </c>
      <c r="M20" s="57">
        <v>154505</v>
      </c>
      <c r="N20" s="57">
        <v>0</v>
      </c>
    </row>
    <row r="21" spans="1:206" s="1" customFormat="1" x14ac:dyDescent="0.25">
      <c r="A21" s="58" t="s">
        <v>0</v>
      </c>
      <c r="B21" s="58">
        <v>2000</v>
      </c>
      <c r="C21" s="58">
        <v>2</v>
      </c>
      <c r="D21" s="58" t="s">
        <v>5</v>
      </c>
      <c r="E21" s="58">
        <v>170</v>
      </c>
      <c r="F21" s="58" t="s">
        <v>2</v>
      </c>
      <c r="G21" s="58" t="s">
        <v>3</v>
      </c>
      <c r="H21" s="58">
        <v>392</v>
      </c>
      <c r="I21" s="90" t="s">
        <v>118</v>
      </c>
      <c r="J21" s="58" t="s">
        <v>4</v>
      </c>
      <c r="K21" s="58" t="s">
        <v>68</v>
      </c>
      <c r="L21" s="58" t="s">
        <v>69</v>
      </c>
      <c r="M21" s="58">
        <v>189498825</v>
      </c>
      <c r="N21" s="58">
        <v>0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</row>
    <row r="22" spans="1:206" x14ac:dyDescent="0.25">
      <c r="A22" s="57" t="s">
        <v>0</v>
      </c>
      <c r="B22" s="57">
        <v>2001</v>
      </c>
      <c r="C22" s="57">
        <v>1</v>
      </c>
      <c r="D22" s="57" t="s">
        <v>1</v>
      </c>
      <c r="E22" s="57">
        <v>170</v>
      </c>
      <c r="F22" s="57" t="s">
        <v>2</v>
      </c>
      <c r="G22" s="57" t="s">
        <v>3</v>
      </c>
      <c r="H22" s="57">
        <v>392</v>
      </c>
      <c r="I22" s="90" t="s">
        <v>118</v>
      </c>
      <c r="J22" s="57" t="s">
        <v>4</v>
      </c>
      <c r="K22" s="57" t="s">
        <v>68</v>
      </c>
      <c r="L22" s="57" t="s">
        <v>69</v>
      </c>
      <c r="M22" s="57">
        <v>437031</v>
      </c>
      <c r="N22" s="57">
        <v>0</v>
      </c>
    </row>
    <row r="23" spans="1:206" s="1" customFormat="1" x14ac:dyDescent="0.25">
      <c r="A23" s="58" t="s">
        <v>0</v>
      </c>
      <c r="B23" s="58">
        <v>2001</v>
      </c>
      <c r="C23" s="58">
        <v>2</v>
      </c>
      <c r="D23" s="58" t="s">
        <v>5</v>
      </c>
      <c r="E23" s="58">
        <v>170</v>
      </c>
      <c r="F23" s="58" t="s">
        <v>2</v>
      </c>
      <c r="G23" s="58" t="s">
        <v>3</v>
      </c>
      <c r="H23" s="58">
        <v>392</v>
      </c>
      <c r="I23" s="90" t="s">
        <v>118</v>
      </c>
      <c r="J23" s="58" t="s">
        <v>4</v>
      </c>
      <c r="K23" s="58" t="s">
        <v>68</v>
      </c>
      <c r="L23" s="58" t="s">
        <v>69</v>
      </c>
      <c r="M23" s="58">
        <v>127898691</v>
      </c>
      <c r="N23" s="58">
        <v>0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</row>
    <row r="24" spans="1:206" x14ac:dyDescent="0.25">
      <c r="A24" s="57" t="s">
        <v>0</v>
      </c>
      <c r="B24" s="57">
        <v>2002</v>
      </c>
      <c r="C24" s="57">
        <v>1</v>
      </c>
      <c r="D24" s="57" t="s">
        <v>1</v>
      </c>
      <c r="E24" s="57">
        <v>170</v>
      </c>
      <c r="F24" s="57" t="s">
        <v>2</v>
      </c>
      <c r="G24" s="57" t="s">
        <v>3</v>
      </c>
      <c r="H24" s="57">
        <v>392</v>
      </c>
      <c r="I24" s="90" t="s">
        <v>118</v>
      </c>
      <c r="J24" s="57" t="s">
        <v>4</v>
      </c>
      <c r="K24" s="57" t="s">
        <v>68</v>
      </c>
      <c r="L24" s="57" t="s">
        <v>69</v>
      </c>
      <c r="M24" s="57">
        <v>257794</v>
      </c>
      <c r="N24" s="57">
        <v>0</v>
      </c>
    </row>
    <row r="25" spans="1:206" s="1" customFormat="1" x14ac:dyDescent="0.25">
      <c r="A25" s="58" t="s">
        <v>0</v>
      </c>
      <c r="B25" s="58">
        <v>2002</v>
      </c>
      <c r="C25" s="58">
        <v>2</v>
      </c>
      <c r="D25" s="58" t="s">
        <v>5</v>
      </c>
      <c r="E25" s="58">
        <v>170</v>
      </c>
      <c r="F25" s="58" t="s">
        <v>2</v>
      </c>
      <c r="G25" s="58" t="s">
        <v>3</v>
      </c>
      <c r="H25" s="58">
        <v>392</v>
      </c>
      <c r="I25" s="90" t="s">
        <v>118</v>
      </c>
      <c r="J25" s="58" t="s">
        <v>4</v>
      </c>
      <c r="K25" s="58" t="s">
        <v>68</v>
      </c>
      <c r="L25" s="58" t="s">
        <v>69</v>
      </c>
      <c r="M25" s="58">
        <v>146779282</v>
      </c>
      <c r="N25" s="58">
        <v>0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</row>
    <row r="26" spans="1:206" x14ac:dyDescent="0.25">
      <c r="A26" s="57" t="s">
        <v>0</v>
      </c>
      <c r="B26" s="57">
        <v>2003</v>
      </c>
      <c r="C26" s="57">
        <v>1</v>
      </c>
      <c r="D26" s="57" t="s">
        <v>1</v>
      </c>
      <c r="E26" s="57">
        <v>170</v>
      </c>
      <c r="F26" s="57" t="s">
        <v>2</v>
      </c>
      <c r="G26" s="57" t="s">
        <v>3</v>
      </c>
      <c r="H26" s="57">
        <v>392</v>
      </c>
      <c r="I26" s="90" t="s">
        <v>118</v>
      </c>
      <c r="J26" s="57" t="s">
        <v>4</v>
      </c>
      <c r="K26" s="57" t="s">
        <v>68</v>
      </c>
      <c r="L26" s="57" t="s">
        <v>69</v>
      </c>
      <c r="M26" s="57">
        <v>45486</v>
      </c>
      <c r="N26" s="57">
        <v>0</v>
      </c>
    </row>
    <row r="27" spans="1:206" s="1" customFormat="1" x14ac:dyDescent="0.25">
      <c r="A27" s="58" t="s">
        <v>0</v>
      </c>
      <c r="B27" s="58">
        <v>2003</v>
      </c>
      <c r="C27" s="58">
        <v>2</v>
      </c>
      <c r="D27" s="58" t="s">
        <v>5</v>
      </c>
      <c r="E27" s="58">
        <v>170</v>
      </c>
      <c r="F27" s="58" t="s">
        <v>2</v>
      </c>
      <c r="G27" s="58" t="s">
        <v>3</v>
      </c>
      <c r="H27" s="58">
        <v>392</v>
      </c>
      <c r="I27" s="90" t="s">
        <v>118</v>
      </c>
      <c r="J27" s="58" t="s">
        <v>4</v>
      </c>
      <c r="K27" s="58" t="s">
        <v>68</v>
      </c>
      <c r="L27" s="58" t="s">
        <v>69</v>
      </c>
      <c r="M27" s="58">
        <v>136015022</v>
      </c>
      <c r="N27" s="58">
        <v>0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</row>
    <row r="28" spans="1:206" x14ac:dyDescent="0.25">
      <c r="A28" s="57" t="s">
        <v>0</v>
      </c>
      <c r="B28" s="57">
        <v>2004</v>
      </c>
      <c r="C28" s="57">
        <v>1</v>
      </c>
      <c r="D28" s="57" t="s">
        <v>1</v>
      </c>
      <c r="E28" s="57">
        <v>170</v>
      </c>
      <c r="F28" s="57" t="s">
        <v>2</v>
      </c>
      <c r="G28" s="57" t="s">
        <v>3</v>
      </c>
      <c r="H28" s="57">
        <v>392</v>
      </c>
      <c r="I28" s="90" t="s">
        <v>118</v>
      </c>
      <c r="J28" s="57" t="s">
        <v>4</v>
      </c>
      <c r="K28" s="57" t="s">
        <v>68</v>
      </c>
      <c r="L28" s="57" t="s">
        <v>69</v>
      </c>
      <c r="M28" s="57">
        <v>208860</v>
      </c>
      <c r="N28" s="57">
        <v>0</v>
      </c>
    </row>
    <row r="29" spans="1:206" s="1" customFormat="1" x14ac:dyDescent="0.25">
      <c r="A29" s="58" t="s">
        <v>0</v>
      </c>
      <c r="B29" s="58">
        <v>2004</v>
      </c>
      <c r="C29" s="58">
        <v>2</v>
      </c>
      <c r="D29" s="58" t="s">
        <v>5</v>
      </c>
      <c r="E29" s="58">
        <v>170</v>
      </c>
      <c r="F29" s="58" t="s">
        <v>2</v>
      </c>
      <c r="G29" s="58" t="s">
        <v>3</v>
      </c>
      <c r="H29" s="58">
        <v>392</v>
      </c>
      <c r="I29" s="90" t="s">
        <v>118</v>
      </c>
      <c r="J29" s="58" t="s">
        <v>4</v>
      </c>
      <c r="K29" s="58" t="s">
        <v>68</v>
      </c>
      <c r="L29" s="58" t="s">
        <v>69</v>
      </c>
      <c r="M29" s="58">
        <v>179650712</v>
      </c>
      <c r="N29" s="58">
        <v>0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</row>
    <row r="30" spans="1:206" x14ac:dyDescent="0.25">
      <c r="A30" s="57" t="s">
        <v>0</v>
      </c>
      <c r="B30" s="57">
        <v>2005</v>
      </c>
      <c r="C30" s="57">
        <v>1</v>
      </c>
      <c r="D30" s="57" t="s">
        <v>1</v>
      </c>
      <c r="E30" s="57">
        <v>170</v>
      </c>
      <c r="F30" s="57" t="s">
        <v>2</v>
      </c>
      <c r="G30" s="57" t="s">
        <v>3</v>
      </c>
      <c r="H30" s="57">
        <v>392</v>
      </c>
      <c r="I30" s="90" t="s">
        <v>118</v>
      </c>
      <c r="J30" s="57" t="s">
        <v>4</v>
      </c>
      <c r="K30" s="57" t="s">
        <v>68</v>
      </c>
      <c r="L30" s="57" t="s">
        <v>69</v>
      </c>
      <c r="M30" s="57">
        <v>76770</v>
      </c>
      <c r="N30" s="57">
        <v>0</v>
      </c>
    </row>
    <row r="31" spans="1:206" s="1" customFormat="1" x14ac:dyDescent="0.25">
      <c r="A31" s="58" t="s">
        <v>0</v>
      </c>
      <c r="B31" s="58">
        <v>2005</v>
      </c>
      <c r="C31" s="58">
        <v>2</v>
      </c>
      <c r="D31" s="58" t="s">
        <v>5</v>
      </c>
      <c r="E31" s="58">
        <v>170</v>
      </c>
      <c r="F31" s="58" t="s">
        <v>2</v>
      </c>
      <c r="G31" s="58" t="s">
        <v>3</v>
      </c>
      <c r="H31" s="58">
        <v>392</v>
      </c>
      <c r="I31" s="90" t="s">
        <v>118</v>
      </c>
      <c r="J31" s="58" t="s">
        <v>4</v>
      </c>
      <c r="K31" s="58" t="s">
        <v>68</v>
      </c>
      <c r="L31" s="58" t="s">
        <v>69</v>
      </c>
      <c r="M31" s="58">
        <v>245021457</v>
      </c>
      <c r="N31" s="58">
        <v>0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</row>
    <row r="32" spans="1:206" x14ac:dyDescent="0.25">
      <c r="A32" s="57" t="s">
        <v>0</v>
      </c>
      <c r="B32" s="57">
        <v>2006</v>
      </c>
      <c r="C32" s="57">
        <v>1</v>
      </c>
      <c r="D32" s="57" t="s">
        <v>1</v>
      </c>
      <c r="E32" s="57">
        <v>170</v>
      </c>
      <c r="F32" s="57" t="s">
        <v>2</v>
      </c>
      <c r="G32" s="57" t="s">
        <v>3</v>
      </c>
      <c r="H32" s="57">
        <v>392</v>
      </c>
      <c r="I32" s="90" t="s">
        <v>118</v>
      </c>
      <c r="J32" s="57" t="s">
        <v>4</v>
      </c>
      <c r="K32" s="57" t="s">
        <v>68</v>
      </c>
      <c r="L32" s="57" t="s">
        <v>69</v>
      </c>
      <c r="M32" s="57">
        <v>379931</v>
      </c>
      <c r="N32" s="57">
        <v>0</v>
      </c>
    </row>
    <row r="33" spans="1:206" s="1" customFormat="1" x14ac:dyDescent="0.25">
      <c r="A33" s="58" t="s">
        <v>0</v>
      </c>
      <c r="B33" s="58">
        <v>2006</v>
      </c>
      <c r="C33" s="58">
        <v>2</v>
      </c>
      <c r="D33" s="58" t="s">
        <v>5</v>
      </c>
      <c r="E33" s="58">
        <v>170</v>
      </c>
      <c r="F33" s="58" t="s">
        <v>2</v>
      </c>
      <c r="G33" s="58" t="s">
        <v>3</v>
      </c>
      <c r="H33" s="58">
        <v>392</v>
      </c>
      <c r="I33" s="90" t="s">
        <v>118</v>
      </c>
      <c r="J33" s="58" t="s">
        <v>4</v>
      </c>
      <c r="K33" s="58" t="s">
        <v>68</v>
      </c>
      <c r="L33" s="58" t="s">
        <v>69</v>
      </c>
      <c r="M33" s="58">
        <v>230957716</v>
      </c>
      <c r="N33" s="58">
        <v>0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</row>
    <row r="34" spans="1:206" x14ac:dyDescent="0.25">
      <c r="A34" s="57" t="s">
        <v>0</v>
      </c>
      <c r="B34" s="57">
        <v>2007</v>
      </c>
      <c r="C34" s="57">
        <v>1</v>
      </c>
      <c r="D34" s="57" t="s">
        <v>1</v>
      </c>
      <c r="E34" s="57">
        <v>170</v>
      </c>
      <c r="F34" s="57" t="s">
        <v>2</v>
      </c>
      <c r="G34" s="57" t="s">
        <v>3</v>
      </c>
      <c r="H34" s="57">
        <v>392</v>
      </c>
      <c r="I34" s="90" t="s">
        <v>118</v>
      </c>
      <c r="J34" s="57" t="s">
        <v>4</v>
      </c>
      <c r="K34" s="57" t="s">
        <v>68</v>
      </c>
      <c r="L34" s="57" t="s">
        <v>69</v>
      </c>
      <c r="M34" s="57">
        <v>203043</v>
      </c>
      <c r="N34" s="57">
        <v>0</v>
      </c>
    </row>
    <row r="35" spans="1:206" s="1" customFormat="1" x14ac:dyDescent="0.25">
      <c r="A35" s="58" t="s">
        <v>0</v>
      </c>
      <c r="B35" s="58">
        <v>2007</v>
      </c>
      <c r="C35" s="58">
        <v>2</v>
      </c>
      <c r="D35" s="58" t="s">
        <v>5</v>
      </c>
      <c r="E35" s="58">
        <v>170</v>
      </c>
      <c r="F35" s="58" t="s">
        <v>2</v>
      </c>
      <c r="G35" s="58" t="s">
        <v>3</v>
      </c>
      <c r="H35" s="58">
        <v>392</v>
      </c>
      <c r="I35" s="90" t="s">
        <v>118</v>
      </c>
      <c r="J35" s="58" t="s">
        <v>4</v>
      </c>
      <c r="K35" s="58" t="s">
        <v>68</v>
      </c>
      <c r="L35" s="58" t="s">
        <v>69</v>
      </c>
      <c r="M35" s="58">
        <v>231923089</v>
      </c>
      <c r="N35" s="58">
        <v>0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</row>
    <row r="36" spans="1:206" x14ac:dyDescent="0.25">
      <c r="A36" s="57" t="s">
        <v>0</v>
      </c>
      <c r="B36" s="57">
        <v>2008</v>
      </c>
      <c r="C36" s="57">
        <v>1</v>
      </c>
      <c r="D36" s="57" t="s">
        <v>1</v>
      </c>
      <c r="E36" s="57">
        <v>170</v>
      </c>
      <c r="F36" s="57" t="s">
        <v>2</v>
      </c>
      <c r="G36" s="57" t="s">
        <v>3</v>
      </c>
      <c r="H36" s="57">
        <v>392</v>
      </c>
      <c r="I36" s="90" t="s">
        <v>118</v>
      </c>
      <c r="J36" s="57" t="s">
        <v>4</v>
      </c>
      <c r="K36" s="57" t="s">
        <v>68</v>
      </c>
      <c r="L36" s="57" t="s">
        <v>69</v>
      </c>
      <c r="M36" s="57">
        <v>561680</v>
      </c>
      <c r="N36" s="57">
        <v>0</v>
      </c>
    </row>
    <row r="37" spans="1:206" s="1" customFormat="1" x14ac:dyDescent="0.25">
      <c r="A37" s="58" t="s">
        <v>0</v>
      </c>
      <c r="B37" s="58">
        <v>2008</v>
      </c>
      <c r="C37" s="58">
        <v>2</v>
      </c>
      <c r="D37" s="58" t="s">
        <v>5</v>
      </c>
      <c r="E37" s="58">
        <v>170</v>
      </c>
      <c r="F37" s="58" t="s">
        <v>2</v>
      </c>
      <c r="G37" s="58" t="s">
        <v>3</v>
      </c>
      <c r="H37" s="58">
        <v>392</v>
      </c>
      <c r="I37" s="90" t="s">
        <v>118</v>
      </c>
      <c r="J37" s="58" t="s">
        <v>4</v>
      </c>
      <c r="K37" s="58" t="s">
        <v>68</v>
      </c>
      <c r="L37" s="58" t="s">
        <v>69</v>
      </c>
      <c r="M37" s="58">
        <v>265022673</v>
      </c>
      <c r="N37" s="58">
        <v>0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</row>
    <row r="38" spans="1:206" x14ac:dyDescent="0.25">
      <c r="A38" s="57" t="s">
        <v>0</v>
      </c>
      <c r="B38" s="57">
        <v>2009</v>
      </c>
      <c r="C38" s="57">
        <v>1</v>
      </c>
      <c r="D38" s="57" t="s">
        <v>1</v>
      </c>
      <c r="E38" s="57">
        <v>170</v>
      </c>
      <c r="F38" s="57" t="s">
        <v>2</v>
      </c>
      <c r="G38" s="57" t="s">
        <v>3</v>
      </c>
      <c r="H38" s="57">
        <v>392</v>
      </c>
      <c r="I38" s="90" t="s">
        <v>118</v>
      </c>
      <c r="J38" s="57" t="s">
        <v>4</v>
      </c>
      <c r="K38" s="57" t="s">
        <v>68</v>
      </c>
      <c r="L38" s="57" t="s">
        <v>69</v>
      </c>
      <c r="M38" s="57">
        <v>578600</v>
      </c>
      <c r="N38" s="57">
        <v>0</v>
      </c>
    </row>
    <row r="39" spans="1:206" s="1" customFormat="1" x14ac:dyDescent="0.25">
      <c r="A39" s="58" t="s">
        <v>0</v>
      </c>
      <c r="B39" s="58">
        <v>2009</v>
      </c>
      <c r="C39" s="58">
        <v>2</v>
      </c>
      <c r="D39" s="58" t="s">
        <v>5</v>
      </c>
      <c r="E39" s="58">
        <v>170</v>
      </c>
      <c r="F39" s="58" t="s">
        <v>2</v>
      </c>
      <c r="G39" s="58" t="s">
        <v>3</v>
      </c>
      <c r="H39" s="58">
        <v>392</v>
      </c>
      <c r="I39" s="90" t="s">
        <v>118</v>
      </c>
      <c r="J39" s="58" t="s">
        <v>4</v>
      </c>
      <c r="K39" s="58" t="s">
        <v>68</v>
      </c>
      <c r="L39" s="58" t="s">
        <v>69</v>
      </c>
      <c r="M39" s="58">
        <v>273001638</v>
      </c>
      <c r="N39" s="58">
        <v>0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</row>
    <row r="40" spans="1:206" x14ac:dyDescent="0.25">
      <c r="A40" s="57" t="s">
        <v>0</v>
      </c>
      <c r="B40" s="57">
        <v>2010</v>
      </c>
      <c r="C40" s="57">
        <v>1</v>
      </c>
      <c r="D40" s="57" t="s">
        <v>1</v>
      </c>
      <c r="E40" s="57">
        <v>170</v>
      </c>
      <c r="F40" s="57" t="s">
        <v>2</v>
      </c>
      <c r="G40" s="57" t="s">
        <v>3</v>
      </c>
      <c r="H40" s="57">
        <v>392</v>
      </c>
      <c r="I40" s="90" t="s">
        <v>118</v>
      </c>
      <c r="J40" s="57" t="s">
        <v>4</v>
      </c>
      <c r="K40" s="57" t="s">
        <v>68</v>
      </c>
      <c r="L40" s="57" t="s">
        <v>69</v>
      </c>
      <c r="M40" s="57">
        <v>265114</v>
      </c>
      <c r="N40" s="57">
        <v>0</v>
      </c>
    </row>
    <row r="41" spans="1:206" s="1" customFormat="1" x14ac:dyDescent="0.25">
      <c r="A41" s="58" t="s">
        <v>0</v>
      </c>
      <c r="B41" s="58">
        <v>2010</v>
      </c>
      <c r="C41" s="58">
        <v>2</v>
      </c>
      <c r="D41" s="58" t="s">
        <v>5</v>
      </c>
      <c r="E41" s="58">
        <v>170</v>
      </c>
      <c r="F41" s="58" t="s">
        <v>2</v>
      </c>
      <c r="G41" s="58" t="s">
        <v>3</v>
      </c>
      <c r="H41" s="58">
        <v>392</v>
      </c>
      <c r="I41" s="90" t="s">
        <v>118</v>
      </c>
      <c r="J41" s="58" t="s">
        <v>4</v>
      </c>
      <c r="K41" s="58" t="s">
        <v>68</v>
      </c>
      <c r="L41" s="58" t="s">
        <v>69</v>
      </c>
      <c r="M41" s="58">
        <v>393854302</v>
      </c>
      <c r="N41" s="58">
        <v>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</row>
    <row r="42" spans="1:206" x14ac:dyDescent="0.25">
      <c r="A42" s="57" t="s">
        <v>0</v>
      </c>
      <c r="B42" s="57">
        <v>2011</v>
      </c>
      <c r="C42" s="57">
        <v>1</v>
      </c>
      <c r="D42" s="57" t="s">
        <v>1</v>
      </c>
      <c r="E42" s="57">
        <v>170</v>
      </c>
      <c r="F42" s="57" t="s">
        <v>2</v>
      </c>
      <c r="G42" s="57" t="s">
        <v>3</v>
      </c>
      <c r="H42" s="57">
        <v>392</v>
      </c>
      <c r="I42" s="90" t="s">
        <v>118</v>
      </c>
      <c r="J42" s="57" t="s">
        <v>4</v>
      </c>
      <c r="K42" s="57" t="s">
        <v>68</v>
      </c>
      <c r="L42" s="57" t="s">
        <v>69</v>
      </c>
      <c r="M42" s="57">
        <v>542317</v>
      </c>
      <c r="N42" s="57">
        <v>0</v>
      </c>
    </row>
    <row r="43" spans="1:206" s="1" customFormat="1" x14ac:dyDescent="0.25">
      <c r="A43" s="58" t="s">
        <v>0</v>
      </c>
      <c r="B43" s="58">
        <v>2011</v>
      </c>
      <c r="C43" s="58">
        <v>2</v>
      </c>
      <c r="D43" s="58" t="s">
        <v>5</v>
      </c>
      <c r="E43" s="58">
        <v>170</v>
      </c>
      <c r="F43" s="58" t="s">
        <v>2</v>
      </c>
      <c r="G43" s="58" t="s">
        <v>3</v>
      </c>
      <c r="H43" s="58">
        <v>392</v>
      </c>
      <c r="I43" s="90" t="s">
        <v>118</v>
      </c>
      <c r="J43" s="58" t="s">
        <v>4</v>
      </c>
      <c r="K43" s="58" t="s">
        <v>68</v>
      </c>
      <c r="L43" s="58" t="s">
        <v>69</v>
      </c>
      <c r="M43" s="58">
        <v>372930160</v>
      </c>
      <c r="N43" s="58">
        <v>0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</row>
    <row r="44" spans="1:206" x14ac:dyDescent="0.25">
      <c r="A44" s="57" t="s">
        <v>0</v>
      </c>
      <c r="B44" s="57">
        <v>2012</v>
      </c>
      <c r="C44" s="57">
        <v>1</v>
      </c>
      <c r="D44" s="57" t="s">
        <v>1</v>
      </c>
      <c r="E44" s="57">
        <v>170</v>
      </c>
      <c r="F44" s="57" t="s">
        <v>2</v>
      </c>
      <c r="G44" s="57" t="s">
        <v>3</v>
      </c>
      <c r="H44" s="57">
        <v>392</v>
      </c>
      <c r="I44" s="90" t="s">
        <v>118</v>
      </c>
      <c r="J44" s="57" t="s">
        <v>4</v>
      </c>
      <c r="K44" s="57" t="s">
        <v>68</v>
      </c>
      <c r="L44" s="57" t="s">
        <v>69</v>
      </c>
      <c r="M44" s="57">
        <v>634620</v>
      </c>
      <c r="N44" s="57">
        <v>0</v>
      </c>
    </row>
    <row r="45" spans="1:206" s="1" customFormat="1" x14ac:dyDescent="0.25">
      <c r="A45" s="58" t="s">
        <v>0</v>
      </c>
      <c r="B45" s="58">
        <v>2012</v>
      </c>
      <c r="C45" s="58">
        <v>2</v>
      </c>
      <c r="D45" s="58" t="s">
        <v>5</v>
      </c>
      <c r="E45" s="58">
        <v>170</v>
      </c>
      <c r="F45" s="58" t="s">
        <v>2</v>
      </c>
      <c r="G45" s="58" t="s">
        <v>3</v>
      </c>
      <c r="H45" s="58">
        <v>392</v>
      </c>
      <c r="I45" s="90" t="s">
        <v>118</v>
      </c>
      <c r="J45" s="58" t="s">
        <v>4</v>
      </c>
      <c r="K45" s="58" t="s">
        <v>68</v>
      </c>
      <c r="L45" s="58" t="s">
        <v>69</v>
      </c>
      <c r="M45" s="58">
        <v>233978998</v>
      </c>
      <c r="N45" s="58">
        <v>0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</row>
    <row r="46" spans="1:206" x14ac:dyDescent="0.25">
      <c r="A46" s="57" t="s">
        <v>0</v>
      </c>
      <c r="B46" s="57">
        <v>2013</v>
      </c>
      <c r="C46" s="57">
        <v>1</v>
      </c>
      <c r="D46" s="57" t="s">
        <v>1</v>
      </c>
      <c r="E46" s="57">
        <v>170</v>
      </c>
      <c r="F46" s="57" t="s">
        <v>2</v>
      </c>
      <c r="G46" s="57" t="s">
        <v>3</v>
      </c>
      <c r="H46" s="57">
        <v>392</v>
      </c>
      <c r="I46" s="90" t="s">
        <v>118</v>
      </c>
      <c r="J46" s="57" t="s">
        <v>4</v>
      </c>
      <c r="K46" s="57" t="s">
        <v>68</v>
      </c>
      <c r="L46" s="57" t="s">
        <v>69</v>
      </c>
      <c r="M46" s="57">
        <v>769105</v>
      </c>
      <c r="N46" s="57">
        <v>0</v>
      </c>
    </row>
    <row r="47" spans="1:206" s="1" customFormat="1" x14ac:dyDescent="0.25">
      <c r="A47" s="58" t="s">
        <v>0</v>
      </c>
      <c r="B47" s="58">
        <v>2013</v>
      </c>
      <c r="C47" s="58">
        <v>2</v>
      </c>
      <c r="D47" s="58" t="s">
        <v>5</v>
      </c>
      <c r="E47" s="58">
        <v>170</v>
      </c>
      <c r="F47" s="58" t="s">
        <v>2</v>
      </c>
      <c r="G47" s="58" t="s">
        <v>3</v>
      </c>
      <c r="H47" s="58">
        <v>392</v>
      </c>
      <c r="I47" s="90" t="s">
        <v>118</v>
      </c>
      <c r="J47" s="58" t="s">
        <v>4</v>
      </c>
      <c r="K47" s="58" t="s">
        <v>68</v>
      </c>
      <c r="L47" s="58" t="s">
        <v>69</v>
      </c>
      <c r="M47" s="58">
        <v>248129262</v>
      </c>
      <c r="N47" s="58">
        <v>0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</row>
    <row r="48" spans="1:206" x14ac:dyDescent="0.25">
      <c r="A48" s="57" t="s">
        <v>0</v>
      </c>
      <c r="B48" s="57">
        <v>2014</v>
      </c>
      <c r="C48" s="57">
        <v>1</v>
      </c>
      <c r="D48" s="57" t="s">
        <v>1</v>
      </c>
      <c r="E48" s="57">
        <v>170</v>
      </c>
      <c r="F48" s="57" t="s">
        <v>2</v>
      </c>
      <c r="G48" s="57" t="s">
        <v>3</v>
      </c>
      <c r="H48" s="57">
        <v>392</v>
      </c>
      <c r="I48" s="90" t="s">
        <v>118</v>
      </c>
      <c r="J48" s="57" t="s">
        <v>4</v>
      </c>
      <c r="K48" s="57" t="s">
        <v>68</v>
      </c>
      <c r="L48" s="57" t="s">
        <v>69</v>
      </c>
      <c r="M48" s="57">
        <v>709653</v>
      </c>
      <c r="N48" s="57">
        <v>0</v>
      </c>
    </row>
    <row r="49" spans="1:206" s="1" customFormat="1" x14ac:dyDescent="0.25">
      <c r="A49" s="58" t="s">
        <v>0</v>
      </c>
      <c r="B49" s="58">
        <v>2014</v>
      </c>
      <c r="C49" s="58">
        <v>2</v>
      </c>
      <c r="D49" s="58" t="s">
        <v>5</v>
      </c>
      <c r="E49" s="58">
        <v>170</v>
      </c>
      <c r="F49" s="58" t="s">
        <v>2</v>
      </c>
      <c r="G49" s="58" t="s">
        <v>3</v>
      </c>
      <c r="H49" s="58">
        <v>392</v>
      </c>
      <c r="I49" s="90" t="s">
        <v>118</v>
      </c>
      <c r="J49" s="58" t="s">
        <v>4</v>
      </c>
      <c r="K49" s="58" t="s">
        <v>68</v>
      </c>
      <c r="L49" s="58" t="s">
        <v>69</v>
      </c>
      <c r="M49" s="58">
        <v>259342128</v>
      </c>
      <c r="N49" s="58">
        <v>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</row>
    <row r="50" spans="1:206" x14ac:dyDescent="0.25">
      <c r="A50" s="57" t="s">
        <v>0</v>
      </c>
      <c r="B50" s="57">
        <v>2015</v>
      </c>
      <c r="C50" s="57">
        <v>1</v>
      </c>
      <c r="D50" s="57" t="s">
        <v>1</v>
      </c>
      <c r="E50" s="57">
        <v>170</v>
      </c>
      <c r="F50" s="57" t="s">
        <v>2</v>
      </c>
      <c r="G50" s="57" t="s">
        <v>3</v>
      </c>
      <c r="H50" s="57">
        <v>392</v>
      </c>
      <c r="I50" s="90" t="s">
        <v>118</v>
      </c>
      <c r="J50" s="57" t="s">
        <v>4</v>
      </c>
      <c r="K50" s="57" t="s">
        <v>68</v>
      </c>
      <c r="L50" s="57" t="s">
        <v>69</v>
      </c>
      <c r="M50" s="57">
        <v>920875</v>
      </c>
      <c r="N50" s="57">
        <v>0</v>
      </c>
    </row>
    <row r="51" spans="1:206" s="1" customFormat="1" x14ac:dyDescent="0.25">
      <c r="A51" s="58" t="s">
        <v>0</v>
      </c>
      <c r="B51" s="58">
        <v>2015</v>
      </c>
      <c r="C51" s="58">
        <v>2</v>
      </c>
      <c r="D51" s="58" t="s">
        <v>5</v>
      </c>
      <c r="E51" s="58">
        <v>170</v>
      </c>
      <c r="F51" s="58" t="s">
        <v>2</v>
      </c>
      <c r="G51" s="58" t="s">
        <v>3</v>
      </c>
      <c r="H51" s="58">
        <v>392</v>
      </c>
      <c r="I51" s="90" t="s">
        <v>118</v>
      </c>
      <c r="J51" s="58" t="s">
        <v>4</v>
      </c>
      <c r="K51" s="58" t="s">
        <v>68</v>
      </c>
      <c r="L51" s="58" t="s">
        <v>69</v>
      </c>
      <c r="M51" s="58">
        <v>294994102</v>
      </c>
      <c r="N51" s="58">
        <v>0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workbookViewId="0">
      <selection activeCell="B1" sqref="B1"/>
    </sheetView>
  </sheetViews>
  <sheetFormatPr baseColWidth="10" defaultRowHeight="15" x14ac:dyDescent="0.25"/>
  <cols>
    <col min="2" max="2" width="13.42578125" customWidth="1"/>
  </cols>
  <sheetData>
    <row r="1" spans="1:2" ht="45" x14ac:dyDescent="0.25">
      <c r="A1" s="21" t="s">
        <v>6</v>
      </c>
      <c r="B1" s="21" t="s">
        <v>114</v>
      </c>
    </row>
    <row r="2" spans="1:2" x14ac:dyDescent="0.25">
      <c r="A2" s="23">
        <v>1991</v>
      </c>
      <c r="B2" s="64">
        <v>0</v>
      </c>
    </row>
    <row r="3" spans="1:2" x14ac:dyDescent="0.25">
      <c r="A3" s="24">
        <v>1992</v>
      </c>
      <c r="B3" s="65">
        <v>0</v>
      </c>
    </row>
    <row r="4" spans="1:2" x14ac:dyDescent="0.25">
      <c r="A4" s="23">
        <v>1993</v>
      </c>
      <c r="B4" s="64">
        <v>3600</v>
      </c>
    </row>
    <row r="5" spans="1:2" x14ac:dyDescent="0.25">
      <c r="A5" s="24">
        <v>1994</v>
      </c>
      <c r="B5" s="65">
        <v>0</v>
      </c>
    </row>
    <row r="6" spans="1:2" x14ac:dyDescent="0.25">
      <c r="A6" s="23">
        <v>1995</v>
      </c>
      <c r="B6" s="64">
        <v>0</v>
      </c>
    </row>
    <row r="7" spans="1:2" x14ac:dyDescent="0.25">
      <c r="A7" s="24">
        <v>1996</v>
      </c>
      <c r="B7" s="65">
        <v>8000</v>
      </c>
    </row>
    <row r="8" spans="1:2" x14ac:dyDescent="0.25">
      <c r="A8" s="23">
        <v>1997</v>
      </c>
      <c r="B8" s="64">
        <v>0</v>
      </c>
    </row>
    <row r="9" spans="1:2" x14ac:dyDescent="0.25">
      <c r="A9" s="24">
        <v>1998</v>
      </c>
      <c r="B9" s="65">
        <v>0</v>
      </c>
    </row>
    <row r="10" spans="1:2" x14ac:dyDescent="0.25">
      <c r="A10" s="23">
        <v>1999</v>
      </c>
      <c r="B10" s="64">
        <v>0</v>
      </c>
    </row>
    <row r="11" spans="1:2" x14ac:dyDescent="0.25">
      <c r="A11" s="24">
        <v>2000</v>
      </c>
      <c r="B11" s="65">
        <v>0</v>
      </c>
    </row>
    <row r="12" spans="1:2" x14ac:dyDescent="0.25">
      <c r="A12" s="23">
        <v>2001</v>
      </c>
      <c r="B12" s="64">
        <v>0</v>
      </c>
    </row>
    <row r="13" spans="1:2" x14ac:dyDescent="0.25">
      <c r="A13" s="24">
        <v>2002</v>
      </c>
      <c r="B13" s="65">
        <v>0</v>
      </c>
    </row>
    <row r="14" spans="1:2" x14ac:dyDescent="0.25">
      <c r="A14" s="23">
        <v>2003</v>
      </c>
      <c r="B14" s="64">
        <v>30</v>
      </c>
    </row>
    <row r="15" spans="1:2" x14ac:dyDescent="0.25">
      <c r="A15" s="24">
        <v>2004</v>
      </c>
      <c r="B15" s="65">
        <v>30</v>
      </c>
    </row>
    <row r="16" spans="1:2" x14ac:dyDescent="0.25">
      <c r="A16" s="23">
        <v>2005</v>
      </c>
      <c r="B16" s="64">
        <v>380</v>
      </c>
    </row>
    <row r="17" spans="1:2" x14ac:dyDescent="0.25">
      <c r="A17" s="24">
        <v>2006</v>
      </c>
      <c r="B17" s="65">
        <v>8079</v>
      </c>
    </row>
    <row r="18" spans="1:2" x14ac:dyDescent="0.25">
      <c r="A18" s="23">
        <v>2007</v>
      </c>
      <c r="B18" s="64">
        <v>4270</v>
      </c>
    </row>
    <row r="19" spans="1:2" x14ac:dyDescent="0.25">
      <c r="A19" s="24">
        <v>2008</v>
      </c>
      <c r="B19" s="65">
        <v>19220</v>
      </c>
    </row>
    <row r="20" spans="1:2" x14ac:dyDescent="0.25">
      <c r="A20" s="23">
        <v>2009</v>
      </c>
      <c r="B20" s="64">
        <v>10800</v>
      </c>
    </row>
    <row r="21" spans="1:2" x14ac:dyDescent="0.25">
      <c r="A21" s="24">
        <v>2010</v>
      </c>
      <c r="B21" s="65">
        <v>0</v>
      </c>
    </row>
    <row r="22" spans="1:2" x14ac:dyDescent="0.25">
      <c r="A22" s="23">
        <v>2011</v>
      </c>
      <c r="B22" s="64">
        <v>150</v>
      </c>
    </row>
    <row r="23" spans="1:2" x14ac:dyDescent="0.25">
      <c r="A23" s="24">
        <v>2012</v>
      </c>
      <c r="B23" s="65">
        <v>0</v>
      </c>
    </row>
    <row r="24" spans="1:2" x14ac:dyDescent="0.25">
      <c r="A24" s="23">
        <v>2013</v>
      </c>
      <c r="B24" s="64">
        <v>0</v>
      </c>
    </row>
    <row r="25" spans="1:2" x14ac:dyDescent="0.25">
      <c r="A25" s="24">
        <v>2014</v>
      </c>
      <c r="B25" s="65">
        <v>5710</v>
      </c>
    </row>
    <row r="26" spans="1:2" x14ac:dyDescent="0.25">
      <c r="A26" s="23">
        <v>2015</v>
      </c>
      <c r="B26" s="64">
        <v>130</v>
      </c>
    </row>
    <row r="27" spans="1:2" x14ac:dyDescent="0.25">
      <c r="A27" t="s">
        <v>15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H16" sqref="H16"/>
    </sheetView>
  </sheetViews>
  <sheetFormatPr baseColWidth="10" defaultRowHeight="15" x14ac:dyDescent="0.25"/>
  <cols>
    <col min="2" max="2" width="14.7109375" customWidth="1"/>
  </cols>
  <sheetData>
    <row r="1" spans="1:2" ht="75.75" customHeight="1" x14ac:dyDescent="0.25">
      <c r="A1" s="21" t="s">
        <v>6</v>
      </c>
      <c r="B1" s="21" t="s">
        <v>115</v>
      </c>
    </row>
    <row r="2" spans="1:2" x14ac:dyDescent="0.25">
      <c r="A2" s="23">
        <v>1991</v>
      </c>
      <c r="B2" s="64">
        <v>105285</v>
      </c>
    </row>
    <row r="3" spans="1:2" x14ac:dyDescent="0.25">
      <c r="A3" s="24">
        <v>1992</v>
      </c>
      <c r="B3" s="65">
        <v>0</v>
      </c>
    </row>
    <row r="4" spans="1:2" x14ac:dyDescent="0.25">
      <c r="A4" s="23">
        <v>1993</v>
      </c>
      <c r="B4" s="64">
        <v>1675</v>
      </c>
    </row>
    <row r="5" spans="1:2" x14ac:dyDescent="0.25">
      <c r="A5" s="24">
        <v>1994</v>
      </c>
      <c r="B5" s="65">
        <v>0</v>
      </c>
    </row>
    <row r="6" spans="1:2" x14ac:dyDescent="0.25">
      <c r="A6" s="23">
        <v>1995</v>
      </c>
      <c r="B6" s="64">
        <v>0</v>
      </c>
    </row>
    <row r="7" spans="1:2" x14ac:dyDescent="0.25">
      <c r="A7" s="24">
        <v>1996</v>
      </c>
      <c r="B7" s="65">
        <v>0</v>
      </c>
    </row>
    <row r="8" spans="1:2" x14ac:dyDescent="0.25">
      <c r="A8" s="23">
        <v>1997</v>
      </c>
      <c r="B8" s="64">
        <v>0</v>
      </c>
    </row>
    <row r="9" spans="1:2" x14ac:dyDescent="0.25">
      <c r="A9" s="24">
        <v>1998</v>
      </c>
      <c r="B9" s="65">
        <v>0</v>
      </c>
    </row>
    <row r="10" spans="1:2" x14ac:dyDescent="0.25">
      <c r="A10" s="23">
        <v>1999</v>
      </c>
      <c r="B10" s="64">
        <v>0</v>
      </c>
    </row>
    <row r="11" spans="1:2" x14ac:dyDescent="0.25">
      <c r="A11" s="24">
        <v>2000</v>
      </c>
      <c r="B11" s="65">
        <v>0</v>
      </c>
    </row>
    <row r="12" spans="1:2" x14ac:dyDescent="0.25">
      <c r="A12" s="23">
        <v>2001</v>
      </c>
      <c r="B12" s="64">
        <v>0</v>
      </c>
    </row>
    <row r="13" spans="1:2" x14ac:dyDescent="0.25">
      <c r="A13" s="24">
        <v>2002</v>
      </c>
      <c r="B13" s="65">
        <v>0</v>
      </c>
    </row>
    <row r="14" spans="1:2" x14ac:dyDescent="0.25">
      <c r="A14" s="23">
        <v>2003</v>
      </c>
      <c r="B14" s="64">
        <v>1592</v>
      </c>
    </row>
    <row r="15" spans="1:2" x14ac:dyDescent="0.25">
      <c r="A15" s="24">
        <v>2004</v>
      </c>
      <c r="B15" s="65">
        <v>0</v>
      </c>
    </row>
    <row r="16" spans="1:2" x14ac:dyDescent="0.25">
      <c r="A16" s="23">
        <v>2005</v>
      </c>
      <c r="B16" s="64">
        <v>711</v>
      </c>
    </row>
    <row r="17" spans="1:2" x14ac:dyDescent="0.25">
      <c r="A17" s="24">
        <v>2006</v>
      </c>
      <c r="B17" s="65">
        <v>646</v>
      </c>
    </row>
    <row r="18" spans="1:2" x14ac:dyDescent="0.25">
      <c r="A18" s="23">
        <v>2007</v>
      </c>
      <c r="B18" s="64">
        <v>1101</v>
      </c>
    </row>
    <row r="19" spans="1:2" x14ac:dyDescent="0.25">
      <c r="A19" s="24">
        <v>2008</v>
      </c>
      <c r="B19" s="65">
        <v>0</v>
      </c>
    </row>
    <row r="20" spans="1:2" x14ac:dyDescent="0.25">
      <c r="A20" s="23">
        <v>2009</v>
      </c>
      <c r="B20" s="64">
        <v>0</v>
      </c>
    </row>
    <row r="21" spans="1:2" x14ac:dyDescent="0.25">
      <c r="A21" s="24">
        <v>2010</v>
      </c>
      <c r="B21" s="65">
        <v>0</v>
      </c>
    </row>
    <row r="22" spans="1:2" x14ac:dyDescent="0.25">
      <c r="A22" s="23">
        <v>2011</v>
      </c>
      <c r="B22" s="64">
        <v>0</v>
      </c>
    </row>
    <row r="23" spans="1:2" x14ac:dyDescent="0.25">
      <c r="A23" s="24">
        <v>2012</v>
      </c>
      <c r="B23" s="65">
        <v>0</v>
      </c>
    </row>
    <row r="24" spans="1:2" x14ac:dyDescent="0.25">
      <c r="A24" s="23">
        <v>2013</v>
      </c>
      <c r="B24" s="64">
        <v>0</v>
      </c>
    </row>
    <row r="25" spans="1:2" x14ac:dyDescent="0.25">
      <c r="A25" s="24">
        <v>2014</v>
      </c>
      <c r="B25" s="65">
        <v>0</v>
      </c>
    </row>
    <row r="26" spans="1:2" x14ac:dyDescent="0.25">
      <c r="A26" s="23">
        <v>2015</v>
      </c>
      <c r="B26" s="64">
        <v>0</v>
      </c>
    </row>
    <row r="27" spans="1:2" x14ac:dyDescent="0.25">
      <c r="A27" t="s">
        <v>15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G14" sqref="G14"/>
    </sheetView>
  </sheetViews>
  <sheetFormatPr baseColWidth="10" defaultRowHeight="15" x14ac:dyDescent="0.25"/>
  <cols>
    <col min="2" max="2" width="13.5703125" customWidth="1"/>
    <col min="3" max="3" width="14.42578125" customWidth="1"/>
  </cols>
  <sheetData>
    <row r="1" spans="1:4" ht="64.5" customHeight="1" x14ac:dyDescent="0.25">
      <c r="A1" s="21" t="s">
        <v>6</v>
      </c>
      <c r="B1" s="21" t="s">
        <v>98</v>
      </c>
      <c r="C1" s="21" t="s">
        <v>80</v>
      </c>
      <c r="D1" s="47" t="s">
        <v>81</v>
      </c>
    </row>
    <row r="2" spans="1:4" x14ac:dyDescent="0.25">
      <c r="A2" s="23">
        <v>1991</v>
      </c>
      <c r="B2" s="64">
        <v>0</v>
      </c>
      <c r="C2" s="64">
        <v>105285</v>
      </c>
      <c r="D2" s="64">
        <f>B2-C2</f>
        <v>-105285</v>
      </c>
    </row>
    <row r="3" spans="1:4" x14ac:dyDescent="0.25">
      <c r="A3" s="24">
        <v>1992</v>
      </c>
      <c r="B3" s="65">
        <v>0</v>
      </c>
      <c r="C3" s="65">
        <v>0</v>
      </c>
      <c r="D3" s="65">
        <f t="shared" ref="D3:D26" si="0">B3-C3</f>
        <v>0</v>
      </c>
    </row>
    <row r="4" spans="1:4" x14ac:dyDescent="0.25">
      <c r="A4" s="23">
        <v>1993</v>
      </c>
      <c r="B4" s="64">
        <v>3600</v>
      </c>
      <c r="C4" s="64">
        <v>1675</v>
      </c>
      <c r="D4" s="64">
        <f t="shared" si="0"/>
        <v>1925</v>
      </c>
    </row>
    <row r="5" spans="1:4" x14ac:dyDescent="0.25">
      <c r="A5" s="24">
        <v>1994</v>
      </c>
      <c r="B5" s="65">
        <v>0</v>
      </c>
      <c r="C5" s="65">
        <v>0</v>
      </c>
      <c r="D5" s="65">
        <f t="shared" si="0"/>
        <v>0</v>
      </c>
    </row>
    <row r="6" spans="1:4" x14ac:dyDescent="0.25">
      <c r="A6" s="23">
        <v>1995</v>
      </c>
      <c r="B6" s="64">
        <v>0</v>
      </c>
      <c r="C6" s="64">
        <v>0</v>
      </c>
      <c r="D6" s="64">
        <f t="shared" si="0"/>
        <v>0</v>
      </c>
    </row>
    <row r="7" spans="1:4" x14ac:dyDescent="0.25">
      <c r="A7" s="24">
        <v>1996</v>
      </c>
      <c r="B7" s="65">
        <v>8000</v>
      </c>
      <c r="C7" s="65">
        <v>0</v>
      </c>
      <c r="D7" s="65">
        <f t="shared" si="0"/>
        <v>8000</v>
      </c>
    </row>
    <row r="8" spans="1:4" x14ac:dyDescent="0.25">
      <c r="A8" s="23">
        <v>1997</v>
      </c>
      <c r="B8" s="64">
        <v>0</v>
      </c>
      <c r="C8" s="64">
        <v>0</v>
      </c>
      <c r="D8" s="64">
        <f t="shared" si="0"/>
        <v>0</v>
      </c>
    </row>
    <row r="9" spans="1:4" x14ac:dyDescent="0.25">
      <c r="A9" s="24">
        <v>1998</v>
      </c>
      <c r="B9" s="65">
        <v>0</v>
      </c>
      <c r="C9" s="65">
        <v>0</v>
      </c>
      <c r="D9" s="65">
        <f t="shared" si="0"/>
        <v>0</v>
      </c>
    </row>
    <row r="10" spans="1:4" x14ac:dyDescent="0.25">
      <c r="A10" s="23">
        <v>1999</v>
      </c>
      <c r="B10" s="64">
        <v>0</v>
      </c>
      <c r="C10" s="64">
        <v>0</v>
      </c>
      <c r="D10" s="64">
        <f t="shared" si="0"/>
        <v>0</v>
      </c>
    </row>
    <row r="11" spans="1:4" x14ac:dyDescent="0.25">
      <c r="A11" s="24">
        <v>2000</v>
      </c>
      <c r="B11" s="65">
        <v>0</v>
      </c>
      <c r="C11" s="65">
        <v>0</v>
      </c>
      <c r="D11" s="65">
        <f t="shared" si="0"/>
        <v>0</v>
      </c>
    </row>
    <row r="12" spans="1:4" x14ac:dyDescent="0.25">
      <c r="A12" s="23">
        <v>2001</v>
      </c>
      <c r="B12" s="64">
        <v>0</v>
      </c>
      <c r="C12" s="64">
        <v>0</v>
      </c>
      <c r="D12" s="64">
        <f t="shared" si="0"/>
        <v>0</v>
      </c>
    </row>
    <row r="13" spans="1:4" x14ac:dyDescent="0.25">
      <c r="A13" s="24">
        <v>2002</v>
      </c>
      <c r="B13" s="65">
        <v>0</v>
      </c>
      <c r="C13" s="65">
        <v>0</v>
      </c>
      <c r="D13" s="65">
        <f t="shared" si="0"/>
        <v>0</v>
      </c>
    </row>
    <row r="14" spans="1:4" x14ac:dyDescent="0.25">
      <c r="A14" s="23">
        <v>2003</v>
      </c>
      <c r="B14" s="64">
        <v>30</v>
      </c>
      <c r="C14" s="64">
        <v>1592</v>
      </c>
      <c r="D14" s="64">
        <f t="shared" si="0"/>
        <v>-1562</v>
      </c>
    </row>
    <row r="15" spans="1:4" x14ac:dyDescent="0.25">
      <c r="A15" s="24">
        <v>2004</v>
      </c>
      <c r="B15" s="65">
        <v>30</v>
      </c>
      <c r="C15" s="65">
        <v>0</v>
      </c>
      <c r="D15" s="65">
        <f t="shared" si="0"/>
        <v>30</v>
      </c>
    </row>
    <row r="16" spans="1:4" x14ac:dyDescent="0.25">
      <c r="A16" s="23">
        <v>2005</v>
      </c>
      <c r="B16" s="64">
        <v>380</v>
      </c>
      <c r="C16" s="64">
        <v>711</v>
      </c>
      <c r="D16" s="64">
        <f t="shared" si="0"/>
        <v>-331</v>
      </c>
    </row>
    <row r="17" spans="1:4" x14ac:dyDescent="0.25">
      <c r="A17" s="24">
        <v>2006</v>
      </c>
      <c r="B17" s="65">
        <v>8079</v>
      </c>
      <c r="C17" s="65">
        <v>646</v>
      </c>
      <c r="D17" s="65">
        <f t="shared" si="0"/>
        <v>7433</v>
      </c>
    </row>
    <row r="18" spans="1:4" x14ac:dyDescent="0.25">
      <c r="A18" s="23">
        <v>2007</v>
      </c>
      <c r="B18" s="64">
        <v>4270</v>
      </c>
      <c r="C18" s="64">
        <v>1101</v>
      </c>
      <c r="D18" s="64">
        <f t="shared" si="0"/>
        <v>3169</v>
      </c>
    </row>
    <row r="19" spans="1:4" x14ac:dyDescent="0.25">
      <c r="A19" s="24">
        <v>2008</v>
      </c>
      <c r="B19" s="65">
        <v>19220</v>
      </c>
      <c r="C19" s="65">
        <v>0</v>
      </c>
      <c r="D19" s="65">
        <f t="shared" si="0"/>
        <v>19220</v>
      </c>
    </row>
    <row r="20" spans="1:4" x14ac:dyDescent="0.25">
      <c r="A20" s="23">
        <v>2009</v>
      </c>
      <c r="B20" s="64">
        <v>10800</v>
      </c>
      <c r="C20" s="64">
        <v>0</v>
      </c>
      <c r="D20" s="64">
        <f t="shared" si="0"/>
        <v>10800</v>
      </c>
    </row>
    <row r="21" spans="1:4" x14ac:dyDescent="0.25">
      <c r="A21" s="24">
        <v>2010</v>
      </c>
      <c r="B21" s="65">
        <v>0</v>
      </c>
      <c r="C21" s="65">
        <v>0</v>
      </c>
      <c r="D21" s="65">
        <f t="shared" si="0"/>
        <v>0</v>
      </c>
    </row>
    <row r="22" spans="1:4" x14ac:dyDescent="0.25">
      <c r="A22" s="23">
        <v>2011</v>
      </c>
      <c r="B22" s="64">
        <v>150</v>
      </c>
      <c r="C22" s="64">
        <v>0</v>
      </c>
      <c r="D22" s="64">
        <f t="shared" si="0"/>
        <v>150</v>
      </c>
    </row>
    <row r="23" spans="1:4" x14ac:dyDescent="0.25">
      <c r="A23" s="24">
        <v>2012</v>
      </c>
      <c r="B23" s="65">
        <v>0</v>
      </c>
      <c r="C23" s="65">
        <v>0</v>
      </c>
      <c r="D23" s="65">
        <f t="shared" si="0"/>
        <v>0</v>
      </c>
    </row>
    <row r="24" spans="1:4" x14ac:dyDescent="0.25">
      <c r="A24" s="23">
        <v>2013</v>
      </c>
      <c r="B24" s="64">
        <v>0</v>
      </c>
      <c r="C24" s="64">
        <v>0</v>
      </c>
      <c r="D24" s="64">
        <f t="shared" si="0"/>
        <v>0</v>
      </c>
    </row>
    <row r="25" spans="1:4" x14ac:dyDescent="0.25">
      <c r="A25" s="24">
        <v>2014</v>
      </c>
      <c r="B25" s="65">
        <v>5710</v>
      </c>
      <c r="C25" s="65">
        <v>0</v>
      </c>
      <c r="D25" s="65">
        <f t="shared" si="0"/>
        <v>5710</v>
      </c>
    </row>
    <row r="26" spans="1:4" x14ac:dyDescent="0.25">
      <c r="A26" s="23">
        <v>2015</v>
      </c>
      <c r="B26" s="64">
        <v>130</v>
      </c>
      <c r="C26" s="64">
        <v>0</v>
      </c>
      <c r="D26" s="64">
        <f t="shared" si="0"/>
        <v>130</v>
      </c>
    </row>
    <row r="27" spans="1:4" x14ac:dyDescent="0.25">
      <c r="A27" t="s">
        <v>15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65" workbookViewId="0">
      <selection activeCell="D60" sqref="D60"/>
    </sheetView>
  </sheetViews>
  <sheetFormatPr baseColWidth="10" defaultRowHeight="15" x14ac:dyDescent="0.25"/>
  <cols>
    <col min="2" max="2" width="15.42578125" customWidth="1"/>
    <col min="4" max="4" width="13.85546875" customWidth="1"/>
  </cols>
  <sheetData>
    <row r="1" spans="1:4" x14ac:dyDescent="0.25">
      <c r="A1" t="s">
        <v>51</v>
      </c>
    </row>
    <row r="2" spans="1:4" ht="56.25" customHeight="1" x14ac:dyDescent="0.25">
      <c r="A2" s="21" t="s">
        <v>6</v>
      </c>
      <c r="B2" s="21" t="s">
        <v>98</v>
      </c>
      <c r="C2" s="21" t="s">
        <v>99</v>
      </c>
      <c r="D2" s="47" t="s">
        <v>82</v>
      </c>
    </row>
    <row r="3" spans="1:4" x14ac:dyDescent="0.25">
      <c r="A3" s="23">
        <v>1991</v>
      </c>
      <c r="B3" s="64">
        <v>0</v>
      </c>
      <c r="C3" s="23">
        <v>34916770</v>
      </c>
      <c r="D3" s="67">
        <f>B3/C3</f>
        <v>0</v>
      </c>
    </row>
    <row r="4" spans="1:4" x14ac:dyDescent="0.25">
      <c r="A4" s="24">
        <v>1992</v>
      </c>
      <c r="B4" s="65">
        <v>0</v>
      </c>
      <c r="C4" s="24">
        <v>35558683</v>
      </c>
      <c r="D4" s="69">
        <f t="shared" ref="D4:D27" si="0">B4/C4</f>
        <v>0</v>
      </c>
    </row>
    <row r="5" spans="1:4" x14ac:dyDescent="0.25">
      <c r="A5" s="23">
        <v>1993</v>
      </c>
      <c r="B5" s="64">
        <v>3600</v>
      </c>
      <c r="C5" s="23">
        <v>36195170</v>
      </c>
      <c r="D5" s="67">
        <f t="shared" si="0"/>
        <v>9.9460784408527431E-5</v>
      </c>
    </row>
    <row r="6" spans="1:4" x14ac:dyDescent="0.25">
      <c r="A6" s="24">
        <v>1994</v>
      </c>
      <c r="B6" s="65">
        <v>0</v>
      </c>
      <c r="C6" s="24">
        <v>36823539</v>
      </c>
      <c r="D6" s="69">
        <f t="shared" si="0"/>
        <v>0</v>
      </c>
    </row>
    <row r="7" spans="1:4" x14ac:dyDescent="0.25">
      <c r="A7" s="23">
        <v>1995</v>
      </c>
      <c r="B7" s="64">
        <v>0</v>
      </c>
      <c r="C7" s="23">
        <v>37441980</v>
      </c>
      <c r="D7" s="67">
        <f t="shared" si="0"/>
        <v>0</v>
      </c>
    </row>
    <row r="8" spans="1:4" x14ac:dyDescent="0.25">
      <c r="A8" s="24">
        <v>1996</v>
      </c>
      <c r="B8" s="65">
        <v>8000</v>
      </c>
      <c r="C8" s="24">
        <v>38049040</v>
      </c>
      <c r="D8" s="69">
        <f t="shared" si="0"/>
        <v>2.1025497620964944E-4</v>
      </c>
    </row>
    <row r="9" spans="1:4" x14ac:dyDescent="0.25">
      <c r="A9" s="23">
        <v>1997</v>
      </c>
      <c r="B9" s="64">
        <v>0</v>
      </c>
      <c r="C9" s="23">
        <v>38645409</v>
      </c>
      <c r="D9" s="67">
        <f t="shared" si="0"/>
        <v>0</v>
      </c>
    </row>
    <row r="10" spans="1:4" x14ac:dyDescent="0.25">
      <c r="A10" s="24">
        <v>1998</v>
      </c>
      <c r="B10" s="65">
        <v>0</v>
      </c>
      <c r="C10" s="24">
        <v>39234059</v>
      </c>
      <c r="D10" s="69">
        <f t="shared" si="0"/>
        <v>0</v>
      </c>
    </row>
    <row r="11" spans="1:4" x14ac:dyDescent="0.25">
      <c r="A11" s="23">
        <v>1999</v>
      </c>
      <c r="B11" s="64">
        <v>0</v>
      </c>
      <c r="C11" s="23">
        <v>39819279</v>
      </c>
      <c r="D11" s="67">
        <f t="shared" si="0"/>
        <v>0</v>
      </c>
    </row>
    <row r="12" spans="1:4" x14ac:dyDescent="0.25">
      <c r="A12" s="24">
        <v>2000</v>
      </c>
      <c r="B12" s="65">
        <v>0</v>
      </c>
      <c r="C12" s="24">
        <v>40403959</v>
      </c>
      <c r="D12" s="69">
        <f t="shared" si="0"/>
        <v>0</v>
      </c>
    </row>
    <row r="13" spans="1:4" x14ac:dyDescent="0.25">
      <c r="A13" s="23">
        <v>2001</v>
      </c>
      <c r="B13" s="64">
        <v>0</v>
      </c>
      <c r="C13" s="23">
        <v>40988909</v>
      </c>
      <c r="D13" s="67">
        <f t="shared" si="0"/>
        <v>0</v>
      </c>
    </row>
    <row r="14" spans="1:4" x14ac:dyDescent="0.25">
      <c r="A14" s="24">
        <v>2002</v>
      </c>
      <c r="B14" s="65">
        <v>0</v>
      </c>
      <c r="C14" s="24">
        <v>41572493</v>
      </c>
      <c r="D14" s="69">
        <f t="shared" si="0"/>
        <v>0</v>
      </c>
    </row>
    <row r="15" spans="1:4" x14ac:dyDescent="0.25">
      <c r="A15" s="23">
        <v>2003</v>
      </c>
      <c r="B15" s="64">
        <v>30</v>
      </c>
      <c r="C15" s="23">
        <v>42152147</v>
      </c>
      <c r="D15" s="67">
        <f t="shared" si="0"/>
        <v>7.1170751990402764E-7</v>
      </c>
    </row>
    <row r="16" spans="1:4" x14ac:dyDescent="0.25">
      <c r="A16" s="24">
        <v>2004</v>
      </c>
      <c r="B16" s="65">
        <v>30</v>
      </c>
      <c r="C16" s="24">
        <v>42724157</v>
      </c>
      <c r="D16" s="69">
        <f t="shared" si="0"/>
        <v>7.0217886335358237E-7</v>
      </c>
    </row>
    <row r="17" spans="1:4" x14ac:dyDescent="0.25">
      <c r="A17" s="23">
        <v>2005</v>
      </c>
      <c r="B17" s="64">
        <v>380</v>
      </c>
      <c r="C17" s="23">
        <v>43285636</v>
      </c>
      <c r="D17" s="67">
        <f t="shared" si="0"/>
        <v>8.7788937651279978E-6</v>
      </c>
    </row>
    <row r="18" spans="1:4" x14ac:dyDescent="0.25">
      <c r="A18" s="24">
        <v>2006</v>
      </c>
      <c r="B18" s="65">
        <v>8079</v>
      </c>
      <c r="C18" s="24">
        <v>43835744</v>
      </c>
      <c r="D18" s="69">
        <f t="shared" si="0"/>
        <v>1.8430165118219505E-4</v>
      </c>
    </row>
    <row r="19" spans="1:4" x14ac:dyDescent="0.25">
      <c r="A19" s="23">
        <v>2007</v>
      </c>
      <c r="B19" s="64">
        <v>4270</v>
      </c>
      <c r="C19" s="23">
        <v>44374647</v>
      </c>
      <c r="D19" s="67">
        <f t="shared" si="0"/>
        <v>9.6226117584664956E-5</v>
      </c>
    </row>
    <row r="20" spans="1:4" x14ac:dyDescent="0.25">
      <c r="A20" s="24">
        <v>2008</v>
      </c>
      <c r="B20" s="65">
        <v>19220</v>
      </c>
      <c r="C20" s="24">
        <v>44901660</v>
      </c>
      <c r="D20" s="69">
        <f t="shared" si="0"/>
        <v>4.2804653547329875E-4</v>
      </c>
    </row>
    <row r="21" spans="1:4" x14ac:dyDescent="0.25">
      <c r="A21" s="23">
        <v>2009</v>
      </c>
      <c r="B21" s="64">
        <v>10800</v>
      </c>
      <c r="C21" s="23">
        <v>45416276</v>
      </c>
      <c r="D21" s="67">
        <f t="shared" si="0"/>
        <v>2.3780021065575698E-4</v>
      </c>
    </row>
    <row r="22" spans="1:4" x14ac:dyDescent="0.25">
      <c r="A22" s="24">
        <v>2010</v>
      </c>
      <c r="B22" s="65">
        <v>0</v>
      </c>
      <c r="C22" s="24">
        <v>45918101</v>
      </c>
      <c r="D22" s="69">
        <f t="shared" si="0"/>
        <v>0</v>
      </c>
    </row>
    <row r="23" spans="1:4" x14ac:dyDescent="0.25">
      <c r="A23" s="23">
        <v>2011</v>
      </c>
      <c r="B23" s="64">
        <v>150</v>
      </c>
      <c r="C23" s="23">
        <v>46406446</v>
      </c>
      <c r="D23" s="67">
        <f t="shared" si="0"/>
        <v>3.2323095804406138E-6</v>
      </c>
    </row>
    <row r="24" spans="1:4" x14ac:dyDescent="0.25">
      <c r="A24" s="24">
        <v>2012</v>
      </c>
      <c r="B24" s="65">
        <v>0</v>
      </c>
      <c r="C24" s="24">
        <v>46881018</v>
      </c>
      <c r="D24" s="69">
        <f t="shared" si="0"/>
        <v>0</v>
      </c>
    </row>
    <row r="25" spans="1:4" x14ac:dyDescent="0.25">
      <c r="A25" s="23">
        <v>2013</v>
      </c>
      <c r="B25" s="64">
        <v>0</v>
      </c>
      <c r="C25" s="23">
        <v>47342363</v>
      </c>
      <c r="D25" s="67">
        <f t="shared" si="0"/>
        <v>0</v>
      </c>
    </row>
    <row r="26" spans="1:4" x14ac:dyDescent="0.25">
      <c r="A26" s="24">
        <v>2014</v>
      </c>
      <c r="B26" s="65">
        <v>5710</v>
      </c>
      <c r="C26" s="24">
        <v>47791393</v>
      </c>
      <c r="D26" s="69">
        <f t="shared" si="0"/>
        <v>1.1947758040867317E-4</v>
      </c>
    </row>
    <row r="27" spans="1:4" x14ac:dyDescent="0.25">
      <c r="A27" s="23">
        <v>2015</v>
      </c>
      <c r="B27" s="64">
        <v>130</v>
      </c>
      <c r="C27" s="23">
        <v>48228704</v>
      </c>
      <c r="D27" s="67">
        <f t="shared" si="0"/>
        <v>2.6954902209273549E-6</v>
      </c>
    </row>
    <row r="28" spans="1:4" x14ac:dyDescent="0.25">
      <c r="A28" t="s">
        <v>97</v>
      </c>
    </row>
    <row r="30" spans="1:4" x14ac:dyDescent="0.25">
      <c r="A30" t="s">
        <v>52</v>
      </c>
    </row>
    <row r="31" spans="1:4" ht="60" x14ac:dyDescent="0.25">
      <c r="A31" s="21" t="s">
        <v>6</v>
      </c>
      <c r="B31" s="21" t="s">
        <v>80</v>
      </c>
      <c r="C31" s="21" t="s">
        <v>99</v>
      </c>
      <c r="D31" s="21" t="s">
        <v>83</v>
      </c>
    </row>
    <row r="32" spans="1:4" x14ac:dyDescent="0.25">
      <c r="A32" s="23">
        <v>1991</v>
      </c>
      <c r="B32" s="64">
        <v>105285</v>
      </c>
      <c r="C32" s="23">
        <v>34916770</v>
      </c>
      <c r="D32" s="70">
        <f>B32/C32</f>
        <v>3.0153132721039201E-3</v>
      </c>
    </row>
    <row r="33" spans="1:4" x14ac:dyDescent="0.25">
      <c r="A33" s="24">
        <v>1992</v>
      </c>
      <c r="B33" s="65">
        <v>0</v>
      </c>
      <c r="C33" s="24">
        <v>35558683</v>
      </c>
      <c r="D33" s="71">
        <f t="shared" ref="D33:D56" si="1">B33/C33</f>
        <v>0</v>
      </c>
    </row>
    <row r="34" spans="1:4" x14ac:dyDescent="0.25">
      <c r="A34" s="23">
        <v>1993</v>
      </c>
      <c r="B34" s="64">
        <v>1675</v>
      </c>
      <c r="C34" s="23">
        <v>36195170</v>
      </c>
      <c r="D34" s="70">
        <f t="shared" si="1"/>
        <v>4.6276892745634297E-5</v>
      </c>
    </row>
    <row r="35" spans="1:4" x14ac:dyDescent="0.25">
      <c r="A35" s="24">
        <v>1994</v>
      </c>
      <c r="B35" s="65">
        <v>0</v>
      </c>
      <c r="C35" s="24">
        <v>36823539</v>
      </c>
      <c r="D35" s="71">
        <f t="shared" si="1"/>
        <v>0</v>
      </c>
    </row>
    <row r="36" spans="1:4" x14ac:dyDescent="0.25">
      <c r="A36" s="23">
        <v>1995</v>
      </c>
      <c r="B36" s="64">
        <v>0</v>
      </c>
      <c r="C36" s="23">
        <v>37441980</v>
      </c>
      <c r="D36" s="70">
        <f t="shared" si="1"/>
        <v>0</v>
      </c>
    </row>
    <row r="37" spans="1:4" x14ac:dyDescent="0.25">
      <c r="A37" s="24">
        <v>1996</v>
      </c>
      <c r="B37" s="65">
        <v>0</v>
      </c>
      <c r="C37" s="24">
        <v>38049040</v>
      </c>
      <c r="D37" s="71">
        <f t="shared" si="1"/>
        <v>0</v>
      </c>
    </row>
    <row r="38" spans="1:4" x14ac:dyDescent="0.25">
      <c r="A38" s="23">
        <v>1997</v>
      </c>
      <c r="B38" s="64">
        <v>0</v>
      </c>
      <c r="C38" s="23">
        <v>38645409</v>
      </c>
      <c r="D38" s="70">
        <f t="shared" si="1"/>
        <v>0</v>
      </c>
    </row>
    <row r="39" spans="1:4" x14ac:dyDescent="0.25">
      <c r="A39" s="24">
        <v>1998</v>
      </c>
      <c r="B39" s="65">
        <v>0</v>
      </c>
      <c r="C39" s="24">
        <v>39234059</v>
      </c>
      <c r="D39" s="71">
        <f t="shared" si="1"/>
        <v>0</v>
      </c>
    </row>
    <row r="40" spans="1:4" x14ac:dyDescent="0.25">
      <c r="A40" s="23">
        <v>1999</v>
      </c>
      <c r="B40" s="64">
        <v>0</v>
      </c>
      <c r="C40" s="23">
        <v>39819279</v>
      </c>
      <c r="D40" s="70">
        <f t="shared" si="1"/>
        <v>0</v>
      </c>
    </row>
    <row r="41" spans="1:4" x14ac:dyDescent="0.25">
      <c r="A41" s="24">
        <v>2000</v>
      </c>
      <c r="B41" s="65">
        <v>0</v>
      </c>
      <c r="C41" s="24">
        <v>40403959</v>
      </c>
      <c r="D41" s="71">
        <f t="shared" si="1"/>
        <v>0</v>
      </c>
    </row>
    <row r="42" spans="1:4" x14ac:dyDescent="0.25">
      <c r="A42" s="23">
        <v>2001</v>
      </c>
      <c r="B42" s="64">
        <v>0</v>
      </c>
      <c r="C42" s="23">
        <v>40988909</v>
      </c>
      <c r="D42" s="70">
        <f t="shared" si="1"/>
        <v>0</v>
      </c>
    </row>
    <row r="43" spans="1:4" x14ac:dyDescent="0.25">
      <c r="A43" s="24">
        <v>2002</v>
      </c>
      <c r="B43" s="65">
        <v>0</v>
      </c>
      <c r="C43" s="24">
        <v>41572493</v>
      </c>
      <c r="D43" s="71">
        <f t="shared" si="1"/>
        <v>0</v>
      </c>
    </row>
    <row r="44" spans="1:4" x14ac:dyDescent="0.25">
      <c r="A44" s="23">
        <v>2003</v>
      </c>
      <c r="B44" s="64">
        <v>1592</v>
      </c>
      <c r="C44" s="23">
        <v>42152147</v>
      </c>
      <c r="D44" s="70">
        <f t="shared" si="1"/>
        <v>3.776794572290707E-5</v>
      </c>
    </row>
    <row r="45" spans="1:4" x14ac:dyDescent="0.25">
      <c r="A45" s="24">
        <v>2004</v>
      </c>
      <c r="B45" s="65">
        <v>0</v>
      </c>
      <c r="C45" s="24">
        <v>42724157</v>
      </c>
      <c r="D45" s="71">
        <f t="shared" si="1"/>
        <v>0</v>
      </c>
    </row>
    <row r="46" spans="1:4" x14ac:dyDescent="0.25">
      <c r="A46" s="23">
        <v>2005</v>
      </c>
      <c r="B46" s="64">
        <v>711</v>
      </c>
      <c r="C46" s="23">
        <v>43285636</v>
      </c>
      <c r="D46" s="70">
        <f t="shared" si="1"/>
        <v>1.6425772281594753E-5</v>
      </c>
    </row>
    <row r="47" spans="1:4" x14ac:dyDescent="0.25">
      <c r="A47" s="24">
        <v>2006</v>
      </c>
      <c r="B47" s="65">
        <v>646</v>
      </c>
      <c r="C47" s="24">
        <v>43835744</v>
      </c>
      <c r="D47" s="71">
        <f t="shared" si="1"/>
        <v>1.4736832115818544E-5</v>
      </c>
    </row>
    <row r="48" spans="1:4" x14ac:dyDescent="0.25">
      <c r="A48" s="23">
        <v>2007</v>
      </c>
      <c r="B48" s="64">
        <v>1101</v>
      </c>
      <c r="C48" s="23">
        <v>44374647</v>
      </c>
      <c r="D48" s="70">
        <f t="shared" si="1"/>
        <v>2.4811464979090425E-5</v>
      </c>
    </row>
    <row r="49" spans="1:4" x14ac:dyDescent="0.25">
      <c r="A49" s="24">
        <v>2008</v>
      </c>
      <c r="B49" s="65">
        <v>0</v>
      </c>
      <c r="C49" s="24">
        <v>44901660</v>
      </c>
      <c r="D49" s="71">
        <f t="shared" si="1"/>
        <v>0</v>
      </c>
    </row>
    <row r="50" spans="1:4" x14ac:dyDescent="0.25">
      <c r="A50" s="23">
        <v>2009</v>
      </c>
      <c r="B50" s="64">
        <v>0</v>
      </c>
      <c r="C50" s="23">
        <v>45416276</v>
      </c>
      <c r="D50" s="70">
        <f t="shared" si="1"/>
        <v>0</v>
      </c>
    </row>
    <row r="51" spans="1:4" x14ac:dyDescent="0.25">
      <c r="A51" s="24">
        <v>2010</v>
      </c>
      <c r="B51" s="65">
        <v>0</v>
      </c>
      <c r="C51" s="24">
        <v>45918101</v>
      </c>
      <c r="D51" s="71">
        <f t="shared" si="1"/>
        <v>0</v>
      </c>
    </row>
    <row r="52" spans="1:4" x14ac:dyDescent="0.25">
      <c r="A52" s="23">
        <v>2011</v>
      </c>
      <c r="B52" s="64">
        <v>0</v>
      </c>
      <c r="C52" s="23">
        <v>46406446</v>
      </c>
      <c r="D52" s="70">
        <f t="shared" si="1"/>
        <v>0</v>
      </c>
    </row>
    <row r="53" spans="1:4" x14ac:dyDescent="0.25">
      <c r="A53" s="24">
        <v>2012</v>
      </c>
      <c r="B53" s="65">
        <v>0</v>
      </c>
      <c r="C53" s="24">
        <v>46881018</v>
      </c>
      <c r="D53" s="71">
        <f t="shared" si="1"/>
        <v>0</v>
      </c>
    </row>
    <row r="54" spans="1:4" x14ac:dyDescent="0.25">
      <c r="A54" s="23">
        <v>2013</v>
      </c>
      <c r="B54" s="64">
        <v>0</v>
      </c>
      <c r="C54" s="23">
        <v>47342363</v>
      </c>
      <c r="D54" s="70">
        <f t="shared" si="1"/>
        <v>0</v>
      </c>
    </row>
    <row r="55" spans="1:4" x14ac:dyDescent="0.25">
      <c r="A55" s="24">
        <v>2014</v>
      </c>
      <c r="B55" s="65">
        <v>0</v>
      </c>
      <c r="C55" s="24">
        <v>47791393</v>
      </c>
      <c r="D55" s="71">
        <f t="shared" si="1"/>
        <v>0</v>
      </c>
    </row>
    <row r="56" spans="1:4" x14ac:dyDescent="0.25">
      <c r="A56" s="23">
        <v>2015</v>
      </c>
      <c r="B56" s="64">
        <v>0</v>
      </c>
      <c r="C56" s="23">
        <v>48228704</v>
      </c>
      <c r="D56" s="70">
        <f t="shared" si="1"/>
        <v>0</v>
      </c>
    </row>
    <row r="57" spans="1:4" x14ac:dyDescent="0.25">
      <c r="A57" t="s">
        <v>97</v>
      </c>
    </row>
    <row r="59" spans="1:4" x14ac:dyDescent="0.25">
      <c r="A59" t="s">
        <v>84</v>
      </c>
    </row>
    <row r="60" spans="1:4" ht="45" x14ac:dyDescent="0.25">
      <c r="A60" s="21" t="s">
        <v>6</v>
      </c>
      <c r="B60" s="21" t="s">
        <v>85</v>
      </c>
      <c r="C60" s="21" t="s">
        <v>99</v>
      </c>
      <c r="D60" s="47" t="s">
        <v>86</v>
      </c>
    </row>
    <row r="61" spans="1:4" x14ac:dyDescent="0.25">
      <c r="A61" s="23">
        <v>1991</v>
      </c>
      <c r="B61" s="64">
        <f t="shared" ref="B61:B85" si="2">B3+B32</f>
        <v>105285</v>
      </c>
      <c r="C61" s="23">
        <v>34916770</v>
      </c>
      <c r="D61" s="66">
        <f>B61/C61</f>
        <v>3.0153132721039201E-3</v>
      </c>
    </row>
    <row r="62" spans="1:4" x14ac:dyDescent="0.25">
      <c r="A62" s="24">
        <v>1992</v>
      </c>
      <c r="B62" s="65">
        <f t="shared" si="2"/>
        <v>0</v>
      </c>
      <c r="C62" s="24">
        <v>35558683</v>
      </c>
      <c r="D62" s="68">
        <f t="shared" ref="D62:D85" si="3">B62/C62</f>
        <v>0</v>
      </c>
    </row>
    <row r="63" spans="1:4" x14ac:dyDescent="0.25">
      <c r="A63" s="23">
        <v>1993</v>
      </c>
      <c r="B63" s="64">
        <f t="shared" si="2"/>
        <v>5275</v>
      </c>
      <c r="C63" s="23">
        <v>36195170</v>
      </c>
      <c r="D63" s="66">
        <f t="shared" si="3"/>
        <v>1.4573767715416174E-4</v>
      </c>
    </row>
    <row r="64" spans="1:4" x14ac:dyDescent="0.25">
      <c r="A64" s="24">
        <v>1994</v>
      </c>
      <c r="B64" s="65">
        <f t="shared" si="2"/>
        <v>0</v>
      </c>
      <c r="C64" s="24">
        <v>36823539</v>
      </c>
      <c r="D64" s="68">
        <f t="shared" si="3"/>
        <v>0</v>
      </c>
    </row>
    <row r="65" spans="1:4" x14ac:dyDescent="0.25">
      <c r="A65" s="23">
        <v>1995</v>
      </c>
      <c r="B65" s="64">
        <f t="shared" si="2"/>
        <v>0</v>
      </c>
      <c r="C65" s="23">
        <v>37441980</v>
      </c>
      <c r="D65" s="66">
        <f t="shared" si="3"/>
        <v>0</v>
      </c>
    </row>
    <row r="66" spans="1:4" x14ac:dyDescent="0.25">
      <c r="A66" s="24">
        <v>1996</v>
      </c>
      <c r="B66" s="65">
        <f t="shared" si="2"/>
        <v>8000</v>
      </c>
      <c r="C66" s="24">
        <v>38049040</v>
      </c>
      <c r="D66" s="68">
        <f t="shared" si="3"/>
        <v>2.1025497620964944E-4</v>
      </c>
    </row>
    <row r="67" spans="1:4" x14ac:dyDescent="0.25">
      <c r="A67" s="23">
        <v>1997</v>
      </c>
      <c r="B67" s="64">
        <f t="shared" si="2"/>
        <v>0</v>
      </c>
      <c r="C67" s="23">
        <v>38645409</v>
      </c>
      <c r="D67" s="66">
        <f t="shared" si="3"/>
        <v>0</v>
      </c>
    </row>
    <row r="68" spans="1:4" x14ac:dyDescent="0.25">
      <c r="A68" s="24">
        <v>1998</v>
      </c>
      <c r="B68" s="65">
        <f t="shared" si="2"/>
        <v>0</v>
      </c>
      <c r="C68" s="24">
        <v>39234059</v>
      </c>
      <c r="D68" s="68">
        <f t="shared" si="3"/>
        <v>0</v>
      </c>
    </row>
    <row r="69" spans="1:4" x14ac:dyDescent="0.25">
      <c r="A69" s="23">
        <v>1999</v>
      </c>
      <c r="B69" s="64">
        <f t="shared" si="2"/>
        <v>0</v>
      </c>
      <c r="C69" s="23">
        <v>39819279</v>
      </c>
      <c r="D69" s="66">
        <f t="shared" si="3"/>
        <v>0</v>
      </c>
    </row>
    <row r="70" spans="1:4" x14ac:dyDescent="0.25">
      <c r="A70" s="24">
        <v>2000</v>
      </c>
      <c r="B70" s="65">
        <f t="shared" si="2"/>
        <v>0</v>
      </c>
      <c r="C70" s="24">
        <v>40403959</v>
      </c>
      <c r="D70" s="68">
        <f t="shared" si="3"/>
        <v>0</v>
      </c>
    </row>
    <row r="71" spans="1:4" x14ac:dyDescent="0.25">
      <c r="A71" s="23">
        <v>2001</v>
      </c>
      <c r="B71" s="64">
        <f t="shared" si="2"/>
        <v>0</v>
      </c>
      <c r="C71" s="23">
        <v>40988909</v>
      </c>
      <c r="D71" s="66">
        <f t="shared" si="3"/>
        <v>0</v>
      </c>
    </row>
    <row r="72" spans="1:4" x14ac:dyDescent="0.25">
      <c r="A72" s="24">
        <v>2002</v>
      </c>
      <c r="B72" s="65">
        <f t="shared" si="2"/>
        <v>0</v>
      </c>
      <c r="C72" s="24">
        <v>41572493</v>
      </c>
      <c r="D72" s="68">
        <f t="shared" si="3"/>
        <v>0</v>
      </c>
    </row>
    <row r="73" spans="1:4" x14ac:dyDescent="0.25">
      <c r="A73" s="23">
        <v>2003</v>
      </c>
      <c r="B73" s="64">
        <f t="shared" si="2"/>
        <v>1622</v>
      </c>
      <c r="C73" s="23">
        <v>42152147</v>
      </c>
      <c r="D73" s="66">
        <f t="shared" si="3"/>
        <v>3.8479653242811097E-5</v>
      </c>
    </row>
    <row r="74" spans="1:4" x14ac:dyDescent="0.25">
      <c r="A74" s="24">
        <v>2004</v>
      </c>
      <c r="B74" s="65">
        <f t="shared" si="2"/>
        <v>30</v>
      </c>
      <c r="C74" s="24">
        <v>42724157</v>
      </c>
      <c r="D74" s="68">
        <f t="shared" si="3"/>
        <v>7.0217886335358237E-7</v>
      </c>
    </row>
    <row r="75" spans="1:4" x14ac:dyDescent="0.25">
      <c r="A75" s="23">
        <v>2005</v>
      </c>
      <c r="B75" s="64">
        <f t="shared" si="2"/>
        <v>1091</v>
      </c>
      <c r="C75" s="23">
        <v>43285636</v>
      </c>
      <c r="D75" s="66">
        <f t="shared" si="3"/>
        <v>2.520466604672275E-5</v>
      </c>
    </row>
    <row r="76" spans="1:4" x14ac:dyDescent="0.25">
      <c r="A76" s="24">
        <v>2006</v>
      </c>
      <c r="B76" s="65">
        <f t="shared" si="2"/>
        <v>8725</v>
      </c>
      <c r="C76" s="24">
        <v>43835744</v>
      </c>
      <c r="D76" s="68">
        <f t="shared" si="3"/>
        <v>1.990384832980136E-4</v>
      </c>
    </row>
    <row r="77" spans="1:4" x14ac:dyDescent="0.25">
      <c r="A77" s="23">
        <v>2007</v>
      </c>
      <c r="B77" s="64">
        <f t="shared" si="2"/>
        <v>5371</v>
      </c>
      <c r="C77" s="23">
        <v>44374647</v>
      </c>
      <c r="D77" s="66">
        <f t="shared" si="3"/>
        <v>1.2103758256375537E-4</v>
      </c>
    </row>
    <row r="78" spans="1:4" x14ac:dyDescent="0.25">
      <c r="A78" s="24">
        <v>2008</v>
      </c>
      <c r="B78" s="65">
        <f t="shared" si="2"/>
        <v>19220</v>
      </c>
      <c r="C78" s="24">
        <v>44901660</v>
      </c>
      <c r="D78" s="68">
        <f t="shared" si="3"/>
        <v>4.2804653547329875E-4</v>
      </c>
    </row>
    <row r="79" spans="1:4" x14ac:dyDescent="0.25">
      <c r="A79" s="23">
        <v>2009</v>
      </c>
      <c r="B79" s="64">
        <f t="shared" si="2"/>
        <v>10800</v>
      </c>
      <c r="C79" s="23">
        <v>45416276</v>
      </c>
      <c r="D79" s="66">
        <f t="shared" si="3"/>
        <v>2.3780021065575698E-4</v>
      </c>
    </row>
    <row r="80" spans="1:4" x14ac:dyDescent="0.25">
      <c r="A80" s="24">
        <v>2010</v>
      </c>
      <c r="B80" s="65">
        <f t="shared" si="2"/>
        <v>0</v>
      </c>
      <c r="C80" s="24">
        <v>45918101</v>
      </c>
      <c r="D80" s="68">
        <f t="shared" si="3"/>
        <v>0</v>
      </c>
    </row>
    <row r="81" spans="1:4" x14ac:dyDescent="0.25">
      <c r="A81" s="23">
        <v>2011</v>
      </c>
      <c r="B81" s="64">
        <f t="shared" si="2"/>
        <v>150</v>
      </c>
      <c r="C81" s="23">
        <v>46406446</v>
      </c>
      <c r="D81" s="66">
        <f t="shared" si="3"/>
        <v>3.2323095804406138E-6</v>
      </c>
    </row>
    <row r="82" spans="1:4" x14ac:dyDescent="0.25">
      <c r="A82" s="24">
        <v>2012</v>
      </c>
      <c r="B82" s="65">
        <f t="shared" si="2"/>
        <v>0</v>
      </c>
      <c r="C82" s="24">
        <v>46881018</v>
      </c>
      <c r="D82" s="68">
        <f t="shared" si="3"/>
        <v>0</v>
      </c>
    </row>
    <row r="83" spans="1:4" x14ac:dyDescent="0.25">
      <c r="A83" s="23">
        <v>2013</v>
      </c>
      <c r="B83" s="64">
        <f t="shared" si="2"/>
        <v>0</v>
      </c>
      <c r="C83" s="23">
        <v>47342363</v>
      </c>
      <c r="D83" s="66">
        <f t="shared" si="3"/>
        <v>0</v>
      </c>
    </row>
    <row r="84" spans="1:4" x14ac:dyDescent="0.25">
      <c r="A84" s="24">
        <v>2014</v>
      </c>
      <c r="B84" s="65">
        <f t="shared" si="2"/>
        <v>5710</v>
      </c>
      <c r="C84" s="24">
        <v>47791393</v>
      </c>
      <c r="D84" s="68">
        <f t="shared" si="3"/>
        <v>1.1947758040867317E-4</v>
      </c>
    </row>
    <row r="85" spans="1:4" x14ac:dyDescent="0.25">
      <c r="A85" s="23">
        <v>2015</v>
      </c>
      <c r="B85" s="64">
        <f t="shared" si="2"/>
        <v>130</v>
      </c>
      <c r="C85" s="23">
        <v>48228704</v>
      </c>
      <c r="D85" s="66">
        <f t="shared" si="3"/>
        <v>2.6954902209273549E-6</v>
      </c>
    </row>
    <row r="86" spans="1:4" x14ac:dyDescent="0.25">
      <c r="A86" t="s">
        <v>97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workbookViewId="0">
      <selection activeCell="D2" sqref="D2"/>
    </sheetView>
  </sheetViews>
  <sheetFormatPr baseColWidth="10" defaultRowHeight="15" x14ac:dyDescent="0.25"/>
  <cols>
    <col min="2" max="2" width="13.85546875" customWidth="1"/>
    <col min="3" max="3" width="13" customWidth="1"/>
    <col min="4" max="4" width="14.85546875" customWidth="1"/>
  </cols>
  <sheetData>
    <row r="1" spans="1:4" x14ac:dyDescent="0.25">
      <c r="A1" t="s">
        <v>47</v>
      </c>
    </row>
    <row r="2" spans="1:4" ht="60" customHeight="1" x14ac:dyDescent="0.25">
      <c r="A2" s="21" t="s">
        <v>6</v>
      </c>
      <c r="B2" s="21" t="s">
        <v>98</v>
      </c>
      <c r="C2" s="21" t="s">
        <v>34</v>
      </c>
      <c r="D2" s="47" t="s">
        <v>23</v>
      </c>
    </row>
    <row r="3" spans="1:4" x14ac:dyDescent="0.25">
      <c r="A3" s="23">
        <v>1991</v>
      </c>
      <c r="B3" s="64">
        <v>0</v>
      </c>
      <c r="C3" s="25">
        <v>41.239551378248166</v>
      </c>
      <c r="D3" s="78">
        <f>(B3)/(C3*1000000000)</f>
        <v>0</v>
      </c>
    </row>
    <row r="4" spans="1:4" x14ac:dyDescent="0.25">
      <c r="A4" s="24">
        <v>1992</v>
      </c>
      <c r="B4" s="65">
        <v>0</v>
      </c>
      <c r="C4" s="26">
        <v>49.279585355094838</v>
      </c>
      <c r="D4" s="79">
        <f t="shared" ref="D4:D27" si="0">(B4)/(C4*1000000000)</f>
        <v>0</v>
      </c>
    </row>
    <row r="5" spans="1:4" x14ac:dyDescent="0.25">
      <c r="A5" s="23">
        <v>1993</v>
      </c>
      <c r="B5" s="64">
        <v>3600</v>
      </c>
      <c r="C5" s="25">
        <v>55.802540100979527</v>
      </c>
      <c r="D5" s="78">
        <f t="shared" si="0"/>
        <v>6.451319229349575E-8</v>
      </c>
    </row>
    <row r="6" spans="1:4" x14ac:dyDescent="0.25">
      <c r="A6" s="24">
        <v>1994</v>
      </c>
      <c r="B6" s="65">
        <v>0</v>
      </c>
      <c r="C6" s="26">
        <v>81.703496603993358</v>
      </c>
      <c r="D6" s="79">
        <f t="shared" si="0"/>
        <v>0</v>
      </c>
    </row>
    <row r="7" spans="1:4" x14ac:dyDescent="0.25">
      <c r="A7" s="23">
        <v>1995</v>
      </c>
      <c r="B7" s="64">
        <v>0</v>
      </c>
      <c r="C7" s="25">
        <v>92.507277798198501</v>
      </c>
      <c r="D7" s="78">
        <f t="shared" si="0"/>
        <v>0</v>
      </c>
    </row>
    <row r="8" spans="1:4" x14ac:dyDescent="0.25">
      <c r="A8" s="24">
        <v>1996</v>
      </c>
      <c r="B8" s="65">
        <v>8000</v>
      </c>
      <c r="C8" s="26">
        <v>97.160111573336977</v>
      </c>
      <c r="D8" s="79">
        <f t="shared" si="0"/>
        <v>8.2338316315760476E-8</v>
      </c>
    </row>
    <row r="9" spans="1:4" x14ac:dyDescent="0.25">
      <c r="A9" s="23">
        <v>1997</v>
      </c>
      <c r="B9" s="64">
        <v>0</v>
      </c>
      <c r="C9" s="25">
        <v>106.6595079635281</v>
      </c>
      <c r="D9" s="78">
        <f t="shared" si="0"/>
        <v>0</v>
      </c>
    </row>
    <row r="10" spans="1:4" x14ac:dyDescent="0.25">
      <c r="A10" s="24">
        <v>1998</v>
      </c>
      <c r="B10" s="65">
        <v>0</v>
      </c>
      <c r="C10" s="26">
        <v>98.443743190849105</v>
      </c>
      <c r="D10" s="79">
        <f t="shared" si="0"/>
        <v>0</v>
      </c>
    </row>
    <row r="11" spans="1:4" x14ac:dyDescent="0.25">
      <c r="A11" s="23">
        <v>1999</v>
      </c>
      <c r="B11" s="64">
        <v>0</v>
      </c>
      <c r="C11" s="25">
        <v>86.186156584381663</v>
      </c>
      <c r="D11" s="78">
        <f t="shared" si="0"/>
        <v>0</v>
      </c>
    </row>
    <row r="12" spans="1:4" x14ac:dyDescent="0.25">
      <c r="A12" s="24">
        <v>2000</v>
      </c>
      <c r="B12" s="65">
        <v>0</v>
      </c>
      <c r="C12" s="26">
        <v>99.886577575544408</v>
      </c>
      <c r="D12" s="79">
        <f t="shared" si="0"/>
        <v>0</v>
      </c>
    </row>
    <row r="13" spans="1:4" x14ac:dyDescent="0.25">
      <c r="A13" s="23">
        <v>2001</v>
      </c>
      <c r="B13" s="64">
        <v>0</v>
      </c>
      <c r="C13" s="25">
        <v>98.203544965267795</v>
      </c>
      <c r="D13" s="78">
        <f t="shared" si="0"/>
        <v>0</v>
      </c>
    </row>
    <row r="14" spans="1:4" x14ac:dyDescent="0.25">
      <c r="A14" s="24">
        <v>2002</v>
      </c>
      <c r="B14" s="65">
        <v>0</v>
      </c>
      <c r="C14" s="26">
        <v>97.933392356425259</v>
      </c>
      <c r="D14" s="79">
        <f t="shared" si="0"/>
        <v>0</v>
      </c>
    </row>
    <row r="15" spans="1:4" x14ac:dyDescent="0.25">
      <c r="A15" s="23">
        <v>2003</v>
      </c>
      <c r="B15" s="64">
        <v>30</v>
      </c>
      <c r="C15" s="25">
        <v>94.684582573316717</v>
      </c>
      <c r="D15" s="78">
        <f t="shared" si="0"/>
        <v>3.1684144540395716E-10</v>
      </c>
    </row>
    <row r="16" spans="1:4" x14ac:dyDescent="0.25">
      <c r="A16" s="24">
        <v>2004</v>
      </c>
      <c r="B16" s="65">
        <v>30</v>
      </c>
      <c r="C16" s="26">
        <v>117.07486551527938</v>
      </c>
      <c r="D16" s="79">
        <f t="shared" si="0"/>
        <v>2.562462905078863E-10</v>
      </c>
    </row>
    <row r="17" spans="1:4" x14ac:dyDescent="0.25">
      <c r="A17" s="23">
        <v>2005</v>
      </c>
      <c r="B17" s="64">
        <v>380</v>
      </c>
      <c r="C17" s="25">
        <v>146.56626631057017</v>
      </c>
      <c r="D17" s="78">
        <f t="shared" si="0"/>
        <v>2.5926839071876865E-9</v>
      </c>
    </row>
    <row r="18" spans="1:4" x14ac:dyDescent="0.25">
      <c r="A18" s="24">
        <v>2006</v>
      </c>
      <c r="B18" s="65">
        <v>8079</v>
      </c>
      <c r="C18" s="26">
        <v>162.59014609641432</v>
      </c>
      <c r="D18" s="79">
        <f t="shared" si="0"/>
        <v>4.9689358143569382E-8</v>
      </c>
    </row>
    <row r="19" spans="1:4" x14ac:dyDescent="0.25">
      <c r="A19" s="23">
        <v>2007</v>
      </c>
      <c r="B19" s="64">
        <v>4270</v>
      </c>
      <c r="C19" s="25">
        <v>207.41649464237895</v>
      </c>
      <c r="D19" s="78">
        <f t="shared" si="0"/>
        <v>2.0586598030027462E-8</v>
      </c>
    </row>
    <row r="20" spans="1:4" x14ac:dyDescent="0.25">
      <c r="A20" s="24">
        <v>2008</v>
      </c>
      <c r="B20" s="65">
        <v>19220</v>
      </c>
      <c r="C20" s="26">
        <v>243.98243787084013</v>
      </c>
      <c r="D20" s="79">
        <f t="shared" si="0"/>
        <v>7.8776161791508619E-8</v>
      </c>
    </row>
    <row r="21" spans="1:4" x14ac:dyDescent="0.25">
      <c r="A21" s="23">
        <v>2009</v>
      </c>
      <c r="B21" s="64">
        <v>10800</v>
      </c>
      <c r="C21" s="25">
        <v>233.8216705442575</v>
      </c>
      <c r="D21" s="78">
        <f t="shared" si="0"/>
        <v>4.6189046442364663E-8</v>
      </c>
    </row>
    <row r="22" spans="1:4" x14ac:dyDescent="0.25">
      <c r="A22" s="24">
        <v>2010</v>
      </c>
      <c r="B22" s="65">
        <v>0</v>
      </c>
      <c r="C22" s="26">
        <v>287.01818463752926</v>
      </c>
      <c r="D22" s="79">
        <f t="shared" si="0"/>
        <v>0</v>
      </c>
    </row>
    <row r="23" spans="1:4" x14ac:dyDescent="0.25">
      <c r="A23" s="23">
        <v>2011</v>
      </c>
      <c r="B23" s="64">
        <v>150</v>
      </c>
      <c r="C23" s="25">
        <v>335.41515670218615</v>
      </c>
      <c r="D23" s="78">
        <f t="shared" si="0"/>
        <v>4.4720698216146636E-10</v>
      </c>
    </row>
    <row r="24" spans="1:4" x14ac:dyDescent="0.25">
      <c r="A24" s="24">
        <v>2012</v>
      </c>
      <c r="B24" s="65">
        <v>0</v>
      </c>
      <c r="C24" s="26">
        <v>369.65970037551983</v>
      </c>
      <c r="D24" s="79">
        <f t="shared" si="0"/>
        <v>0</v>
      </c>
    </row>
    <row r="25" spans="1:4" x14ac:dyDescent="0.25">
      <c r="A25" s="23">
        <v>2013</v>
      </c>
      <c r="B25" s="64">
        <v>0</v>
      </c>
      <c r="C25" s="25">
        <v>380.19188186037212</v>
      </c>
      <c r="D25" s="78">
        <f t="shared" si="0"/>
        <v>0</v>
      </c>
    </row>
    <row r="26" spans="1:4" x14ac:dyDescent="0.25">
      <c r="A26" s="24">
        <v>2014</v>
      </c>
      <c r="B26" s="65">
        <v>5710</v>
      </c>
      <c r="C26" s="26">
        <v>378.41602053371474</v>
      </c>
      <c r="D26" s="79">
        <f t="shared" si="0"/>
        <v>1.5089213167948504E-8</v>
      </c>
    </row>
    <row r="27" spans="1:4" x14ac:dyDescent="0.25">
      <c r="A27" s="23">
        <v>2015</v>
      </c>
      <c r="B27" s="64">
        <v>130</v>
      </c>
      <c r="C27" s="25">
        <v>292.08015563330991</v>
      </c>
      <c r="D27" s="78">
        <f t="shared" si="0"/>
        <v>4.4508330159618111E-10</v>
      </c>
    </row>
    <row r="28" spans="1:4" x14ac:dyDescent="0.25">
      <c r="A28" t="s">
        <v>97</v>
      </c>
    </row>
    <row r="30" spans="1:4" x14ac:dyDescent="0.25">
      <c r="A30" t="s">
        <v>48</v>
      </c>
    </row>
    <row r="31" spans="1:4" ht="60" x14ac:dyDescent="0.25">
      <c r="A31" s="21" t="s">
        <v>6</v>
      </c>
      <c r="B31" s="21" t="s">
        <v>80</v>
      </c>
      <c r="C31" s="21" t="s">
        <v>34</v>
      </c>
      <c r="D31" s="47" t="s">
        <v>87</v>
      </c>
    </row>
    <row r="32" spans="1:4" x14ac:dyDescent="0.25">
      <c r="A32" s="23">
        <v>1991</v>
      </c>
      <c r="B32" s="64">
        <v>105285</v>
      </c>
      <c r="C32" s="25">
        <v>41.239551378248166</v>
      </c>
      <c r="D32" s="76">
        <f>(B32)/(C32*1000000000)</f>
        <v>2.5530103136750573E-6</v>
      </c>
    </row>
    <row r="33" spans="1:4" x14ac:dyDescent="0.25">
      <c r="A33" s="24">
        <v>1992</v>
      </c>
      <c r="B33" s="65">
        <v>0</v>
      </c>
      <c r="C33" s="26">
        <v>49.279585355094838</v>
      </c>
      <c r="D33" s="77">
        <f t="shared" ref="D33:D56" si="1">(B33)/(C33*1000000000)</f>
        <v>0</v>
      </c>
    </row>
    <row r="34" spans="1:4" x14ac:dyDescent="0.25">
      <c r="A34" s="23">
        <v>1993</v>
      </c>
      <c r="B34" s="64">
        <v>1675</v>
      </c>
      <c r="C34" s="25">
        <v>55.802540100979527</v>
      </c>
      <c r="D34" s="76">
        <f t="shared" si="1"/>
        <v>3.0016554747668161E-8</v>
      </c>
    </row>
    <row r="35" spans="1:4" x14ac:dyDescent="0.25">
      <c r="A35" s="24">
        <v>1994</v>
      </c>
      <c r="B35" s="65">
        <v>0</v>
      </c>
      <c r="C35" s="26">
        <v>81.703496603993358</v>
      </c>
      <c r="D35" s="77">
        <f t="shared" si="1"/>
        <v>0</v>
      </c>
    </row>
    <row r="36" spans="1:4" x14ac:dyDescent="0.25">
      <c r="A36" s="23">
        <v>1995</v>
      </c>
      <c r="B36" s="64">
        <v>0</v>
      </c>
      <c r="C36" s="25">
        <v>92.507277798198501</v>
      </c>
      <c r="D36" s="76">
        <f t="shared" si="1"/>
        <v>0</v>
      </c>
    </row>
    <row r="37" spans="1:4" x14ac:dyDescent="0.25">
      <c r="A37" s="24">
        <v>1996</v>
      </c>
      <c r="B37" s="65">
        <v>0</v>
      </c>
      <c r="C37" s="26">
        <v>97.160111573336977</v>
      </c>
      <c r="D37" s="77">
        <f t="shared" si="1"/>
        <v>0</v>
      </c>
    </row>
    <row r="38" spans="1:4" x14ac:dyDescent="0.25">
      <c r="A38" s="23">
        <v>1997</v>
      </c>
      <c r="B38" s="64">
        <v>0</v>
      </c>
      <c r="C38" s="25">
        <v>106.6595079635281</v>
      </c>
      <c r="D38" s="76">
        <f t="shared" si="1"/>
        <v>0</v>
      </c>
    </row>
    <row r="39" spans="1:4" x14ac:dyDescent="0.25">
      <c r="A39" s="24">
        <v>1998</v>
      </c>
      <c r="B39" s="65">
        <v>0</v>
      </c>
      <c r="C39" s="26">
        <v>98.443743190849105</v>
      </c>
      <c r="D39" s="77">
        <f t="shared" si="1"/>
        <v>0</v>
      </c>
    </row>
    <row r="40" spans="1:4" x14ac:dyDescent="0.25">
      <c r="A40" s="23">
        <v>1999</v>
      </c>
      <c r="B40" s="64">
        <v>0</v>
      </c>
      <c r="C40" s="25">
        <v>86.186156584381663</v>
      </c>
      <c r="D40" s="76">
        <f t="shared" si="1"/>
        <v>0</v>
      </c>
    </row>
    <row r="41" spans="1:4" x14ac:dyDescent="0.25">
      <c r="A41" s="24">
        <v>2000</v>
      </c>
      <c r="B41" s="65">
        <v>0</v>
      </c>
      <c r="C41" s="26">
        <v>99.886577575544408</v>
      </c>
      <c r="D41" s="77">
        <f t="shared" si="1"/>
        <v>0</v>
      </c>
    </row>
    <row r="42" spans="1:4" x14ac:dyDescent="0.25">
      <c r="A42" s="23">
        <v>2001</v>
      </c>
      <c r="B42" s="64">
        <v>0</v>
      </c>
      <c r="C42" s="25">
        <v>98.203544965267795</v>
      </c>
      <c r="D42" s="76">
        <f t="shared" si="1"/>
        <v>0</v>
      </c>
    </row>
    <row r="43" spans="1:4" x14ac:dyDescent="0.25">
      <c r="A43" s="24">
        <v>2002</v>
      </c>
      <c r="B43" s="65">
        <v>0</v>
      </c>
      <c r="C43" s="26">
        <v>97.933392356425259</v>
      </c>
      <c r="D43" s="77">
        <f t="shared" si="1"/>
        <v>0</v>
      </c>
    </row>
    <row r="44" spans="1:4" x14ac:dyDescent="0.25">
      <c r="A44" s="23">
        <v>2003</v>
      </c>
      <c r="B44" s="64">
        <v>1592</v>
      </c>
      <c r="C44" s="25">
        <v>94.684582573316717</v>
      </c>
      <c r="D44" s="76">
        <f t="shared" si="1"/>
        <v>1.681371936943666E-8</v>
      </c>
    </row>
    <row r="45" spans="1:4" x14ac:dyDescent="0.25">
      <c r="A45" s="24">
        <v>2004</v>
      </c>
      <c r="B45" s="65">
        <v>0</v>
      </c>
      <c r="C45" s="26">
        <v>117.07486551527938</v>
      </c>
      <c r="D45" s="77">
        <f t="shared" si="1"/>
        <v>0</v>
      </c>
    </row>
    <row r="46" spans="1:4" x14ac:dyDescent="0.25">
      <c r="A46" s="23">
        <v>2005</v>
      </c>
      <c r="B46" s="64">
        <v>711</v>
      </c>
      <c r="C46" s="25">
        <v>146.56626631057017</v>
      </c>
      <c r="D46" s="76">
        <f t="shared" si="1"/>
        <v>4.8510480473959075E-9</v>
      </c>
    </row>
    <row r="47" spans="1:4" x14ac:dyDescent="0.25">
      <c r="A47" s="24">
        <v>2006</v>
      </c>
      <c r="B47" s="65">
        <v>646</v>
      </c>
      <c r="C47" s="26">
        <v>162.59014609641432</v>
      </c>
      <c r="D47" s="77">
        <f t="shared" si="1"/>
        <v>3.9731805125319748E-9</v>
      </c>
    </row>
    <row r="48" spans="1:4" x14ac:dyDescent="0.25">
      <c r="A48" s="23">
        <v>2007</v>
      </c>
      <c r="B48" s="64">
        <v>1101</v>
      </c>
      <c r="C48" s="25">
        <v>207.41649464237895</v>
      </c>
      <c r="D48" s="76">
        <f t="shared" si="1"/>
        <v>5.308160288304505E-9</v>
      </c>
    </row>
    <row r="49" spans="1:4" x14ac:dyDescent="0.25">
      <c r="A49" s="24">
        <v>2008</v>
      </c>
      <c r="B49" s="65">
        <v>0</v>
      </c>
      <c r="C49" s="26">
        <v>243.98243787084013</v>
      </c>
      <c r="D49" s="77">
        <f t="shared" si="1"/>
        <v>0</v>
      </c>
    </row>
    <row r="50" spans="1:4" x14ac:dyDescent="0.25">
      <c r="A50" s="23">
        <v>2009</v>
      </c>
      <c r="B50" s="64">
        <v>0</v>
      </c>
      <c r="C50" s="25">
        <v>233.8216705442575</v>
      </c>
      <c r="D50" s="76">
        <f t="shared" si="1"/>
        <v>0</v>
      </c>
    </row>
    <row r="51" spans="1:4" x14ac:dyDescent="0.25">
      <c r="A51" s="24">
        <v>2010</v>
      </c>
      <c r="B51" s="65">
        <v>0</v>
      </c>
      <c r="C51" s="26">
        <v>287.01818463752926</v>
      </c>
      <c r="D51" s="77">
        <f t="shared" si="1"/>
        <v>0</v>
      </c>
    </row>
    <row r="52" spans="1:4" x14ac:dyDescent="0.25">
      <c r="A52" s="23">
        <v>2011</v>
      </c>
      <c r="B52" s="64">
        <v>0</v>
      </c>
      <c r="C52" s="25">
        <v>335.41515670218615</v>
      </c>
      <c r="D52" s="76">
        <f t="shared" si="1"/>
        <v>0</v>
      </c>
    </row>
    <row r="53" spans="1:4" x14ac:dyDescent="0.25">
      <c r="A53" s="24">
        <v>2012</v>
      </c>
      <c r="B53" s="65">
        <v>0</v>
      </c>
      <c r="C53" s="26">
        <v>369.65970037551983</v>
      </c>
      <c r="D53" s="77">
        <f t="shared" si="1"/>
        <v>0</v>
      </c>
    </row>
    <row r="54" spans="1:4" x14ac:dyDescent="0.25">
      <c r="A54" s="23">
        <v>2013</v>
      </c>
      <c r="B54" s="64">
        <v>0</v>
      </c>
      <c r="C54" s="25">
        <v>380.19188186037212</v>
      </c>
      <c r="D54" s="76">
        <f t="shared" si="1"/>
        <v>0</v>
      </c>
    </row>
    <row r="55" spans="1:4" x14ac:dyDescent="0.25">
      <c r="A55" s="24">
        <v>2014</v>
      </c>
      <c r="B55" s="65">
        <v>0</v>
      </c>
      <c r="C55" s="26">
        <v>378.41602053371474</v>
      </c>
      <c r="D55" s="77">
        <f t="shared" si="1"/>
        <v>0</v>
      </c>
    </row>
    <row r="56" spans="1:4" x14ac:dyDescent="0.25">
      <c r="A56" s="23">
        <v>2015</v>
      </c>
      <c r="B56" s="64">
        <v>0</v>
      </c>
      <c r="C56" s="25">
        <v>292.08015563330991</v>
      </c>
      <c r="D56" s="76">
        <f t="shared" si="1"/>
        <v>0</v>
      </c>
    </row>
    <row r="57" spans="1:4" x14ac:dyDescent="0.25">
      <c r="A57" t="s">
        <v>97</v>
      </c>
    </row>
    <row r="59" spans="1:4" x14ac:dyDescent="0.25">
      <c r="A59" t="s">
        <v>49</v>
      </c>
    </row>
    <row r="60" spans="1:4" ht="60" x14ac:dyDescent="0.25">
      <c r="A60" s="21" t="s">
        <v>6</v>
      </c>
      <c r="B60" s="21" t="s">
        <v>85</v>
      </c>
      <c r="C60" s="21" t="s">
        <v>34</v>
      </c>
      <c r="D60" s="21" t="s">
        <v>88</v>
      </c>
    </row>
    <row r="61" spans="1:4" x14ac:dyDescent="0.25">
      <c r="A61" s="23">
        <v>1991</v>
      </c>
      <c r="B61" s="64">
        <f t="shared" ref="B61:B85" si="2">B3+B32</f>
        <v>105285</v>
      </c>
      <c r="C61" s="25">
        <v>41.239551378248166</v>
      </c>
      <c r="D61" s="76">
        <f>(B61)/(C61*1000000000)</f>
        <v>2.5530103136750573E-6</v>
      </c>
    </row>
    <row r="62" spans="1:4" x14ac:dyDescent="0.25">
      <c r="A62" s="24">
        <v>1992</v>
      </c>
      <c r="B62" s="65">
        <f t="shared" si="2"/>
        <v>0</v>
      </c>
      <c r="C62" s="26">
        <v>49.279585355094838</v>
      </c>
      <c r="D62" s="77">
        <f t="shared" ref="D62:D85" si="3">(B62)/(C62*1000000000)</f>
        <v>0</v>
      </c>
    </row>
    <row r="63" spans="1:4" x14ac:dyDescent="0.25">
      <c r="A63" s="23">
        <v>1993</v>
      </c>
      <c r="B63" s="64">
        <f t="shared" si="2"/>
        <v>5275</v>
      </c>
      <c r="C63" s="25">
        <v>55.802540100979527</v>
      </c>
      <c r="D63" s="76">
        <f t="shared" si="3"/>
        <v>9.4529747041163904E-8</v>
      </c>
    </row>
    <row r="64" spans="1:4" x14ac:dyDescent="0.25">
      <c r="A64" s="24">
        <v>1994</v>
      </c>
      <c r="B64" s="65">
        <f t="shared" si="2"/>
        <v>0</v>
      </c>
      <c r="C64" s="26">
        <v>81.703496603993358</v>
      </c>
      <c r="D64" s="77">
        <f t="shared" si="3"/>
        <v>0</v>
      </c>
    </row>
    <row r="65" spans="1:4" x14ac:dyDescent="0.25">
      <c r="A65" s="23">
        <v>1995</v>
      </c>
      <c r="B65" s="64">
        <f t="shared" si="2"/>
        <v>0</v>
      </c>
      <c r="C65" s="25">
        <v>92.507277798198501</v>
      </c>
      <c r="D65" s="76">
        <f t="shared" si="3"/>
        <v>0</v>
      </c>
    </row>
    <row r="66" spans="1:4" x14ac:dyDescent="0.25">
      <c r="A66" s="24">
        <v>1996</v>
      </c>
      <c r="B66" s="65">
        <f t="shared" si="2"/>
        <v>8000</v>
      </c>
      <c r="C66" s="26">
        <v>97.160111573336977</v>
      </c>
      <c r="D66" s="77">
        <f t="shared" si="3"/>
        <v>8.2338316315760476E-8</v>
      </c>
    </row>
    <row r="67" spans="1:4" x14ac:dyDescent="0.25">
      <c r="A67" s="23">
        <v>1997</v>
      </c>
      <c r="B67" s="64">
        <f t="shared" si="2"/>
        <v>0</v>
      </c>
      <c r="C67" s="25">
        <v>106.6595079635281</v>
      </c>
      <c r="D67" s="76">
        <f t="shared" si="3"/>
        <v>0</v>
      </c>
    </row>
    <row r="68" spans="1:4" x14ac:dyDescent="0.25">
      <c r="A68" s="24">
        <v>1998</v>
      </c>
      <c r="B68" s="65">
        <f t="shared" si="2"/>
        <v>0</v>
      </c>
      <c r="C68" s="26">
        <v>98.443743190849105</v>
      </c>
      <c r="D68" s="77">
        <f t="shared" si="3"/>
        <v>0</v>
      </c>
    </row>
    <row r="69" spans="1:4" x14ac:dyDescent="0.25">
      <c r="A69" s="23">
        <v>1999</v>
      </c>
      <c r="B69" s="64">
        <f t="shared" si="2"/>
        <v>0</v>
      </c>
      <c r="C69" s="25">
        <v>86.186156584381663</v>
      </c>
      <c r="D69" s="76">
        <f t="shared" si="3"/>
        <v>0</v>
      </c>
    </row>
    <row r="70" spans="1:4" x14ac:dyDescent="0.25">
      <c r="A70" s="24">
        <v>2000</v>
      </c>
      <c r="B70" s="65">
        <f t="shared" si="2"/>
        <v>0</v>
      </c>
      <c r="C70" s="26">
        <v>99.886577575544408</v>
      </c>
      <c r="D70" s="77">
        <f t="shared" si="3"/>
        <v>0</v>
      </c>
    </row>
    <row r="71" spans="1:4" x14ac:dyDescent="0.25">
      <c r="A71" s="23">
        <v>2001</v>
      </c>
      <c r="B71" s="64">
        <f t="shared" si="2"/>
        <v>0</v>
      </c>
      <c r="C71" s="25">
        <v>98.203544965267795</v>
      </c>
      <c r="D71" s="76">
        <f t="shared" si="3"/>
        <v>0</v>
      </c>
    </row>
    <row r="72" spans="1:4" x14ac:dyDescent="0.25">
      <c r="A72" s="24">
        <v>2002</v>
      </c>
      <c r="B72" s="65">
        <f t="shared" si="2"/>
        <v>0</v>
      </c>
      <c r="C72" s="26">
        <v>97.933392356425259</v>
      </c>
      <c r="D72" s="77">
        <f t="shared" si="3"/>
        <v>0</v>
      </c>
    </row>
    <row r="73" spans="1:4" x14ac:dyDescent="0.25">
      <c r="A73" s="23">
        <v>2003</v>
      </c>
      <c r="B73" s="64">
        <f t="shared" si="2"/>
        <v>1622</v>
      </c>
      <c r="C73" s="25">
        <v>94.684582573316717</v>
      </c>
      <c r="D73" s="76">
        <f t="shared" si="3"/>
        <v>1.7130560814840618E-8</v>
      </c>
    </row>
    <row r="74" spans="1:4" x14ac:dyDescent="0.25">
      <c r="A74" s="24">
        <v>2004</v>
      </c>
      <c r="B74" s="65">
        <f t="shared" si="2"/>
        <v>30</v>
      </c>
      <c r="C74" s="26">
        <v>117.07486551527938</v>
      </c>
      <c r="D74" s="77">
        <f t="shared" si="3"/>
        <v>2.562462905078863E-10</v>
      </c>
    </row>
    <row r="75" spans="1:4" x14ac:dyDescent="0.25">
      <c r="A75" s="23">
        <v>2005</v>
      </c>
      <c r="B75" s="64">
        <f t="shared" si="2"/>
        <v>1091</v>
      </c>
      <c r="C75" s="25">
        <v>146.56626631057017</v>
      </c>
      <c r="D75" s="76">
        <f t="shared" si="3"/>
        <v>7.443731954583594E-9</v>
      </c>
    </row>
    <row r="76" spans="1:4" x14ac:dyDescent="0.25">
      <c r="A76" s="24">
        <v>2006</v>
      </c>
      <c r="B76" s="65">
        <f t="shared" si="2"/>
        <v>8725</v>
      </c>
      <c r="C76" s="26">
        <v>162.59014609641432</v>
      </c>
      <c r="D76" s="77">
        <f t="shared" si="3"/>
        <v>5.3662538656101358E-8</v>
      </c>
    </row>
    <row r="77" spans="1:4" x14ac:dyDescent="0.25">
      <c r="A77" s="23">
        <v>2007</v>
      </c>
      <c r="B77" s="64">
        <f t="shared" si="2"/>
        <v>5371</v>
      </c>
      <c r="C77" s="25">
        <v>207.41649464237895</v>
      </c>
      <c r="D77" s="76">
        <f t="shared" si="3"/>
        <v>2.5894758318331969E-8</v>
      </c>
    </row>
    <row r="78" spans="1:4" x14ac:dyDescent="0.25">
      <c r="A78" s="24">
        <v>2008</v>
      </c>
      <c r="B78" s="65">
        <f t="shared" si="2"/>
        <v>19220</v>
      </c>
      <c r="C78" s="26">
        <v>243.98243787084013</v>
      </c>
      <c r="D78" s="77">
        <f t="shared" si="3"/>
        <v>7.8776161791508619E-8</v>
      </c>
    </row>
    <row r="79" spans="1:4" x14ac:dyDescent="0.25">
      <c r="A79" s="23">
        <v>2009</v>
      </c>
      <c r="B79" s="64">
        <f t="shared" si="2"/>
        <v>10800</v>
      </c>
      <c r="C79" s="25">
        <v>233.8216705442575</v>
      </c>
      <c r="D79" s="76">
        <f t="shared" si="3"/>
        <v>4.6189046442364663E-8</v>
      </c>
    </row>
    <row r="80" spans="1:4" x14ac:dyDescent="0.25">
      <c r="A80" s="24">
        <v>2010</v>
      </c>
      <c r="B80" s="65">
        <f t="shared" si="2"/>
        <v>0</v>
      </c>
      <c r="C80" s="26">
        <v>287.01818463752926</v>
      </c>
      <c r="D80" s="77">
        <f t="shared" si="3"/>
        <v>0</v>
      </c>
    </row>
    <row r="81" spans="1:4" x14ac:dyDescent="0.25">
      <c r="A81" s="23">
        <v>2011</v>
      </c>
      <c r="B81" s="64">
        <f t="shared" si="2"/>
        <v>150</v>
      </c>
      <c r="C81" s="25">
        <v>335.41515670218615</v>
      </c>
      <c r="D81" s="76">
        <f t="shared" si="3"/>
        <v>4.4720698216146636E-10</v>
      </c>
    </row>
    <row r="82" spans="1:4" x14ac:dyDescent="0.25">
      <c r="A82" s="24">
        <v>2012</v>
      </c>
      <c r="B82" s="65">
        <f t="shared" si="2"/>
        <v>0</v>
      </c>
      <c r="C82" s="26">
        <v>369.65970037551983</v>
      </c>
      <c r="D82" s="77">
        <f t="shared" si="3"/>
        <v>0</v>
      </c>
    </row>
    <row r="83" spans="1:4" x14ac:dyDescent="0.25">
      <c r="A83" s="23">
        <v>2013</v>
      </c>
      <c r="B83" s="64">
        <f t="shared" si="2"/>
        <v>0</v>
      </c>
      <c r="C83" s="25">
        <v>380.19188186037212</v>
      </c>
      <c r="D83" s="76">
        <f t="shared" si="3"/>
        <v>0</v>
      </c>
    </row>
    <row r="84" spans="1:4" x14ac:dyDescent="0.25">
      <c r="A84" s="24">
        <v>2014</v>
      </c>
      <c r="B84" s="65">
        <f t="shared" si="2"/>
        <v>5710</v>
      </c>
      <c r="C84" s="26">
        <v>378.41602053371474</v>
      </c>
      <c r="D84" s="77">
        <f t="shared" si="3"/>
        <v>1.5089213167948504E-8</v>
      </c>
    </row>
    <row r="85" spans="1:4" x14ac:dyDescent="0.25">
      <c r="A85" s="23">
        <v>2015</v>
      </c>
      <c r="B85" s="64">
        <f t="shared" si="2"/>
        <v>130</v>
      </c>
      <c r="C85" s="25">
        <v>292.08015563330991</v>
      </c>
      <c r="D85" s="76">
        <f t="shared" si="3"/>
        <v>4.4508330159618111E-10</v>
      </c>
    </row>
    <row r="86" spans="1:4" x14ac:dyDescent="0.25">
      <c r="A86" t="s">
        <v>97</v>
      </c>
    </row>
    <row r="88" spans="1:4" x14ac:dyDescent="0.25">
      <c r="A88" t="s">
        <v>50</v>
      </c>
    </row>
    <row r="89" spans="1:4" ht="75" x14ac:dyDescent="0.25">
      <c r="A89" s="21" t="s">
        <v>6</v>
      </c>
      <c r="B89" s="21" t="s">
        <v>85</v>
      </c>
      <c r="C89" s="21" t="s">
        <v>34</v>
      </c>
      <c r="D89" s="21" t="s">
        <v>89</v>
      </c>
    </row>
    <row r="90" spans="1:4" x14ac:dyDescent="0.25">
      <c r="A90" s="23">
        <v>1991</v>
      </c>
      <c r="B90" s="64">
        <f t="shared" ref="B90:B114" si="4">B32+B61</f>
        <v>210570</v>
      </c>
      <c r="C90" s="25">
        <v>41.239551378248166</v>
      </c>
      <c r="D90" s="76">
        <f>((B90)/2)/(C90*1000000000)</f>
        <v>2.5530103136750573E-6</v>
      </c>
    </row>
    <row r="91" spans="1:4" x14ac:dyDescent="0.25">
      <c r="A91" s="24">
        <v>1992</v>
      </c>
      <c r="B91" s="65">
        <f t="shared" si="4"/>
        <v>0</v>
      </c>
      <c r="C91" s="26">
        <v>49.279585355094838</v>
      </c>
      <c r="D91" s="77">
        <f t="shared" ref="D91:D114" si="5">((B91)/2)/(C91*1000000000)</f>
        <v>0</v>
      </c>
    </row>
    <row r="92" spans="1:4" x14ac:dyDescent="0.25">
      <c r="A92" s="23">
        <v>1993</v>
      </c>
      <c r="B92" s="64">
        <f t="shared" si="4"/>
        <v>6950</v>
      </c>
      <c r="C92" s="25">
        <v>55.802540100979527</v>
      </c>
      <c r="D92" s="76">
        <f t="shared" si="5"/>
        <v>6.2273150894416029E-8</v>
      </c>
    </row>
    <row r="93" spans="1:4" x14ac:dyDescent="0.25">
      <c r="A93" s="24">
        <v>1994</v>
      </c>
      <c r="B93" s="65">
        <f t="shared" si="4"/>
        <v>0</v>
      </c>
      <c r="C93" s="26">
        <v>81.703496603993358</v>
      </c>
      <c r="D93" s="77">
        <f t="shared" si="5"/>
        <v>0</v>
      </c>
    </row>
    <row r="94" spans="1:4" x14ac:dyDescent="0.25">
      <c r="A94" s="23">
        <v>1995</v>
      </c>
      <c r="B94" s="64">
        <f t="shared" si="4"/>
        <v>0</v>
      </c>
      <c r="C94" s="25">
        <v>92.507277798198501</v>
      </c>
      <c r="D94" s="76">
        <f t="shared" si="5"/>
        <v>0</v>
      </c>
    </row>
    <row r="95" spans="1:4" x14ac:dyDescent="0.25">
      <c r="A95" s="24">
        <v>1996</v>
      </c>
      <c r="B95" s="65">
        <f t="shared" si="4"/>
        <v>8000</v>
      </c>
      <c r="C95" s="26">
        <v>97.160111573336977</v>
      </c>
      <c r="D95" s="77">
        <f t="shared" si="5"/>
        <v>4.1169158157880238E-8</v>
      </c>
    </row>
    <row r="96" spans="1:4" x14ac:dyDescent="0.25">
      <c r="A96" s="23">
        <v>1997</v>
      </c>
      <c r="B96" s="64">
        <f t="shared" si="4"/>
        <v>0</v>
      </c>
      <c r="C96" s="25">
        <v>106.6595079635281</v>
      </c>
      <c r="D96" s="76">
        <f t="shared" si="5"/>
        <v>0</v>
      </c>
    </row>
    <row r="97" spans="1:4" x14ac:dyDescent="0.25">
      <c r="A97" s="24">
        <v>1998</v>
      </c>
      <c r="B97" s="65">
        <f t="shared" si="4"/>
        <v>0</v>
      </c>
      <c r="C97" s="26">
        <v>98.443743190849105</v>
      </c>
      <c r="D97" s="77">
        <f t="shared" si="5"/>
        <v>0</v>
      </c>
    </row>
    <row r="98" spans="1:4" x14ac:dyDescent="0.25">
      <c r="A98" s="23">
        <v>1999</v>
      </c>
      <c r="B98" s="64">
        <f t="shared" si="4"/>
        <v>0</v>
      </c>
      <c r="C98" s="25">
        <v>86.186156584381663</v>
      </c>
      <c r="D98" s="76">
        <f t="shared" si="5"/>
        <v>0</v>
      </c>
    </row>
    <row r="99" spans="1:4" x14ac:dyDescent="0.25">
      <c r="A99" s="24">
        <v>2000</v>
      </c>
      <c r="B99" s="65">
        <f t="shared" si="4"/>
        <v>0</v>
      </c>
      <c r="C99" s="26">
        <v>99.886577575544408</v>
      </c>
      <c r="D99" s="77">
        <f t="shared" si="5"/>
        <v>0</v>
      </c>
    </row>
    <row r="100" spans="1:4" x14ac:dyDescent="0.25">
      <c r="A100" s="23">
        <v>2001</v>
      </c>
      <c r="B100" s="64">
        <f t="shared" si="4"/>
        <v>0</v>
      </c>
      <c r="C100" s="25">
        <v>98.203544965267795</v>
      </c>
      <c r="D100" s="76">
        <f t="shared" si="5"/>
        <v>0</v>
      </c>
    </row>
    <row r="101" spans="1:4" x14ac:dyDescent="0.25">
      <c r="A101" s="24">
        <v>2002</v>
      </c>
      <c r="B101" s="65">
        <f t="shared" si="4"/>
        <v>0</v>
      </c>
      <c r="C101" s="26">
        <v>97.933392356425259</v>
      </c>
      <c r="D101" s="77">
        <f t="shared" si="5"/>
        <v>0</v>
      </c>
    </row>
    <row r="102" spans="1:4" x14ac:dyDescent="0.25">
      <c r="A102" s="23">
        <v>2003</v>
      </c>
      <c r="B102" s="64">
        <f t="shared" si="4"/>
        <v>3214</v>
      </c>
      <c r="C102" s="25">
        <v>94.684582573316717</v>
      </c>
      <c r="D102" s="76">
        <f t="shared" si="5"/>
        <v>1.6972140092138639E-8</v>
      </c>
    </row>
    <row r="103" spans="1:4" x14ac:dyDescent="0.25">
      <c r="A103" s="24">
        <v>2004</v>
      </c>
      <c r="B103" s="65">
        <f t="shared" si="4"/>
        <v>30</v>
      </c>
      <c r="C103" s="26">
        <v>117.07486551527938</v>
      </c>
      <c r="D103" s="77">
        <f t="shared" si="5"/>
        <v>1.2812314525394315E-10</v>
      </c>
    </row>
    <row r="104" spans="1:4" x14ac:dyDescent="0.25">
      <c r="A104" s="23">
        <v>2005</v>
      </c>
      <c r="B104" s="64">
        <f t="shared" si="4"/>
        <v>1802</v>
      </c>
      <c r="C104" s="25">
        <v>146.56626631057017</v>
      </c>
      <c r="D104" s="76">
        <f t="shared" si="5"/>
        <v>6.1473900009897512E-9</v>
      </c>
    </row>
    <row r="105" spans="1:4" x14ac:dyDescent="0.25">
      <c r="A105" s="24">
        <v>2006</v>
      </c>
      <c r="B105" s="65">
        <f t="shared" si="4"/>
        <v>9371</v>
      </c>
      <c r="C105" s="26">
        <v>162.59014609641432</v>
      </c>
      <c r="D105" s="77">
        <f t="shared" si="5"/>
        <v>2.8817859584316667E-8</v>
      </c>
    </row>
    <row r="106" spans="1:4" x14ac:dyDescent="0.25">
      <c r="A106" s="23">
        <v>2007</v>
      </c>
      <c r="B106" s="64">
        <f t="shared" si="4"/>
        <v>6472</v>
      </c>
      <c r="C106" s="25">
        <v>207.41649464237895</v>
      </c>
      <c r="D106" s="76">
        <f t="shared" si="5"/>
        <v>1.5601459303318236E-8</v>
      </c>
    </row>
    <row r="107" spans="1:4" x14ac:dyDescent="0.25">
      <c r="A107" s="24">
        <v>2008</v>
      </c>
      <c r="B107" s="65">
        <f t="shared" si="4"/>
        <v>19220</v>
      </c>
      <c r="C107" s="26">
        <v>243.98243787084013</v>
      </c>
      <c r="D107" s="77">
        <f t="shared" si="5"/>
        <v>3.938808089575431E-8</v>
      </c>
    </row>
    <row r="108" spans="1:4" x14ac:dyDescent="0.25">
      <c r="A108" s="23">
        <v>2009</v>
      </c>
      <c r="B108" s="64">
        <f t="shared" si="4"/>
        <v>10800</v>
      </c>
      <c r="C108" s="25">
        <v>233.8216705442575</v>
      </c>
      <c r="D108" s="76">
        <f t="shared" si="5"/>
        <v>2.3094523221182331E-8</v>
      </c>
    </row>
    <row r="109" spans="1:4" x14ac:dyDescent="0.25">
      <c r="A109" s="24">
        <v>2010</v>
      </c>
      <c r="B109" s="65">
        <f t="shared" si="4"/>
        <v>0</v>
      </c>
      <c r="C109" s="26">
        <v>287.01818463752926</v>
      </c>
      <c r="D109" s="77">
        <f t="shared" si="5"/>
        <v>0</v>
      </c>
    </row>
    <row r="110" spans="1:4" x14ac:dyDescent="0.25">
      <c r="A110" s="23">
        <v>2011</v>
      </c>
      <c r="B110" s="64">
        <f t="shared" si="4"/>
        <v>150</v>
      </c>
      <c r="C110" s="25">
        <v>335.41515670218615</v>
      </c>
      <c r="D110" s="76">
        <f t="shared" si="5"/>
        <v>2.2360349108073318E-10</v>
      </c>
    </row>
    <row r="111" spans="1:4" x14ac:dyDescent="0.25">
      <c r="A111" s="24">
        <v>2012</v>
      </c>
      <c r="B111" s="65">
        <f t="shared" si="4"/>
        <v>0</v>
      </c>
      <c r="C111" s="26">
        <v>369.65970037551983</v>
      </c>
      <c r="D111" s="77">
        <f t="shared" si="5"/>
        <v>0</v>
      </c>
    </row>
    <row r="112" spans="1:4" x14ac:dyDescent="0.25">
      <c r="A112" s="23">
        <v>2013</v>
      </c>
      <c r="B112" s="64">
        <f t="shared" si="4"/>
        <v>0</v>
      </c>
      <c r="C112" s="25">
        <v>380.19188186037212</v>
      </c>
      <c r="D112" s="76">
        <f t="shared" si="5"/>
        <v>0</v>
      </c>
    </row>
    <row r="113" spans="1:4" x14ac:dyDescent="0.25">
      <c r="A113" s="24">
        <v>2014</v>
      </c>
      <c r="B113" s="65">
        <f t="shared" si="4"/>
        <v>5710</v>
      </c>
      <c r="C113" s="26">
        <v>378.41602053371474</v>
      </c>
      <c r="D113" s="77">
        <f t="shared" si="5"/>
        <v>7.5446065839742518E-9</v>
      </c>
    </row>
    <row r="114" spans="1:4" x14ac:dyDescent="0.25">
      <c r="A114" s="23">
        <v>2015</v>
      </c>
      <c r="B114" s="64">
        <f t="shared" si="4"/>
        <v>130</v>
      </c>
      <c r="C114" s="25">
        <v>292.08015563330991</v>
      </c>
      <c r="D114" s="76">
        <f t="shared" si="5"/>
        <v>2.2254165079809055E-10</v>
      </c>
    </row>
    <row r="115" spans="1:4" x14ac:dyDescent="0.25">
      <c r="A115" t="s">
        <v>97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56" workbookViewId="0">
      <selection activeCell="G73" sqref="G73"/>
    </sheetView>
  </sheetViews>
  <sheetFormatPr baseColWidth="10" defaultRowHeight="15" x14ac:dyDescent="0.25"/>
  <cols>
    <col min="2" max="2" width="13.28515625" customWidth="1"/>
    <col min="3" max="3" width="16.42578125" customWidth="1"/>
    <col min="4" max="4" width="19.42578125" customWidth="1"/>
  </cols>
  <sheetData>
    <row r="1" spans="1:4" x14ac:dyDescent="0.25">
      <c r="A1" t="s">
        <v>44</v>
      </c>
    </row>
    <row r="2" spans="1:4" ht="60" x14ac:dyDescent="0.25">
      <c r="A2" s="21" t="s">
        <v>6</v>
      </c>
      <c r="B2" s="21" t="s">
        <v>73</v>
      </c>
      <c r="C2" s="21" t="s">
        <v>77</v>
      </c>
      <c r="D2" s="21" t="s">
        <v>90</v>
      </c>
    </row>
    <row r="3" spans="1:4" x14ac:dyDescent="0.25">
      <c r="A3" s="23">
        <v>1991</v>
      </c>
      <c r="B3" s="64">
        <v>0</v>
      </c>
      <c r="C3" s="62">
        <v>30188848</v>
      </c>
      <c r="D3" s="72">
        <f>B3/C3</f>
        <v>0</v>
      </c>
    </row>
    <row r="4" spans="1:4" x14ac:dyDescent="0.25">
      <c r="A4" s="24">
        <v>1992</v>
      </c>
      <c r="B4" s="65">
        <v>0</v>
      </c>
      <c r="C4" s="63">
        <v>22768632</v>
      </c>
      <c r="D4" s="73">
        <f t="shared" ref="D4:D27" si="0">B4/C4</f>
        <v>0</v>
      </c>
    </row>
    <row r="5" spans="1:4" x14ac:dyDescent="0.25">
      <c r="A5" s="23">
        <v>1993</v>
      </c>
      <c r="B5" s="64">
        <v>3600</v>
      </c>
      <c r="C5" s="62">
        <v>5024208</v>
      </c>
      <c r="D5" s="72">
        <f t="shared" si="0"/>
        <v>7.1653084426440941E-4</v>
      </c>
    </row>
    <row r="6" spans="1:4" x14ac:dyDescent="0.25">
      <c r="A6" s="24">
        <v>1994</v>
      </c>
      <c r="B6" s="65">
        <v>0</v>
      </c>
      <c r="C6" s="63">
        <v>3389231</v>
      </c>
      <c r="D6" s="73">
        <f t="shared" si="0"/>
        <v>0</v>
      </c>
    </row>
    <row r="7" spans="1:4" x14ac:dyDescent="0.25">
      <c r="A7" s="23">
        <v>1995</v>
      </c>
      <c r="B7" s="64">
        <v>0</v>
      </c>
      <c r="C7" s="62">
        <v>14651840</v>
      </c>
      <c r="D7" s="72">
        <f t="shared" si="0"/>
        <v>0</v>
      </c>
    </row>
    <row r="8" spans="1:4" x14ac:dyDescent="0.25">
      <c r="A8" s="24">
        <v>1996</v>
      </c>
      <c r="B8" s="65">
        <v>8000</v>
      </c>
      <c r="C8" s="63">
        <v>4129822</v>
      </c>
      <c r="D8" s="73">
        <f t="shared" si="0"/>
        <v>1.9371294937166783E-3</v>
      </c>
    </row>
    <row r="9" spans="1:4" x14ac:dyDescent="0.25">
      <c r="A9" s="23">
        <v>1997</v>
      </c>
      <c r="B9" s="64">
        <v>0</v>
      </c>
      <c r="C9" s="62">
        <v>10508313</v>
      </c>
      <c r="D9" s="72">
        <f t="shared" si="0"/>
        <v>0</v>
      </c>
    </row>
    <row r="10" spans="1:4" x14ac:dyDescent="0.25">
      <c r="A10" s="24">
        <v>1998</v>
      </c>
      <c r="B10" s="65">
        <v>0</v>
      </c>
      <c r="C10" s="63">
        <v>66977624</v>
      </c>
      <c r="D10" s="73">
        <f t="shared" si="0"/>
        <v>0</v>
      </c>
    </row>
    <row r="11" spans="1:4" x14ac:dyDescent="0.25">
      <c r="A11" s="23">
        <v>1999</v>
      </c>
      <c r="B11" s="64">
        <v>0</v>
      </c>
      <c r="C11" s="62">
        <v>11153533</v>
      </c>
      <c r="D11" s="72">
        <f t="shared" si="0"/>
        <v>0</v>
      </c>
    </row>
    <row r="12" spans="1:4" x14ac:dyDescent="0.25">
      <c r="A12" s="24">
        <v>2000</v>
      </c>
      <c r="B12" s="65">
        <v>0</v>
      </c>
      <c r="C12" s="63">
        <v>7954091</v>
      </c>
      <c r="D12" s="73">
        <f t="shared" si="0"/>
        <v>0</v>
      </c>
    </row>
    <row r="13" spans="1:4" x14ac:dyDescent="0.25">
      <c r="A13" s="23">
        <v>2001</v>
      </c>
      <c r="B13" s="64">
        <v>0</v>
      </c>
      <c r="C13" s="62">
        <v>19167125</v>
      </c>
      <c r="D13" s="72">
        <f t="shared" si="0"/>
        <v>0</v>
      </c>
    </row>
    <row r="14" spans="1:4" x14ac:dyDescent="0.25">
      <c r="A14" s="24">
        <v>2002</v>
      </c>
      <c r="B14" s="65">
        <v>0</v>
      </c>
      <c r="C14" s="63">
        <v>6964324</v>
      </c>
      <c r="D14" s="73">
        <f t="shared" si="0"/>
        <v>0</v>
      </c>
    </row>
    <row r="15" spans="1:4" x14ac:dyDescent="0.25">
      <c r="A15" s="23">
        <v>2003</v>
      </c>
      <c r="B15" s="64">
        <v>30</v>
      </c>
      <c r="C15" s="62">
        <v>4598947</v>
      </c>
      <c r="D15" s="72">
        <f t="shared" si="0"/>
        <v>6.5232323834129852E-6</v>
      </c>
    </row>
    <row r="16" spans="1:4" x14ac:dyDescent="0.25">
      <c r="A16" s="24">
        <v>2004</v>
      </c>
      <c r="B16" s="65">
        <v>30</v>
      </c>
      <c r="C16" s="63">
        <v>166916091</v>
      </c>
      <c r="D16" s="73">
        <f t="shared" si="0"/>
        <v>1.797310242545759E-7</v>
      </c>
    </row>
    <row r="17" spans="1:4" x14ac:dyDescent="0.25">
      <c r="A17" s="23">
        <v>2005</v>
      </c>
      <c r="B17" s="64">
        <v>380</v>
      </c>
      <c r="C17" s="62">
        <v>182438297</v>
      </c>
      <c r="D17" s="72">
        <f t="shared" si="0"/>
        <v>2.0828960051079626E-6</v>
      </c>
    </row>
    <row r="18" spans="1:4" x14ac:dyDescent="0.25">
      <c r="A18" s="24">
        <v>2006</v>
      </c>
      <c r="B18" s="65">
        <v>8079</v>
      </c>
      <c r="C18" s="63">
        <v>200608577</v>
      </c>
      <c r="D18" s="73">
        <f t="shared" si="0"/>
        <v>4.0272455549096489E-5</v>
      </c>
    </row>
    <row r="19" spans="1:4" x14ac:dyDescent="0.25">
      <c r="A19" s="23">
        <v>2007</v>
      </c>
      <c r="B19" s="64">
        <v>4270</v>
      </c>
      <c r="C19" s="62">
        <v>125975844</v>
      </c>
      <c r="D19" s="72">
        <f t="shared" si="0"/>
        <v>3.3895387118819382E-5</v>
      </c>
    </row>
    <row r="20" spans="1:4" x14ac:dyDescent="0.25">
      <c r="A20" s="24">
        <v>2008</v>
      </c>
      <c r="B20" s="65">
        <v>19220</v>
      </c>
      <c r="C20" s="63">
        <v>26415745</v>
      </c>
      <c r="D20" s="73">
        <f t="shared" si="0"/>
        <v>7.2759636345671866E-4</v>
      </c>
    </row>
    <row r="21" spans="1:4" x14ac:dyDescent="0.25">
      <c r="A21" s="23">
        <v>2009</v>
      </c>
      <c r="B21" s="64">
        <v>10800</v>
      </c>
      <c r="C21" s="62">
        <v>18050254</v>
      </c>
      <c r="D21" s="72">
        <f t="shared" si="0"/>
        <v>5.9832953043209255E-4</v>
      </c>
    </row>
    <row r="22" spans="1:4" x14ac:dyDescent="0.25">
      <c r="A22" s="24">
        <v>2010</v>
      </c>
      <c r="B22" s="65">
        <v>0</v>
      </c>
      <c r="C22" s="63">
        <v>22202018</v>
      </c>
      <c r="D22" s="73">
        <f t="shared" si="0"/>
        <v>0</v>
      </c>
    </row>
    <row r="23" spans="1:4" x14ac:dyDescent="0.25">
      <c r="A23" s="23">
        <v>2011</v>
      </c>
      <c r="B23" s="64">
        <v>150</v>
      </c>
      <c r="C23" s="62">
        <v>43660679</v>
      </c>
      <c r="D23" s="72">
        <f t="shared" si="0"/>
        <v>3.4355855986573181E-6</v>
      </c>
    </row>
    <row r="24" spans="1:4" x14ac:dyDescent="0.25">
      <c r="A24" s="24">
        <v>2012</v>
      </c>
      <c r="B24" s="65">
        <v>0</v>
      </c>
      <c r="C24" s="63">
        <v>353972502</v>
      </c>
      <c r="D24" s="73">
        <f t="shared" si="0"/>
        <v>0</v>
      </c>
    </row>
    <row r="25" spans="1:4" x14ac:dyDescent="0.25">
      <c r="A25" s="23">
        <v>2013</v>
      </c>
      <c r="B25" s="64">
        <v>0</v>
      </c>
      <c r="C25" s="62">
        <v>294087088</v>
      </c>
      <c r="D25" s="72">
        <f t="shared" si="0"/>
        <v>0</v>
      </c>
    </row>
    <row r="26" spans="1:4" x14ac:dyDescent="0.25">
      <c r="A26" s="24">
        <v>2014</v>
      </c>
      <c r="B26" s="65">
        <v>5710</v>
      </c>
      <c r="C26" s="63">
        <v>58325574</v>
      </c>
      <c r="D26" s="73">
        <f t="shared" si="0"/>
        <v>9.7898736495932305E-5</v>
      </c>
    </row>
    <row r="27" spans="1:4" x14ac:dyDescent="0.25">
      <c r="A27" s="23">
        <v>2015</v>
      </c>
      <c r="B27" s="64">
        <v>130</v>
      </c>
      <c r="C27" s="62">
        <v>50363951</v>
      </c>
      <c r="D27" s="72">
        <f t="shared" si="0"/>
        <v>2.5812113112412485E-6</v>
      </c>
    </row>
    <row r="28" spans="1:4" x14ac:dyDescent="0.25">
      <c r="A28" t="s">
        <v>15</v>
      </c>
    </row>
    <row r="30" spans="1:4" x14ac:dyDescent="0.25">
      <c r="A30" t="s">
        <v>45</v>
      </c>
    </row>
    <row r="31" spans="1:4" ht="75" x14ac:dyDescent="0.25">
      <c r="A31" s="21" t="s">
        <v>6</v>
      </c>
      <c r="B31" s="21" t="s">
        <v>92</v>
      </c>
      <c r="C31" s="21" t="s">
        <v>91</v>
      </c>
      <c r="D31" s="21" t="s">
        <v>31</v>
      </c>
    </row>
    <row r="32" spans="1:4" x14ac:dyDescent="0.25">
      <c r="A32" s="23">
        <v>1991</v>
      </c>
      <c r="B32" s="64">
        <v>105285</v>
      </c>
      <c r="C32" s="62">
        <v>2577597</v>
      </c>
      <c r="D32" s="74">
        <f>B32/C32</f>
        <v>4.0846183480194927E-2</v>
      </c>
    </row>
    <row r="33" spans="1:4" x14ac:dyDescent="0.25">
      <c r="A33" s="24">
        <v>1992</v>
      </c>
      <c r="B33" s="65">
        <v>0</v>
      </c>
      <c r="C33" s="63">
        <v>5086002</v>
      </c>
      <c r="D33" s="75">
        <f t="shared" ref="D33:D56" si="1">B33/C33</f>
        <v>0</v>
      </c>
    </row>
    <row r="34" spans="1:4" x14ac:dyDescent="0.25">
      <c r="A34" s="23">
        <v>1993</v>
      </c>
      <c r="B34" s="64">
        <v>1675</v>
      </c>
      <c r="C34" s="62">
        <v>8481293</v>
      </c>
      <c r="D34" s="74">
        <f t="shared" si="1"/>
        <v>1.974934718090744E-4</v>
      </c>
    </row>
    <row r="35" spans="1:4" x14ac:dyDescent="0.25">
      <c r="A35" s="24">
        <v>1994</v>
      </c>
      <c r="B35" s="65">
        <v>0</v>
      </c>
      <c r="C35" s="63">
        <v>29582740</v>
      </c>
      <c r="D35" s="75">
        <f t="shared" si="1"/>
        <v>0</v>
      </c>
    </row>
    <row r="36" spans="1:4" x14ac:dyDescent="0.25">
      <c r="A36" s="23">
        <v>1995</v>
      </c>
      <c r="B36" s="64">
        <v>0</v>
      </c>
      <c r="C36" s="62">
        <v>10478158</v>
      </c>
      <c r="D36" s="74">
        <f t="shared" si="1"/>
        <v>0</v>
      </c>
    </row>
    <row r="37" spans="1:4" x14ac:dyDescent="0.25">
      <c r="A37" s="24">
        <v>1996</v>
      </c>
      <c r="B37" s="65">
        <v>0</v>
      </c>
      <c r="C37" s="63">
        <v>22712412</v>
      </c>
      <c r="D37" s="75">
        <f t="shared" si="1"/>
        <v>0</v>
      </c>
    </row>
    <row r="38" spans="1:4" x14ac:dyDescent="0.25">
      <c r="A38" s="23">
        <v>1997</v>
      </c>
      <c r="B38" s="64">
        <v>0</v>
      </c>
      <c r="C38" s="62">
        <v>12088152</v>
      </c>
      <c r="D38" s="74">
        <f t="shared" si="1"/>
        <v>0</v>
      </c>
    </row>
    <row r="39" spans="1:4" x14ac:dyDescent="0.25">
      <c r="A39" s="24">
        <v>1998</v>
      </c>
      <c r="B39" s="65">
        <v>0</v>
      </c>
      <c r="C39" s="63">
        <v>10434507</v>
      </c>
      <c r="D39" s="75">
        <f t="shared" si="1"/>
        <v>0</v>
      </c>
    </row>
    <row r="40" spans="1:4" x14ac:dyDescent="0.25">
      <c r="A40" s="23">
        <v>1999</v>
      </c>
      <c r="B40" s="64">
        <v>0</v>
      </c>
      <c r="C40" s="62">
        <v>6981431</v>
      </c>
      <c r="D40" s="74">
        <f t="shared" si="1"/>
        <v>0</v>
      </c>
    </row>
    <row r="41" spans="1:4" x14ac:dyDescent="0.25">
      <c r="A41" s="24">
        <v>2000</v>
      </c>
      <c r="B41" s="65">
        <v>0</v>
      </c>
      <c r="C41" s="63">
        <v>7042160</v>
      </c>
      <c r="D41" s="75">
        <f t="shared" si="1"/>
        <v>0</v>
      </c>
    </row>
    <row r="42" spans="1:4" x14ac:dyDescent="0.25">
      <c r="A42" s="23">
        <v>2001</v>
      </c>
      <c r="B42" s="64">
        <v>0</v>
      </c>
      <c r="C42" s="62">
        <v>7089203</v>
      </c>
      <c r="D42" s="74">
        <f t="shared" si="1"/>
        <v>0</v>
      </c>
    </row>
    <row r="43" spans="1:4" x14ac:dyDescent="0.25">
      <c r="A43" s="24">
        <v>2002</v>
      </c>
      <c r="B43" s="65">
        <v>0</v>
      </c>
      <c r="C43" s="63">
        <v>7517562</v>
      </c>
      <c r="D43" s="75">
        <f t="shared" si="1"/>
        <v>0</v>
      </c>
    </row>
    <row r="44" spans="1:4" x14ac:dyDescent="0.25">
      <c r="A44" s="23">
        <v>2003</v>
      </c>
      <c r="B44" s="64">
        <v>1592</v>
      </c>
      <c r="C44" s="62">
        <v>6991625</v>
      </c>
      <c r="D44" s="74">
        <f t="shared" si="1"/>
        <v>2.277009994100084E-4</v>
      </c>
    </row>
    <row r="45" spans="1:4" x14ac:dyDescent="0.25">
      <c r="A45" s="24">
        <v>2004</v>
      </c>
      <c r="B45" s="65">
        <v>0</v>
      </c>
      <c r="C45" s="63">
        <v>6551206</v>
      </c>
      <c r="D45" s="75">
        <f t="shared" si="1"/>
        <v>0</v>
      </c>
    </row>
    <row r="46" spans="1:4" x14ac:dyDescent="0.25">
      <c r="A46" s="23">
        <v>2005</v>
      </c>
      <c r="B46" s="64">
        <v>711</v>
      </c>
      <c r="C46" s="62">
        <v>7773929</v>
      </c>
      <c r="D46" s="74">
        <f t="shared" si="1"/>
        <v>9.1459543816260733E-5</v>
      </c>
    </row>
    <row r="47" spans="1:4" x14ac:dyDescent="0.25">
      <c r="A47" s="24">
        <v>2006</v>
      </c>
      <c r="B47" s="65">
        <v>646</v>
      </c>
      <c r="C47" s="63">
        <v>8758517</v>
      </c>
      <c r="D47" s="75">
        <f t="shared" si="1"/>
        <v>7.3756778687533511E-5</v>
      </c>
    </row>
    <row r="48" spans="1:4" x14ac:dyDescent="0.25">
      <c r="A48" s="23">
        <v>2007</v>
      </c>
      <c r="B48" s="64">
        <v>1101</v>
      </c>
      <c r="C48" s="62">
        <v>9028382</v>
      </c>
      <c r="D48" s="74">
        <f t="shared" si="1"/>
        <v>1.2194876114014671E-4</v>
      </c>
    </row>
    <row r="49" spans="1:4" x14ac:dyDescent="0.25">
      <c r="A49" s="24">
        <v>2008</v>
      </c>
      <c r="B49" s="65">
        <v>0</v>
      </c>
      <c r="C49" s="63">
        <v>14885865</v>
      </c>
      <c r="D49" s="75">
        <f t="shared" si="1"/>
        <v>0</v>
      </c>
    </row>
    <row r="50" spans="1:4" x14ac:dyDescent="0.25">
      <c r="A50" s="23">
        <v>2009</v>
      </c>
      <c r="B50" s="64">
        <v>0</v>
      </c>
      <c r="C50" s="62">
        <v>14526598</v>
      </c>
      <c r="D50" s="74">
        <f t="shared" si="1"/>
        <v>0</v>
      </c>
    </row>
    <row r="51" spans="1:4" x14ac:dyDescent="0.25">
      <c r="A51" s="24">
        <v>2010</v>
      </c>
      <c r="B51" s="65">
        <v>0</v>
      </c>
      <c r="C51" s="63">
        <v>13777721</v>
      </c>
      <c r="D51" s="75">
        <f t="shared" si="1"/>
        <v>0</v>
      </c>
    </row>
    <row r="52" spans="1:4" x14ac:dyDescent="0.25">
      <c r="A52" s="23">
        <v>2011</v>
      </c>
      <c r="B52" s="64">
        <v>0</v>
      </c>
      <c r="C52" s="62">
        <v>10988917</v>
      </c>
      <c r="D52" s="74">
        <f t="shared" si="1"/>
        <v>0</v>
      </c>
    </row>
    <row r="53" spans="1:4" x14ac:dyDescent="0.25">
      <c r="A53" s="24">
        <v>2012</v>
      </c>
      <c r="B53" s="65">
        <v>0</v>
      </c>
      <c r="C53" s="63">
        <v>10610993</v>
      </c>
      <c r="D53" s="75">
        <f t="shared" si="1"/>
        <v>0</v>
      </c>
    </row>
    <row r="54" spans="1:4" x14ac:dyDescent="0.25">
      <c r="A54" s="23">
        <v>2013</v>
      </c>
      <c r="B54" s="64">
        <v>0</v>
      </c>
      <c r="C54" s="62">
        <v>12035453</v>
      </c>
      <c r="D54" s="74">
        <f t="shared" si="1"/>
        <v>0</v>
      </c>
    </row>
    <row r="55" spans="1:4" x14ac:dyDescent="0.25">
      <c r="A55" s="24">
        <v>2014</v>
      </c>
      <c r="B55" s="65">
        <v>0</v>
      </c>
      <c r="C55" s="63">
        <v>11210952</v>
      </c>
      <c r="D55" s="75">
        <f t="shared" si="1"/>
        <v>0</v>
      </c>
    </row>
    <row r="56" spans="1:4" x14ac:dyDescent="0.25">
      <c r="A56" s="23">
        <v>2015</v>
      </c>
      <c r="B56" s="64">
        <v>0</v>
      </c>
      <c r="C56" s="62">
        <v>13739197</v>
      </c>
      <c r="D56" s="74">
        <f t="shared" si="1"/>
        <v>0</v>
      </c>
    </row>
    <row r="57" spans="1:4" x14ac:dyDescent="0.25">
      <c r="A57" t="s">
        <v>15</v>
      </c>
    </row>
    <row r="59" spans="1:4" x14ac:dyDescent="0.25">
      <c r="A59" t="s">
        <v>46</v>
      </c>
    </row>
    <row r="60" spans="1:4" ht="70.5" customHeight="1" x14ac:dyDescent="0.25">
      <c r="A60" s="21" t="s">
        <v>6</v>
      </c>
      <c r="B60" s="21" t="s">
        <v>93</v>
      </c>
      <c r="C60" s="21" t="s">
        <v>94</v>
      </c>
      <c r="D60" s="21" t="s">
        <v>32</v>
      </c>
    </row>
    <row r="61" spans="1:4" x14ac:dyDescent="0.25">
      <c r="A61" s="23">
        <v>1991</v>
      </c>
      <c r="B61" s="64">
        <f t="shared" ref="B61:C85" si="2">B3+B32</f>
        <v>105285</v>
      </c>
      <c r="C61" s="64">
        <f t="shared" si="2"/>
        <v>32766445</v>
      </c>
      <c r="D61" s="52">
        <f>B61/C61</f>
        <v>3.2131956945588695E-3</v>
      </c>
    </row>
    <row r="62" spans="1:4" x14ac:dyDescent="0.25">
      <c r="A62" s="24">
        <v>1992</v>
      </c>
      <c r="B62" s="65">
        <f t="shared" si="2"/>
        <v>0</v>
      </c>
      <c r="C62" s="65">
        <f t="shared" si="2"/>
        <v>27854634</v>
      </c>
      <c r="D62" s="53">
        <f t="shared" ref="D62:D85" si="3">B62/C62</f>
        <v>0</v>
      </c>
    </row>
    <row r="63" spans="1:4" x14ac:dyDescent="0.25">
      <c r="A63" s="23">
        <v>1993</v>
      </c>
      <c r="B63" s="64">
        <f t="shared" si="2"/>
        <v>5275</v>
      </c>
      <c r="C63" s="64">
        <f t="shared" si="2"/>
        <v>13505501</v>
      </c>
      <c r="D63" s="52">
        <f t="shared" si="3"/>
        <v>3.9058158597744726E-4</v>
      </c>
    </row>
    <row r="64" spans="1:4" x14ac:dyDescent="0.25">
      <c r="A64" s="24">
        <v>1994</v>
      </c>
      <c r="B64" s="65">
        <f t="shared" si="2"/>
        <v>0</v>
      </c>
      <c r="C64" s="65">
        <f t="shared" si="2"/>
        <v>32971971</v>
      </c>
      <c r="D64" s="53">
        <f t="shared" si="3"/>
        <v>0</v>
      </c>
    </row>
    <row r="65" spans="1:4" x14ac:dyDescent="0.25">
      <c r="A65" s="23">
        <v>1995</v>
      </c>
      <c r="B65" s="64">
        <f t="shared" si="2"/>
        <v>0</v>
      </c>
      <c r="C65" s="64">
        <f t="shared" si="2"/>
        <v>25129998</v>
      </c>
      <c r="D65" s="52">
        <f t="shared" si="3"/>
        <v>0</v>
      </c>
    </row>
    <row r="66" spans="1:4" x14ac:dyDescent="0.25">
      <c r="A66" s="24">
        <v>1996</v>
      </c>
      <c r="B66" s="65">
        <f t="shared" si="2"/>
        <v>8000</v>
      </c>
      <c r="C66" s="65">
        <f t="shared" si="2"/>
        <v>26842234</v>
      </c>
      <c r="D66" s="53">
        <f t="shared" si="3"/>
        <v>2.9803778627367602E-4</v>
      </c>
    </row>
    <row r="67" spans="1:4" x14ac:dyDescent="0.25">
      <c r="A67" s="23">
        <v>1997</v>
      </c>
      <c r="B67" s="64">
        <f t="shared" si="2"/>
        <v>0</v>
      </c>
      <c r="C67" s="64">
        <f t="shared" si="2"/>
        <v>22596465</v>
      </c>
      <c r="D67" s="52">
        <f t="shared" si="3"/>
        <v>0</v>
      </c>
    </row>
    <row r="68" spans="1:4" x14ac:dyDescent="0.25">
      <c r="A68" s="24">
        <v>1998</v>
      </c>
      <c r="B68" s="65">
        <f t="shared" si="2"/>
        <v>0</v>
      </c>
      <c r="C68" s="65">
        <f t="shared" si="2"/>
        <v>77412131</v>
      </c>
      <c r="D68" s="53">
        <f t="shared" si="3"/>
        <v>0</v>
      </c>
    </row>
    <row r="69" spans="1:4" x14ac:dyDescent="0.25">
      <c r="A69" s="23">
        <v>1999</v>
      </c>
      <c r="B69" s="64">
        <f t="shared" si="2"/>
        <v>0</v>
      </c>
      <c r="C69" s="64">
        <f t="shared" si="2"/>
        <v>18134964</v>
      </c>
      <c r="D69" s="52">
        <f t="shared" si="3"/>
        <v>0</v>
      </c>
    </row>
    <row r="70" spans="1:4" x14ac:dyDescent="0.25">
      <c r="A70" s="24">
        <v>2000</v>
      </c>
      <c r="B70" s="65">
        <f t="shared" si="2"/>
        <v>0</v>
      </c>
      <c r="C70" s="65">
        <f t="shared" si="2"/>
        <v>14996251</v>
      </c>
      <c r="D70" s="53">
        <f t="shared" si="3"/>
        <v>0</v>
      </c>
    </row>
    <row r="71" spans="1:4" x14ac:dyDescent="0.25">
      <c r="A71" s="23">
        <v>2001</v>
      </c>
      <c r="B71" s="64">
        <f t="shared" si="2"/>
        <v>0</v>
      </c>
      <c r="C71" s="64">
        <f t="shared" si="2"/>
        <v>26256328</v>
      </c>
      <c r="D71" s="52">
        <f t="shared" si="3"/>
        <v>0</v>
      </c>
    </row>
    <row r="72" spans="1:4" x14ac:dyDescent="0.25">
      <c r="A72" s="24">
        <v>2002</v>
      </c>
      <c r="B72" s="65">
        <f t="shared" si="2"/>
        <v>0</v>
      </c>
      <c r="C72" s="65">
        <f t="shared" si="2"/>
        <v>14481886</v>
      </c>
      <c r="D72" s="53">
        <f t="shared" si="3"/>
        <v>0</v>
      </c>
    </row>
    <row r="73" spans="1:4" x14ac:dyDescent="0.25">
      <c r="A73" s="23">
        <v>2003</v>
      </c>
      <c r="B73" s="64">
        <f t="shared" si="2"/>
        <v>1622</v>
      </c>
      <c r="C73" s="64">
        <f t="shared" si="2"/>
        <v>11590572</v>
      </c>
      <c r="D73" s="52">
        <f t="shared" si="3"/>
        <v>1.3994132472495749E-4</v>
      </c>
    </row>
    <row r="74" spans="1:4" x14ac:dyDescent="0.25">
      <c r="A74" s="24">
        <v>2004</v>
      </c>
      <c r="B74" s="65">
        <f t="shared" si="2"/>
        <v>30</v>
      </c>
      <c r="C74" s="65">
        <f t="shared" si="2"/>
        <v>173467297</v>
      </c>
      <c r="D74" s="53">
        <f t="shared" si="3"/>
        <v>1.7294326088449973E-7</v>
      </c>
    </row>
    <row r="75" spans="1:4" x14ac:dyDescent="0.25">
      <c r="A75" s="23">
        <v>2005</v>
      </c>
      <c r="B75" s="64">
        <f t="shared" si="2"/>
        <v>1091</v>
      </c>
      <c r="C75" s="64">
        <f t="shared" si="2"/>
        <v>190212226</v>
      </c>
      <c r="D75" s="52">
        <f t="shared" si="3"/>
        <v>5.7356986085636784E-6</v>
      </c>
    </row>
    <row r="76" spans="1:4" x14ac:dyDescent="0.25">
      <c r="A76" s="24">
        <v>2006</v>
      </c>
      <c r="B76" s="65">
        <f t="shared" si="2"/>
        <v>8725</v>
      </c>
      <c r="C76" s="65">
        <f t="shared" si="2"/>
        <v>209367094</v>
      </c>
      <c r="D76" s="53">
        <f t="shared" si="3"/>
        <v>4.1673215371657207E-5</v>
      </c>
    </row>
    <row r="77" spans="1:4" x14ac:dyDescent="0.25">
      <c r="A77" s="23">
        <v>2007</v>
      </c>
      <c r="B77" s="64">
        <f t="shared" si="2"/>
        <v>5371</v>
      </c>
      <c r="C77" s="64">
        <f t="shared" si="2"/>
        <v>135004226</v>
      </c>
      <c r="D77" s="52">
        <f t="shared" si="3"/>
        <v>3.9783939800521505E-5</v>
      </c>
    </row>
    <row r="78" spans="1:4" x14ac:dyDescent="0.25">
      <c r="A78" s="24">
        <v>2008</v>
      </c>
      <c r="B78" s="65">
        <f t="shared" si="2"/>
        <v>19220</v>
      </c>
      <c r="C78" s="65">
        <f t="shared" si="2"/>
        <v>41301610</v>
      </c>
      <c r="D78" s="53">
        <f t="shared" si="3"/>
        <v>4.6535716162154455E-4</v>
      </c>
    </row>
    <row r="79" spans="1:4" x14ac:dyDescent="0.25">
      <c r="A79" s="23">
        <v>2009</v>
      </c>
      <c r="B79" s="64">
        <f t="shared" si="2"/>
        <v>10800</v>
      </c>
      <c r="C79" s="64">
        <f t="shared" si="2"/>
        <v>32576852</v>
      </c>
      <c r="D79" s="52">
        <f t="shared" si="3"/>
        <v>3.3152374575664954E-4</v>
      </c>
    </row>
    <row r="80" spans="1:4" x14ac:dyDescent="0.25">
      <c r="A80" s="24">
        <v>2010</v>
      </c>
      <c r="B80" s="65">
        <f t="shared" si="2"/>
        <v>0</v>
      </c>
      <c r="C80" s="65">
        <f t="shared" si="2"/>
        <v>35979739</v>
      </c>
      <c r="D80" s="53">
        <f t="shared" si="3"/>
        <v>0</v>
      </c>
    </row>
    <row r="81" spans="1:4" x14ac:dyDescent="0.25">
      <c r="A81" s="23">
        <v>2011</v>
      </c>
      <c r="B81" s="64">
        <f t="shared" si="2"/>
        <v>150</v>
      </c>
      <c r="C81" s="64">
        <f t="shared" si="2"/>
        <v>54649596</v>
      </c>
      <c r="D81" s="52">
        <f t="shared" si="3"/>
        <v>2.7447595403998963E-6</v>
      </c>
    </row>
    <row r="82" spans="1:4" x14ac:dyDescent="0.25">
      <c r="A82" s="24">
        <v>2012</v>
      </c>
      <c r="B82" s="65">
        <f t="shared" si="2"/>
        <v>0</v>
      </c>
      <c r="C82" s="65">
        <f t="shared" si="2"/>
        <v>364583495</v>
      </c>
      <c r="D82" s="53">
        <f t="shared" si="3"/>
        <v>0</v>
      </c>
    </row>
    <row r="83" spans="1:4" x14ac:dyDescent="0.25">
      <c r="A83" s="23">
        <v>2013</v>
      </c>
      <c r="B83" s="64">
        <f t="shared" si="2"/>
        <v>0</v>
      </c>
      <c r="C83" s="64">
        <f t="shared" si="2"/>
        <v>306122541</v>
      </c>
      <c r="D83" s="52">
        <f t="shared" si="3"/>
        <v>0</v>
      </c>
    </row>
    <row r="84" spans="1:4" x14ac:dyDescent="0.25">
      <c r="A84" s="24">
        <v>2014</v>
      </c>
      <c r="B84" s="65">
        <f t="shared" si="2"/>
        <v>5710</v>
      </c>
      <c r="C84" s="65">
        <f t="shared" si="2"/>
        <v>69536526</v>
      </c>
      <c r="D84" s="53">
        <f t="shared" si="3"/>
        <v>8.2115117456399827E-5</v>
      </c>
    </row>
    <row r="85" spans="1:4" x14ac:dyDescent="0.25">
      <c r="A85" s="23">
        <v>2015</v>
      </c>
      <c r="B85" s="64">
        <f t="shared" si="2"/>
        <v>130</v>
      </c>
      <c r="C85" s="64">
        <f t="shared" si="2"/>
        <v>64103148</v>
      </c>
      <c r="D85" s="52">
        <f t="shared" si="3"/>
        <v>2.027981527521862E-6</v>
      </c>
    </row>
    <row r="86" spans="1:4" x14ac:dyDescent="0.25">
      <c r="A86" t="s">
        <v>15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96"/>
  <sheetViews>
    <sheetView topLeftCell="A71" workbookViewId="0">
      <selection activeCell="D70" sqref="D70:D95"/>
    </sheetView>
  </sheetViews>
  <sheetFormatPr baseColWidth="10" defaultRowHeight="15" x14ac:dyDescent="0.25"/>
  <cols>
    <col min="2" max="2" width="13.5703125" customWidth="1"/>
    <col min="3" max="3" width="13.7109375" customWidth="1"/>
    <col min="4" max="4" width="16.5703125" customWidth="1"/>
    <col min="5" max="5" width="15.42578125" customWidth="1"/>
    <col min="6" max="6" width="13.42578125" customWidth="1"/>
  </cols>
  <sheetData>
    <row r="6" spans="1:6" ht="45" x14ac:dyDescent="0.25">
      <c r="A6" s="21" t="s">
        <v>6</v>
      </c>
      <c r="B6" s="21" t="s">
        <v>73</v>
      </c>
      <c r="C6" s="21" t="s">
        <v>8</v>
      </c>
      <c r="D6" s="21" t="s">
        <v>78</v>
      </c>
      <c r="E6" s="21" t="s">
        <v>79</v>
      </c>
      <c r="F6" s="47" t="s">
        <v>74</v>
      </c>
    </row>
    <row r="7" spans="1:6" x14ac:dyDescent="0.25">
      <c r="A7" s="23">
        <v>1991</v>
      </c>
      <c r="B7" s="62">
        <v>0</v>
      </c>
      <c r="C7" s="62">
        <v>105285</v>
      </c>
      <c r="D7" s="62">
        <v>30188848</v>
      </c>
      <c r="E7" s="62">
        <v>2577597</v>
      </c>
      <c r="F7" s="23">
        <f>((B7-C7)/(D7+E7))</f>
        <v>-3.2131956945588695E-3</v>
      </c>
    </row>
    <row r="8" spans="1:6" x14ac:dyDescent="0.25">
      <c r="A8" s="24">
        <v>1992</v>
      </c>
      <c r="B8" s="63">
        <v>0</v>
      </c>
      <c r="C8" s="63">
        <v>0</v>
      </c>
      <c r="D8" s="63">
        <v>22768632</v>
      </c>
      <c r="E8" s="63">
        <v>5086002</v>
      </c>
      <c r="F8" s="24">
        <f t="shared" ref="F8:F31" si="0">((B8-C8)/(D8+E8))</f>
        <v>0</v>
      </c>
    </row>
    <row r="9" spans="1:6" x14ac:dyDescent="0.25">
      <c r="A9" s="23">
        <v>1993</v>
      </c>
      <c r="B9" s="62">
        <v>3600</v>
      </c>
      <c r="C9" s="62">
        <v>1675</v>
      </c>
      <c r="D9" s="62">
        <v>5024208</v>
      </c>
      <c r="E9" s="62">
        <v>8481293</v>
      </c>
      <c r="F9" s="23">
        <f t="shared" si="0"/>
        <v>1.4253451241831014E-4</v>
      </c>
    </row>
    <row r="10" spans="1:6" x14ac:dyDescent="0.25">
      <c r="A10" s="24">
        <v>1994</v>
      </c>
      <c r="B10" s="63">
        <v>0</v>
      </c>
      <c r="C10" s="63">
        <v>0</v>
      </c>
      <c r="D10" s="63">
        <v>3389231</v>
      </c>
      <c r="E10" s="63">
        <v>29582740</v>
      </c>
      <c r="F10" s="24">
        <f t="shared" si="0"/>
        <v>0</v>
      </c>
    </row>
    <row r="11" spans="1:6" x14ac:dyDescent="0.25">
      <c r="A11" s="23">
        <v>1995</v>
      </c>
      <c r="B11" s="62">
        <v>0</v>
      </c>
      <c r="C11" s="62">
        <v>0</v>
      </c>
      <c r="D11" s="62">
        <v>14651840</v>
      </c>
      <c r="E11" s="62">
        <v>10478158</v>
      </c>
      <c r="F11" s="23">
        <f t="shared" si="0"/>
        <v>0</v>
      </c>
    </row>
    <row r="12" spans="1:6" x14ac:dyDescent="0.25">
      <c r="A12" s="24">
        <v>1996</v>
      </c>
      <c r="B12" s="63">
        <v>8000</v>
      </c>
      <c r="C12" s="63">
        <v>0</v>
      </c>
      <c r="D12" s="63">
        <v>4129822</v>
      </c>
      <c r="E12" s="63">
        <v>22712412</v>
      </c>
      <c r="F12" s="24">
        <f t="shared" si="0"/>
        <v>2.9803778627367602E-4</v>
      </c>
    </row>
    <row r="13" spans="1:6" x14ac:dyDescent="0.25">
      <c r="A13" s="23">
        <v>1997</v>
      </c>
      <c r="B13" s="62">
        <v>0</v>
      </c>
      <c r="C13" s="62">
        <v>0</v>
      </c>
      <c r="D13" s="62">
        <v>10508313</v>
      </c>
      <c r="E13" s="62">
        <v>12088152</v>
      </c>
      <c r="F13" s="23">
        <f t="shared" si="0"/>
        <v>0</v>
      </c>
    </row>
    <row r="14" spans="1:6" x14ac:dyDescent="0.25">
      <c r="A14" s="24">
        <v>1998</v>
      </c>
      <c r="B14" s="63">
        <v>0</v>
      </c>
      <c r="C14" s="63">
        <v>0</v>
      </c>
      <c r="D14" s="63">
        <v>66977624</v>
      </c>
      <c r="E14" s="63">
        <v>10434507</v>
      </c>
      <c r="F14" s="24">
        <f t="shared" si="0"/>
        <v>0</v>
      </c>
    </row>
    <row r="15" spans="1:6" x14ac:dyDescent="0.25">
      <c r="A15" s="23">
        <v>1999</v>
      </c>
      <c r="B15" s="62">
        <v>0</v>
      </c>
      <c r="C15" s="62">
        <v>0</v>
      </c>
      <c r="D15" s="62">
        <v>11153533</v>
      </c>
      <c r="E15" s="62">
        <v>6981431</v>
      </c>
      <c r="F15" s="23">
        <f t="shared" si="0"/>
        <v>0</v>
      </c>
    </row>
    <row r="16" spans="1:6" x14ac:dyDescent="0.25">
      <c r="A16" s="24">
        <v>2000</v>
      </c>
      <c r="B16" s="63">
        <v>0</v>
      </c>
      <c r="C16" s="63">
        <v>0</v>
      </c>
      <c r="D16" s="63">
        <v>7954091</v>
      </c>
      <c r="E16" s="63">
        <v>7042160</v>
      </c>
      <c r="F16" s="24">
        <f t="shared" si="0"/>
        <v>0</v>
      </c>
    </row>
    <row r="17" spans="1:6" x14ac:dyDescent="0.25">
      <c r="A17" s="23">
        <v>2001</v>
      </c>
      <c r="B17" s="62">
        <v>0</v>
      </c>
      <c r="C17" s="62">
        <v>0</v>
      </c>
      <c r="D17" s="62">
        <v>19167125</v>
      </c>
      <c r="E17" s="62">
        <v>7089203</v>
      </c>
      <c r="F17" s="23">
        <f t="shared" si="0"/>
        <v>0</v>
      </c>
    </row>
    <row r="18" spans="1:6" x14ac:dyDescent="0.25">
      <c r="A18" s="24">
        <v>2002</v>
      </c>
      <c r="B18" s="63">
        <v>0</v>
      </c>
      <c r="C18" s="63">
        <v>0</v>
      </c>
      <c r="D18" s="63">
        <v>6964324</v>
      </c>
      <c r="E18" s="63">
        <v>7517562</v>
      </c>
      <c r="F18" s="24">
        <f t="shared" si="0"/>
        <v>0</v>
      </c>
    </row>
    <row r="19" spans="1:6" x14ac:dyDescent="0.25">
      <c r="A19" s="23">
        <v>2003</v>
      </c>
      <c r="B19" s="62">
        <v>30</v>
      </c>
      <c r="C19" s="62">
        <v>1592</v>
      </c>
      <c r="D19" s="62">
        <v>4598947</v>
      </c>
      <c r="E19" s="62">
        <v>6991625</v>
      </c>
      <c r="F19" s="23">
        <f t="shared" si="0"/>
        <v>-1.3476470358839927E-4</v>
      </c>
    </row>
    <row r="20" spans="1:6" x14ac:dyDescent="0.25">
      <c r="A20" s="24">
        <v>2004</v>
      </c>
      <c r="B20" s="63">
        <v>30</v>
      </c>
      <c r="C20" s="63">
        <v>0</v>
      </c>
      <c r="D20" s="63">
        <v>166916091</v>
      </c>
      <c r="E20" s="63">
        <v>6551206</v>
      </c>
      <c r="F20" s="24">
        <f t="shared" si="0"/>
        <v>1.7294326088449973E-7</v>
      </c>
    </row>
    <row r="21" spans="1:6" x14ac:dyDescent="0.25">
      <c r="A21" s="23">
        <v>2005</v>
      </c>
      <c r="B21" s="62">
        <v>380</v>
      </c>
      <c r="C21" s="62">
        <v>711</v>
      </c>
      <c r="D21" s="62">
        <v>182438297</v>
      </c>
      <c r="E21" s="62">
        <v>7773929</v>
      </c>
      <c r="F21" s="23">
        <f t="shared" si="0"/>
        <v>-1.7401615393534167E-6</v>
      </c>
    </row>
    <row r="22" spans="1:6" x14ac:dyDescent="0.25">
      <c r="A22" s="24">
        <v>2006</v>
      </c>
      <c r="B22" s="63">
        <v>8079</v>
      </c>
      <c r="C22" s="63">
        <v>646</v>
      </c>
      <c r="D22" s="63">
        <v>200608577</v>
      </c>
      <c r="E22" s="63">
        <v>8758517</v>
      </c>
      <c r="F22" s="24">
        <f t="shared" si="0"/>
        <v>3.5502236086822699E-5</v>
      </c>
    </row>
    <row r="23" spans="1:6" x14ac:dyDescent="0.25">
      <c r="A23" s="23">
        <v>2007</v>
      </c>
      <c r="B23" s="62">
        <v>4270</v>
      </c>
      <c r="C23" s="62">
        <v>1101</v>
      </c>
      <c r="D23" s="62">
        <v>125975844</v>
      </c>
      <c r="E23" s="62">
        <v>9028382</v>
      </c>
      <c r="F23" s="23">
        <f t="shared" si="0"/>
        <v>2.3473339271616579E-5</v>
      </c>
    </row>
    <row r="24" spans="1:6" x14ac:dyDescent="0.25">
      <c r="A24" s="24">
        <v>2008</v>
      </c>
      <c r="B24" s="63">
        <v>19220</v>
      </c>
      <c r="C24" s="63">
        <v>0</v>
      </c>
      <c r="D24" s="63">
        <v>26415745</v>
      </c>
      <c r="E24" s="63">
        <v>14885865</v>
      </c>
      <c r="F24" s="24">
        <f t="shared" si="0"/>
        <v>4.6535716162154455E-4</v>
      </c>
    </row>
    <row r="25" spans="1:6" x14ac:dyDescent="0.25">
      <c r="A25" s="23">
        <v>2009</v>
      </c>
      <c r="B25" s="62">
        <v>10800</v>
      </c>
      <c r="C25" s="62">
        <v>0</v>
      </c>
      <c r="D25" s="62">
        <v>18050254</v>
      </c>
      <c r="E25" s="62">
        <v>14526598</v>
      </c>
      <c r="F25" s="23">
        <f t="shared" si="0"/>
        <v>3.3152374575664954E-4</v>
      </c>
    </row>
    <row r="26" spans="1:6" x14ac:dyDescent="0.25">
      <c r="A26" s="24">
        <v>2010</v>
      </c>
      <c r="B26" s="63">
        <v>0</v>
      </c>
      <c r="C26" s="63">
        <v>0</v>
      </c>
      <c r="D26" s="63">
        <v>22202018</v>
      </c>
      <c r="E26" s="63">
        <v>13777721</v>
      </c>
      <c r="F26" s="24">
        <f t="shared" si="0"/>
        <v>0</v>
      </c>
    </row>
    <row r="27" spans="1:6" x14ac:dyDescent="0.25">
      <c r="A27" s="23">
        <v>2011</v>
      </c>
      <c r="B27" s="62">
        <v>150</v>
      </c>
      <c r="C27" s="62">
        <v>0</v>
      </c>
      <c r="D27" s="62">
        <v>43660679</v>
      </c>
      <c r="E27" s="62">
        <v>10988917</v>
      </c>
      <c r="F27" s="23">
        <f t="shared" si="0"/>
        <v>2.7447595403998963E-6</v>
      </c>
    </row>
    <row r="28" spans="1:6" x14ac:dyDescent="0.25">
      <c r="A28" s="24">
        <v>2012</v>
      </c>
      <c r="B28" s="63">
        <v>0</v>
      </c>
      <c r="C28" s="63">
        <v>0</v>
      </c>
      <c r="D28" s="63">
        <v>353972502</v>
      </c>
      <c r="E28" s="63">
        <v>10610993</v>
      </c>
      <c r="F28" s="24">
        <f t="shared" si="0"/>
        <v>0</v>
      </c>
    </row>
    <row r="29" spans="1:6" x14ac:dyDescent="0.25">
      <c r="A29" s="23">
        <v>2013</v>
      </c>
      <c r="B29" s="62">
        <v>0</v>
      </c>
      <c r="C29" s="62">
        <v>0</v>
      </c>
      <c r="D29" s="62">
        <v>294087088</v>
      </c>
      <c r="E29" s="62">
        <v>12035453</v>
      </c>
      <c r="F29" s="23">
        <f t="shared" si="0"/>
        <v>0</v>
      </c>
    </row>
    <row r="30" spans="1:6" x14ac:dyDescent="0.25">
      <c r="A30" s="24">
        <v>2014</v>
      </c>
      <c r="B30" s="63">
        <v>5710</v>
      </c>
      <c r="C30" s="63">
        <v>0</v>
      </c>
      <c r="D30" s="63">
        <v>58325574</v>
      </c>
      <c r="E30" s="63">
        <v>11210952</v>
      </c>
      <c r="F30" s="24">
        <f t="shared" si="0"/>
        <v>8.2115117456399827E-5</v>
      </c>
    </row>
    <row r="31" spans="1:6" x14ac:dyDescent="0.25">
      <c r="A31" s="23">
        <v>2015</v>
      </c>
      <c r="B31" s="62">
        <v>130</v>
      </c>
      <c r="C31" s="62">
        <v>0</v>
      </c>
      <c r="D31" s="62">
        <v>50363951</v>
      </c>
      <c r="E31" s="62">
        <v>13739197</v>
      </c>
      <c r="F31" s="23">
        <f t="shared" si="0"/>
        <v>2.027981527521862E-6</v>
      </c>
    </row>
    <row r="32" spans="1:6" x14ac:dyDescent="0.25">
      <c r="A32" t="s">
        <v>15</v>
      </c>
    </row>
    <row r="38" spans="1:9" ht="88.5" customHeight="1" x14ac:dyDescent="0.25">
      <c r="A38" s="21" t="s">
        <v>6</v>
      </c>
      <c r="B38" s="21" t="s">
        <v>98</v>
      </c>
      <c r="C38" s="21" t="s">
        <v>100</v>
      </c>
      <c r="D38" s="21" t="s">
        <v>77</v>
      </c>
      <c r="E38" s="47" t="s">
        <v>101</v>
      </c>
      <c r="F38" s="47" t="s">
        <v>74</v>
      </c>
      <c r="G38" s="47" t="s">
        <v>75</v>
      </c>
      <c r="H38" s="47" t="s">
        <v>76</v>
      </c>
      <c r="I38" s="47" t="s">
        <v>39</v>
      </c>
    </row>
    <row r="39" spans="1:9" x14ac:dyDescent="0.25">
      <c r="A39" s="23">
        <v>1991</v>
      </c>
      <c r="B39" s="60">
        <v>0</v>
      </c>
      <c r="C39" s="25">
        <v>231.72366400000001</v>
      </c>
      <c r="D39" s="62">
        <v>30188848</v>
      </c>
      <c r="E39" s="25">
        <v>7.2686346239999997</v>
      </c>
      <c r="F39" s="23">
        <f>((B39)/(C39*1000000))/((D39)/(E39*1000000000))</f>
        <v>0</v>
      </c>
      <c r="G39" s="23">
        <f>F39-1</f>
        <v>-1</v>
      </c>
      <c r="H39" s="23">
        <f>F39+1</f>
        <v>1</v>
      </c>
      <c r="I39" s="23">
        <f>G39/H39</f>
        <v>-1</v>
      </c>
    </row>
    <row r="40" spans="1:9" x14ac:dyDescent="0.25">
      <c r="A40" s="24">
        <v>1992</v>
      </c>
      <c r="B40" s="61">
        <v>0</v>
      </c>
      <c r="C40" s="26">
        <v>197.43047999999999</v>
      </c>
      <c r="D40" s="63">
        <v>22768632</v>
      </c>
      <c r="E40" s="26">
        <v>6.9160427520000001</v>
      </c>
      <c r="F40" s="24">
        <f t="shared" ref="F40:F63" si="1">((B40)/(C40*1000000))/((D40)/(E40*1000000000))</f>
        <v>0</v>
      </c>
      <c r="G40" s="24">
        <f t="shared" ref="G40:G63" si="2">F40-1</f>
        <v>-1</v>
      </c>
      <c r="H40" s="24">
        <f t="shared" ref="H40:H63" si="3">F40+1</f>
        <v>1</v>
      </c>
      <c r="I40" s="24">
        <f t="shared" ref="I40:I63" si="4">G40/H40</f>
        <v>-1</v>
      </c>
    </row>
    <row r="41" spans="1:9" x14ac:dyDescent="0.25">
      <c r="A41" s="23">
        <v>1993</v>
      </c>
      <c r="B41" s="60">
        <v>3600</v>
      </c>
      <c r="C41" s="25">
        <v>238.505312</v>
      </c>
      <c r="D41" s="62">
        <v>5024208</v>
      </c>
      <c r="E41" s="25">
        <v>7.1234385920000003</v>
      </c>
      <c r="F41" s="23">
        <f t="shared" si="1"/>
        <v>2.1400628042999043E-2</v>
      </c>
      <c r="G41" s="23">
        <f t="shared" si="2"/>
        <v>-0.97859937195700097</v>
      </c>
      <c r="H41" s="23">
        <f t="shared" si="3"/>
        <v>1.021400628042999</v>
      </c>
      <c r="I41" s="23">
        <f t="shared" si="4"/>
        <v>-0.95809552597592862</v>
      </c>
    </row>
    <row r="42" spans="1:9" x14ac:dyDescent="0.25">
      <c r="A42" s="24">
        <v>1994</v>
      </c>
      <c r="B42" s="61">
        <v>0</v>
      </c>
      <c r="C42" s="26">
        <v>353.048384</v>
      </c>
      <c r="D42" s="63">
        <v>3389231</v>
      </c>
      <c r="E42" s="26">
        <v>8.5375165440000007</v>
      </c>
      <c r="F42" s="24">
        <f t="shared" si="1"/>
        <v>0</v>
      </c>
      <c r="G42" s="24">
        <f t="shared" si="2"/>
        <v>-1</v>
      </c>
      <c r="H42" s="24">
        <f t="shared" si="3"/>
        <v>1</v>
      </c>
      <c r="I42" s="24">
        <f t="shared" si="4"/>
        <v>-1</v>
      </c>
    </row>
    <row r="43" spans="1:9" x14ac:dyDescent="0.25">
      <c r="A43" s="23">
        <v>1995</v>
      </c>
      <c r="B43" s="60">
        <v>0</v>
      </c>
      <c r="C43" s="25">
        <v>363.738112</v>
      </c>
      <c r="D43" s="62">
        <v>14651840</v>
      </c>
      <c r="E43" s="25">
        <v>10.201048064</v>
      </c>
      <c r="F43" s="23">
        <f t="shared" si="1"/>
        <v>0</v>
      </c>
      <c r="G43" s="23">
        <f t="shared" si="2"/>
        <v>-1</v>
      </c>
      <c r="H43" s="23">
        <f t="shared" si="3"/>
        <v>1</v>
      </c>
      <c r="I43" s="23">
        <f t="shared" si="4"/>
        <v>-1</v>
      </c>
    </row>
    <row r="44" spans="1:9" x14ac:dyDescent="0.25">
      <c r="A44" s="24">
        <v>1996</v>
      </c>
      <c r="B44" s="61">
        <v>8000</v>
      </c>
      <c r="C44" s="26">
        <v>348.96441600000003</v>
      </c>
      <c r="D44" s="63">
        <v>4129822</v>
      </c>
      <c r="E44" s="26">
        <v>10.647555071999999</v>
      </c>
      <c r="F44" s="24">
        <f t="shared" si="1"/>
        <v>5.9105433162399607E-2</v>
      </c>
      <c r="G44" s="24">
        <f t="shared" si="2"/>
        <v>-0.94089456683760042</v>
      </c>
      <c r="H44" s="24">
        <f t="shared" si="3"/>
        <v>1.0591054331623997</v>
      </c>
      <c r="I44" s="24">
        <f t="shared" si="4"/>
        <v>-0.88838612037723985</v>
      </c>
    </row>
    <row r="45" spans="1:9" x14ac:dyDescent="0.25">
      <c r="A45" s="23">
        <v>1997</v>
      </c>
      <c r="B45" s="60">
        <v>0</v>
      </c>
      <c r="C45" s="25">
        <v>362.45555200000001</v>
      </c>
      <c r="D45" s="62">
        <v>10508313</v>
      </c>
      <c r="E45" s="25">
        <v>11.549019136</v>
      </c>
      <c r="F45" s="23">
        <f t="shared" si="1"/>
        <v>0</v>
      </c>
      <c r="G45" s="23">
        <f t="shared" si="2"/>
        <v>-1</v>
      </c>
      <c r="H45" s="23">
        <f t="shared" si="3"/>
        <v>1</v>
      </c>
      <c r="I45" s="23">
        <f t="shared" si="4"/>
        <v>-1</v>
      </c>
    </row>
    <row r="46" spans="1:9" x14ac:dyDescent="0.25">
      <c r="A46" s="24">
        <v>1998</v>
      </c>
      <c r="B46" s="61">
        <v>0</v>
      </c>
      <c r="C46" s="26">
        <v>268.30427200000003</v>
      </c>
      <c r="D46" s="63">
        <v>66977624</v>
      </c>
      <c r="E46" s="26">
        <v>10.8212224</v>
      </c>
      <c r="F46" s="24">
        <f t="shared" si="1"/>
        <v>0</v>
      </c>
      <c r="G46" s="24">
        <f t="shared" si="2"/>
        <v>-1</v>
      </c>
      <c r="H46" s="24">
        <f t="shared" si="3"/>
        <v>1</v>
      </c>
      <c r="I46" s="24">
        <f t="shared" si="4"/>
        <v>-1</v>
      </c>
    </row>
    <row r="47" spans="1:9" x14ac:dyDescent="0.25">
      <c r="A47" s="23">
        <v>1999</v>
      </c>
      <c r="B47" s="60">
        <v>0</v>
      </c>
      <c r="C47" s="25">
        <v>245.27276800000001</v>
      </c>
      <c r="D47" s="62">
        <v>11153533</v>
      </c>
      <c r="E47" s="25">
        <v>11.617030143999999</v>
      </c>
      <c r="F47" s="23">
        <f t="shared" si="1"/>
        <v>0</v>
      </c>
      <c r="G47" s="23">
        <f t="shared" si="2"/>
        <v>-1</v>
      </c>
      <c r="H47" s="23">
        <f t="shared" si="3"/>
        <v>1</v>
      </c>
      <c r="I47" s="23">
        <f t="shared" si="4"/>
        <v>-1</v>
      </c>
    </row>
    <row r="48" spans="1:9" x14ac:dyDescent="0.25">
      <c r="A48" s="24">
        <v>2000</v>
      </c>
      <c r="B48" s="61">
        <v>0</v>
      </c>
      <c r="C48" s="26">
        <v>230.43402599999999</v>
      </c>
      <c r="D48" s="63">
        <v>7954091</v>
      </c>
      <c r="E48" s="26">
        <v>13.158400846999999</v>
      </c>
      <c r="F48" s="24">
        <f t="shared" si="1"/>
        <v>0</v>
      </c>
      <c r="G48" s="24">
        <f t="shared" si="2"/>
        <v>-1</v>
      </c>
      <c r="H48" s="24">
        <f t="shared" si="3"/>
        <v>1</v>
      </c>
      <c r="I48" s="24">
        <f t="shared" si="4"/>
        <v>-1</v>
      </c>
    </row>
    <row r="49" spans="1:9" x14ac:dyDescent="0.25">
      <c r="A49" s="23">
        <v>2001</v>
      </c>
      <c r="B49" s="60">
        <v>0</v>
      </c>
      <c r="C49" s="25">
        <v>164.73068699999999</v>
      </c>
      <c r="D49" s="62">
        <v>19167125</v>
      </c>
      <c r="E49" s="25">
        <v>12.301486486</v>
      </c>
      <c r="F49" s="23">
        <f t="shared" si="1"/>
        <v>0</v>
      </c>
      <c r="G49" s="23">
        <f t="shared" si="2"/>
        <v>-1</v>
      </c>
      <c r="H49" s="23">
        <f t="shared" si="3"/>
        <v>1</v>
      </c>
      <c r="I49" s="23">
        <f t="shared" si="4"/>
        <v>-1</v>
      </c>
    </row>
    <row r="50" spans="1:9" x14ac:dyDescent="0.25">
      <c r="A50" s="24">
        <v>2002</v>
      </c>
      <c r="B50" s="61">
        <v>0</v>
      </c>
      <c r="C50" s="26">
        <v>193.49060499999999</v>
      </c>
      <c r="D50" s="63">
        <v>6964324</v>
      </c>
      <c r="E50" s="26">
        <v>11.897488381000001</v>
      </c>
      <c r="F50" s="24">
        <f t="shared" si="1"/>
        <v>0</v>
      </c>
      <c r="G50" s="24">
        <f t="shared" si="2"/>
        <v>-1</v>
      </c>
      <c r="H50" s="24">
        <f t="shared" si="3"/>
        <v>1</v>
      </c>
      <c r="I50" s="24">
        <f t="shared" si="4"/>
        <v>-1</v>
      </c>
    </row>
    <row r="51" spans="1:9" x14ac:dyDescent="0.25">
      <c r="A51" s="23">
        <v>2003</v>
      </c>
      <c r="B51" s="60">
        <v>30</v>
      </c>
      <c r="C51" s="25">
        <v>201.53248400000001</v>
      </c>
      <c r="D51" s="62">
        <v>4598947</v>
      </c>
      <c r="E51" s="25">
        <v>13.092218068999999</v>
      </c>
      <c r="F51" s="23">
        <f t="shared" si="1"/>
        <v>4.2377079458021978E-4</v>
      </c>
      <c r="G51" s="23">
        <f t="shared" si="2"/>
        <v>-0.99957622920541978</v>
      </c>
      <c r="H51" s="23">
        <f t="shared" si="3"/>
        <v>1.0004237707945802</v>
      </c>
      <c r="I51" s="23">
        <f t="shared" si="4"/>
        <v>-0.99915281742207374</v>
      </c>
    </row>
    <row r="52" spans="1:9" x14ac:dyDescent="0.25">
      <c r="A52" s="24">
        <v>2004</v>
      </c>
      <c r="B52" s="61">
        <v>30</v>
      </c>
      <c r="C52" s="26">
        <v>262.07760000000002</v>
      </c>
      <c r="D52" s="63">
        <v>166916091</v>
      </c>
      <c r="E52" s="26">
        <v>16.729677706</v>
      </c>
      <c r="F52" s="24">
        <f t="shared" si="1"/>
        <v>1.1473098462242952E-5</v>
      </c>
      <c r="G52" s="24">
        <f t="shared" si="2"/>
        <v>-0.99998852690153772</v>
      </c>
      <c r="H52" s="24">
        <f t="shared" si="3"/>
        <v>1.0000114730984622</v>
      </c>
      <c r="I52" s="24">
        <f t="shared" si="4"/>
        <v>-0.99997705406633652</v>
      </c>
    </row>
    <row r="53" spans="1:9" x14ac:dyDescent="0.25">
      <c r="A53" s="23">
        <v>2005</v>
      </c>
      <c r="B53" s="60">
        <v>380</v>
      </c>
      <c r="C53" s="25">
        <v>330.18058400000001</v>
      </c>
      <c r="D53" s="62">
        <v>182438297</v>
      </c>
      <c r="E53" s="25">
        <v>21.190438735000001</v>
      </c>
      <c r="F53" s="23">
        <f t="shared" si="1"/>
        <v>1.3367678878300286E-4</v>
      </c>
      <c r="G53" s="23">
        <f t="shared" si="2"/>
        <v>-0.99986632321121705</v>
      </c>
      <c r="H53" s="23">
        <f t="shared" si="3"/>
        <v>1.000133676788783</v>
      </c>
      <c r="I53" s="23">
        <f t="shared" si="4"/>
        <v>-0.99973268215662503</v>
      </c>
    </row>
    <row r="54" spans="1:9" x14ac:dyDescent="0.25">
      <c r="A54" s="24">
        <v>2006</v>
      </c>
      <c r="B54" s="61">
        <v>8079</v>
      </c>
      <c r="C54" s="26">
        <v>323.75024300000001</v>
      </c>
      <c r="D54" s="63">
        <v>200608577</v>
      </c>
      <c r="E54" s="26">
        <v>24.390975102999999</v>
      </c>
      <c r="F54" s="24">
        <f t="shared" si="1"/>
        <v>3.034080998773757E-3</v>
      </c>
      <c r="G54" s="24">
        <f t="shared" si="2"/>
        <v>-0.99696591900122622</v>
      </c>
      <c r="H54" s="24">
        <f t="shared" si="3"/>
        <v>1.0030340809987737</v>
      </c>
      <c r="I54" s="24">
        <f t="shared" si="4"/>
        <v>-0.99395019360508163</v>
      </c>
    </row>
    <row r="55" spans="1:9" x14ac:dyDescent="0.25">
      <c r="A55" s="23">
        <v>2007</v>
      </c>
      <c r="B55" s="60">
        <v>4270</v>
      </c>
      <c r="C55" s="25">
        <v>395.28751399999999</v>
      </c>
      <c r="D55" s="62">
        <v>125975844</v>
      </c>
      <c r="E55" s="25">
        <v>29.991332</v>
      </c>
      <c r="F55" s="23">
        <f t="shared" si="1"/>
        <v>2.5717174773930134E-3</v>
      </c>
      <c r="G55" s="23">
        <f t="shared" si="2"/>
        <v>-0.99742828252260696</v>
      </c>
      <c r="H55" s="23">
        <f t="shared" si="3"/>
        <v>1.0025717174773929</v>
      </c>
      <c r="I55" s="23">
        <f t="shared" si="4"/>
        <v>-0.99486975857674542</v>
      </c>
    </row>
    <row r="56" spans="1:9" x14ac:dyDescent="0.25">
      <c r="A56" s="24">
        <v>2008</v>
      </c>
      <c r="B56" s="61">
        <v>19220</v>
      </c>
      <c r="C56" s="26">
        <v>371.56209999999999</v>
      </c>
      <c r="D56" s="63">
        <v>26415745</v>
      </c>
      <c r="E56" s="26">
        <v>37.625882064999999</v>
      </c>
      <c r="F56" s="24">
        <f t="shared" si="1"/>
        <v>7.3679352555993671E-2</v>
      </c>
      <c r="G56" s="24">
        <f t="shared" si="2"/>
        <v>-0.92632064744400633</v>
      </c>
      <c r="H56" s="24">
        <f t="shared" si="3"/>
        <v>1.0736793525559936</v>
      </c>
      <c r="I56" s="24">
        <f t="shared" si="4"/>
        <v>-0.86275352621694168</v>
      </c>
    </row>
    <row r="57" spans="1:9" x14ac:dyDescent="0.25">
      <c r="A57" s="23">
        <v>2009</v>
      </c>
      <c r="B57" s="60">
        <v>10800</v>
      </c>
      <c r="C57" s="25">
        <v>336.29559</v>
      </c>
      <c r="D57" s="62">
        <v>18050254</v>
      </c>
      <c r="E57" s="25">
        <v>32.852985836999999</v>
      </c>
      <c r="F57" s="23">
        <f t="shared" si="1"/>
        <v>5.8451291582932725E-2</v>
      </c>
      <c r="G57" s="23">
        <f t="shared" si="2"/>
        <v>-0.94154870841706728</v>
      </c>
      <c r="H57" s="23">
        <f t="shared" si="3"/>
        <v>1.0584512915829327</v>
      </c>
      <c r="I57" s="23">
        <f t="shared" si="4"/>
        <v>-0.88955317632894038</v>
      </c>
    </row>
    <row r="58" spans="1:9" x14ac:dyDescent="0.25">
      <c r="A58" s="24">
        <v>2010</v>
      </c>
      <c r="B58" s="61">
        <v>0</v>
      </c>
      <c r="C58" s="26">
        <v>511.05816700000003</v>
      </c>
      <c r="D58" s="63">
        <v>22202018</v>
      </c>
      <c r="E58" s="26">
        <v>39.819528642000002</v>
      </c>
      <c r="F58" s="24">
        <f t="shared" si="1"/>
        <v>0</v>
      </c>
      <c r="G58" s="24">
        <f t="shared" si="2"/>
        <v>-1</v>
      </c>
      <c r="H58" s="24">
        <f t="shared" si="3"/>
        <v>1</v>
      </c>
      <c r="I58" s="24">
        <f t="shared" si="4"/>
        <v>-1</v>
      </c>
    </row>
    <row r="59" spans="1:9" x14ac:dyDescent="0.25">
      <c r="A59" s="23">
        <v>2011</v>
      </c>
      <c r="B59" s="60">
        <v>150</v>
      </c>
      <c r="C59" s="25">
        <v>527.96261100000004</v>
      </c>
      <c r="D59" s="62">
        <v>43660679</v>
      </c>
      <c r="E59" s="25">
        <v>56.953516086</v>
      </c>
      <c r="F59" s="23">
        <f t="shared" si="1"/>
        <v>3.7061086444615583E-4</v>
      </c>
      <c r="G59" s="23">
        <f t="shared" si="2"/>
        <v>-0.99962938913555388</v>
      </c>
      <c r="H59" s="23">
        <f t="shared" si="3"/>
        <v>1.0003706108644461</v>
      </c>
      <c r="I59" s="23">
        <f t="shared" si="4"/>
        <v>-0.99925905287416261</v>
      </c>
    </row>
    <row r="60" spans="1:9" x14ac:dyDescent="0.25">
      <c r="A60" s="24">
        <v>2012</v>
      </c>
      <c r="B60" s="61">
        <v>0</v>
      </c>
      <c r="C60" s="26">
        <v>360.24002999999999</v>
      </c>
      <c r="D60" s="63">
        <v>353972502</v>
      </c>
      <c r="E60" s="26">
        <v>60.273618167999999</v>
      </c>
      <c r="F60" s="24">
        <f t="shared" si="1"/>
        <v>0</v>
      </c>
      <c r="G60" s="24">
        <f t="shared" si="2"/>
        <v>-1</v>
      </c>
      <c r="H60" s="24">
        <f t="shared" si="3"/>
        <v>1</v>
      </c>
      <c r="I60" s="24">
        <f t="shared" si="4"/>
        <v>-1</v>
      </c>
    </row>
    <row r="61" spans="1:9" x14ac:dyDescent="0.25">
      <c r="A61" s="23">
        <v>2013</v>
      </c>
      <c r="B61" s="60">
        <v>0</v>
      </c>
      <c r="C61" s="25">
        <v>387.85482100000002</v>
      </c>
      <c r="D61" s="62">
        <v>294087088</v>
      </c>
      <c r="E61" s="25">
        <v>58.821869986999999</v>
      </c>
      <c r="F61" s="23">
        <f t="shared" si="1"/>
        <v>0</v>
      </c>
      <c r="G61" s="23">
        <f t="shared" si="2"/>
        <v>-1</v>
      </c>
      <c r="H61" s="23">
        <f t="shared" si="3"/>
        <v>1</v>
      </c>
      <c r="I61" s="23">
        <f t="shared" si="4"/>
        <v>-1</v>
      </c>
    </row>
    <row r="62" spans="1:9" x14ac:dyDescent="0.25">
      <c r="A62" s="24">
        <v>2014</v>
      </c>
      <c r="B62" s="61">
        <v>5710</v>
      </c>
      <c r="C62" s="26">
        <v>420.90412900000001</v>
      </c>
      <c r="D62" s="63">
        <v>58325574</v>
      </c>
      <c r="E62" s="26">
        <v>54.794812014999998</v>
      </c>
      <c r="F62" s="24">
        <f t="shared" si="1"/>
        <v>1.2744809312147732E-2</v>
      </c>
      <c r="G62" s="24">
        <f t="shared" si="2"/>
        <v>-0.98725519068785228</v>
      </c>
      <c r="H62" s="24">
        <f t="shared" si="3"/>
        <v>1.0127448093121478</v>
      </c>
      <c r="I62" s="24">
        <f t="shared" si="4"/>
        <v>-0.97483115352463967</v>
      </c>
    </row>
    <row r="63" spans="1:9" x14ac:dyDescent="0.25">
      <c r="A63" s="23">
        <v>2015</v>
      </c>
      <c r="B63" s="60">
        <v>130</v>
      </c>
      <c r="C63" s="25">
        <v>519.89930400000003</v>
      </c>
      <c r="D63" s="62">
        <v>50363951</v>
      </c>
      <c r="E63" s="25">
        <v>35.690766592999999</v>
      </c>
      <c r="F63" s="23">
        <f t="shared" si="1"/>
        <v>1.7719856466036525E-4</v>
      </c>
      <c r="G63" s="23">
        <f t="shared" si="2"/>
        <v>-0.99982280143533964</v>
      </c>
      <c r="H63" s="23">
        <f t="shared" si="3"/>
        <v>1.0001771985646604</v>
      </c>
      <c r="I63" s="23">
        <f t="shared" si="4"/>
        <v>-0.999645665658216</v>
      </c>
    </row>
    <row r="64" spans="1:9" x14ac:dyDescent="0.25">
      <c r="A64" t="s">
        <v>15</v>
      </c>
    </row>
    <row r="70" spans="1:4" ht="60" x14ac:dyDescent="0.25">
      <c r="A70" s="21" t="s">
        <v>6</v>
      </c>
      <c r="B70" s="21" t="s">
        <v>73</v>
      </c>
      <c r="C70" s="21" t="s">
        <v>116</v>
      </c>
      <c r="D70" s="21" t="s">
        <v>117</v>
      </c>
    </row>
    <row r="71" spans="1:4" x14ac:dyDescent="0.25">
      <c r="A71" s="23">
        <v>1991</v>
      </c>
      <c r="B71" s="64">
        <v>0</v>
      </c>
      <c r="C71" s="64">
        <v>105285</v>
      </c>
      <c r="D71" s="23">
        <f>(1-(B71-C71)/(B71+C71))</f>
        <v>2</v>
      </c>
    </row>
    <row r="72" spans="1:4" x14ac:dyDescent="0.25">
      <c r="A72" s="24">
        <v>1992</v>
      </c>
      <c r="B72" s="65">
        <v>0</v>
      </c>
      <c r="C72" s="65">
        <v>0</v>
      </c>
      <c r="D72" s="24" t="e">
        <f t="shared" ref="D72:D95" si="5">(1-((B72-C72)/(B72+C72)))</f>
        <v>#DIV/0!</v>
      </c>
    </row>
    <row r="73" spans="1:4" x14ac:dyDescent="0.25">
      <c r="A73" s="23">
        <v>1993</v>
      </c>
      <c r="B73" s="64">
        <v>3600</v>
      </c>
      <c r="C73" s="64">
        <v>1675</v>
      </c>
      <c r="D73" s="23">
        <f t="shared" si="5"/>
        <v>0.63507109004739337</v>
      </c>
    </row>
    <row r="74" spans="1:4" x14ac:dyDescent="0.25">
      <c r="A74" s="24">
        <v>1994</v>
      </c>
      <c r="B74" s="65">
        <v>0</v>
      </c>
      <c r="C74" s="65">
        <v>0</v>
      </c>
      <c r="D74" s="24" t="e">
        <f t="shared" si="5"/>
        <v>#DIV/0!</v>
      </c>
    </row>
    <row r="75" spans="1:4" x14ac:dyDescent="0.25">
      <c r="A75" s="23">
        <v>1995</v>
      </c>
      <c r="B75" s="64">
        <v>0</v>
      </c>
      <c r="C75" s="64">
        <v>0</v>
      </c>
      <c r="D75" s="23" t="e">
        <f t="shared" si="5"/>
        <v>#DIV/0!</v>
      </c>
    </row>
    <row r="76" spans="1:4" x14ac:dyDescent="0.25">
      <c r="A76" s="24">
        <v>1996</v>
      </c>
      <c r="B76" s="65">
        <v>8000</v>
      </c>
      <c r="C76" s="65">
        <v>0</v>
      </c>
      <c r="D76" s="24">
        <f t="shared" si="5"/>
        <v>0</v>
      </c>
    </row>
    <row r="77" spans="1:4" x14ac:dyDescent="0.25">
      <c r="A77" s="23">
        <v>1997</v>
      </c>
      <c r="B77" s="64">
        <v>0</v>
      </c>
      <c r="C77" s="64">
        <v>0</v>
      </c>
      <c r="D77" s="23" t="e">
        <f t="shared" si="5"/>
        <v>#DIV/0!</v>
      </c>
    </row>
    <row r="78" spans="1:4" x14ac:dyDescent="0.25">
      <c r="A78" s="24">
        <v>1998</v>
      </c>
      <c r="B78" s="65">
        <v>0</v>
      </c>
      <c r="C78" s="65">
        <v>0</v>
      </c>
      <c r="D78" s="24" t="e">
        <f t="shared" si="5"/>
        <v>#DIV/0!</v>
      </c>
    </row>
    <row r="79" spans="1:4" x14ac:dyDescent="0.25">
      <c r="A79" s="23">
        <v>1999</v>
      </c>
      <c r="B79" s="64">
        <v>0</v>
      </c>
      <c r="C79" s="64">
        <v>0</v>
      </c>
      <c r="D79" s="23" t="e">
        <f t="shared" si="5"/>
        <v>#DIV/0!</v>
      </c>
    </row>
    <row r="80" spans="1:4" x14ac:dyDescent="0.25">
      <c r="A80" s="24">
        <v>2000</v>
      </c>
      <c r="B80" s="65">
        <v>0</v>
      </c>
      <c r="C80" s="65">
        <v>0</v>
      </c>
      <c r="D80" s="24" t="e">
        <f t="shared" si="5"/>
        <v>#DIV/0!</v>
      </c>
    </row>
    <row r="81" spans="1:4" x14ac:dyDescent="0.25">
      <c r="A81" s="23">
        <v>2001</v>
      </c>
      <c r="B81" s="64">
        <v>0</v>
      </c>
      <c r="C81" s="64">
        <v>0</v>
      </c>
      <c r="D81" s="23" t="e">
        <f t="shared" si="5"/>
        <v>#DIV/0!</v>
      </c>
    </row>
    <row r="82" spans="1:4" x14ac:dyDescent="0.25">
      <c r="A82" s="24">
        <v>2002</v>
      </c>
      <c r="B82" s="65">
        <v>0</v>
      </c>
      <c r="C82" s="65">
        <v>0</v>
      </c>
      <c r="D82" s="24" t="e">
        <f t="shared" si="5"/>
        <v>#DIV/0!</v>
      </c>
    </row>
    <row r="83" spans="1:4" x14ac:dyDescent="0.25">
      <c r="A83" s="23">
        <v>2003</v>
      </c>
      <c r="B83" s="64">
        <v>30</v>
      </c>
      <c r="C83" s="64">
        <v>1592</v>
      </c>
      <c r="D83" s="23">
        <f t="shared" si="5"/>
        <v>1.9630086313193589</v>
      </c>
    </row>
    <row r="84" spans="1:4" x14ac:dyDescent="0.25">
      <c r="A84" s="24">
        <v>2004</v>
      </c>
      <c r="B84" s="65">
        <v>30</v>
      </c>
      <c r="C84" s="65">
        <v>0</v>
      </c>
      <c r="D84" s="24">
        <f t="shared" si="5"/>
        <v>0</v>
      </c>
    </row>
    <row r="85" spans="1:4" x14ac:dyDescent="0.25">
      <c r="A85" s="23">
        <v>2005</v>
      </c>
      <c r="B85" s="64">
        <v>380</v>
      </c>
      <c r="C85" s="64">
        <v>711</v>
      </c>
      <c r="D85" s="23">
        <f t="shared" si="5"/>
        <v>1.3033913840513289</v>
      </c>
    </row>
    <row r="86" spans="1:4" x14ac:dyDescent="0.25">
      <c r="A86" s="24">
        <v>2006</v>
      </c>
      <c r="B86" s="65">
        <v>8079</v>
      </c>
      <c r="C86" s="65">
        <v>646</v>
      </c>
      <c r="D86" s="24">
        <f t="shared" si="5"/>
        <v>0.14808022922636099</v>
      </c>
    </row>
    <row r="87" spans="1:4" x14ac:dyDescent="0.25">
      <c r="A87" s="23">
        <v>2007</v>
      </c>
      <c r="B87" s="64">
        <v>4270</v>
      </c>
      <c r="C87" s="64">
        <v>1101</v>
      </c>
      <c r="D87" s="23">
        <f t="shared" si="5"/>
        <v>0.40997951964252466</v>
      </c>
    </row>
    <row r="88" spans="1:4" x14ac:dyDescent="0.25">
      <c r="A88" s="24">
        <v>2008</v>
      </c>
      <c r="B88" s="65">
        <v>19220</v>
      </c>
      <c r="C88" s="65">
        <v>0</v>
      </c>
      <c r="D88" s="24">
        <f t="shared" si="5"/>
        <v>0</v>
      </c>
    </row>
    <row r="89" spans="1:4" x14ac:dyDescent="0.25">
      <c r="A89" s="23">
        <v>2009</v>
      </c>
      <c r="B89" s="64">
        <v>10800</v>
      </c>
      <c r="C89" s="64">
        <v>0</v>
      </c>
      <c r="D89" s="23">
        <f t="shared" si="5"/>
        <v>0</v>
      </c>
    </row>
    <row r="90" spans="1:4" x14ac:dyDescent="0.25">
      <c r="A90" s="24">
        <v>2010</v>
      </c>
      <c r="B90" s="65">
        <v>0</v>
      </c>
      <c r="C90" s="65">
        <v>0</v>
      </c>
      <c r="D90" s="24" t="e">
        <f t="shared" si="5"/>
        <v>#DIV/0!</v>
      </c>
    </row>
    <row r="91" spans="1:4" x14ac:dyDescent="0.25">
      <c r="A91" s="23">
        <v>2011</v>
      </c>
      <c r="B91" s="64">
        <v>150</v>
      </c>
      <c r="C91" s="64">
        <v>0</v>
      </c>
      <c r="D91" s="23">
        <f t="shared" si="5"/>
        <v>0</v>
      </c>
    </row>
    <row r="92" spans="1:4" x14ac:dyDescent="0.25">
      <c r="A92" s="24">
        <v>2012</v>
      </c>
      <c r="B92" s="65">
        <v>0</v>
      </c>
      <c r="C92" s="65">
        <v>0</v>
      </c>
      <c r="D92" s="24" t="e">
        <f t="shared" si="5"/>
        <v>#DIV/0!</v>
      </c>
    </row>
    <row r="93" spans="1:4" x14ac:dyDescent="0.25">
      <c r="A93" s="23">
        <v>2013</v>
      </c>
      <c r="B93" s="64">
        <v>0</v>
      </c>
      <c r="C93" s="64">
        <v>0</v>
      </c>
      <c r="D93" s="23" t="e">
        <f t="shared" si="5"/>
        <v>#DIV/0!</v>
      </c>
    </row>
    <row r="94" spans="1:4" x14ac:dyDescent="0.25">
      <c r="A94" s="24">
        <v>2014</v>
      </c>
      <c r="B94" s="65">
        <v>5710</v>
      </c>
      <c r="C94" s="65">
        <v>0</v>
      </c>
      <c r="D94" s="24">
        <f t="shared" si="5"/>
        <v>0</v>
      </c>
    </row>
    <row r="95" spans="1:4" x14ac:dyDescent="0.25">
      <c r="A95" s="23">
        <v>2015</v>
      </c>
      <c r="B95" s="64">
        <v>130</v>
      </c>
      <c r="C95" s="64">
        <v>0</v>
      </c>
      <c r="D95" s="23">
        <f t="shared" si="5"/>
        <v>0</v>
      </c>
    </row>
    <row r="96" spans="1:4" x14ac:dyDescent="0.25">
      <c r="A96" t="s">
        <v>15</v>
      </c>
    </row>
  </sheetData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J5" sqref="J5"/>
    </sheetView>
  </sheetViews>
  <sheetFormatPr baseColWidth="10" defaultRowHeight="15" x14ac:dyDescent="0.25"/>
  <sheetData>
    <row r="1" spans="1:2" ht="60" x14ac:dyDescent="0.25">
      <c r="A1" s="21" t="s">
        <v>6</v>
      </c>
      <c r="B1" s="21" t="s">
        <v>73</v>
      </c>
    </row>
    <row r="2" spans="1:2" x14ac:dyDescent="0.25">
      <c r="A2" s="23">
        <v>1991</v>
      </c>
      <c r="B2" s="64">
        <v>0</v>
      </c>
    </row>
    <row r="3" spans="1:2" x14ac:dyDescent="0.25">
      <c r="A3" s="24">
        <v>1992</v>
      </c>
      <c r="B3" s="65">
        <v>0</v>
      </c>
    </row>
    <row r="4" spans="1:2" x14ac:dyDescent="0.25">
      <c r="A4" s="23">
        <v>1993</v>
      </c>
      <c r="B4" s="64">
        <v>794257</v>
      </c>
    </row>
    <row r="5" spans="1:2" x14ac:dyDescent="0.25">
      <c r="A5" s="24">
        <v>1994</v>
      </c>
      <c r="B5" s="65">
        <v>356850</v>
      </c>
    </row>
    <row r="6" spans="1:2" x14ac:dyDescent="0.25">
      <c r="A6" s="23">
        <v>1995</v>
      </c>
      <c r="B6" s="64">
        <v>14879</v>
      </c>
    </row>
    <row r="7" spans="1:2" x14ac:dyDescent="0.25">
      <c r="A7" s="24">
        <v>1996</v>
      </c>
      <c r="B7" s="65">
        <v>11679</v>
      </c>
    </row>
    <row r="8" spans="1:2" x14ac:dyDescent="0.25">
      <c r="A8" s="23">
        <v>1997</v>
      </c>
      <c r="B8" s="64">
        <v>0</v>
      </c>
    </row>
    <row r="9" spans="1:2" x14ac:dyDescent="0.25">
      <c r="A9" s="24">
        <v>1998</v>
      </c>
      <c r="B9" s="65">
        <v>0</v>
      </c>
    </row>
    <row r="10" spans="1:2" x14ac:dyDescent="0.25">
      <c r="A10" s="23">
        <v>1999</v>
      </c>
      <c r="B10" s="64">
        <v>0</v>
      </c>
    </row>
    <row r="11" spans="1:2" x14ac:dyDescent="0.25">
      <c r="A11" s="24">
        <v>2000</v>
      </c>
      <c r="B11" s="65">
        <v>0</v>
      </c>
    </row>
    <row r="12" spans="1:2" x14ac:dyDescent="0.25">
      <c r="A12" s="23">
        <v>2001</v>
      </c>
      <c r="B12" s="64">
        <v>0</v>
      </c>
    </row>
    <row r="13" spans="1:2" x14ac:dyDescent="0.25">
      <c r="A13" s="24">
        <v>2002</v>
      </c>
      <c r="B13" s="65">
        <v>0</v>
      </c>
    </row>
    <row r="14" spans="1:2" x14ac:dyDescent="0.25">
      <c r="A14" s="23">
        <v>2003</v>
      </c>
      <c r="B14" s="64">
        <v>30566</v>
      </c>
    </row>
    <row r="15" spans="1:2" x14ac:dyDescent="0.25">
      <c r="A15" s="24">
        <v>2004</v>
      </c>
      <c r="B15" s="65">
        <v>0</v>
      </c>
    </row>
    <row r="16" spans="1:2" x14ac:dyDescent="0.25">
      <c r="A16" s="23">
        <v>2005</v>
      </c>
      <c r="B16" s="64">
        <v>0</v>
      </c>
    </row>
    <row r="17" spans="1:2" x14ac:dyDescent="0.25">
      <c r="A17" s="24">
        <v>2006</v>
      </c>
      <c r="B17" s="65">
        <v>0</v>
      </c>
    </row>
    <row r="18" spans="1:2" x14ac:dyDescent="0.25">
      <c r="A18" s="23">
        <v>2007</v>
      </c>
      <c r="B18" s="64">
        <v>0</v>
      </c>
    </row>
    <row r="19" spans="1:2" x14ac:dyDescent="0.25">
      <c r="A19" s="24">
        <v>2008</v>
      </c>
      <c r="B19" s="65">
        <v>0</v>
      </c>
    </row>
    <row r="20" spans="1:2" x14ac:dyDescent="0.25">
      <c r="A20" s="23">
        <v>2009</v>
      </c>
      <c r="B20" s="64">
        <v>0</v>
      </c>
    </row>
    <row r="21" spans="1:2" x14ac:dyDescent="0.25">
      <c r="A21" s="24">
        <v>2010</v>
      </c>
      <c r="B21" s="65">
        <v>0</v>
      </c>
    </row>
    <row r="22" spans="1:2" x14ac:dyDescent="0.25">
      <c r="A22" s="23">
        <v>2011</v>
      </c>
      <c r="B22" s="64">
        <v>0</v>
      </c>
    </row>
    <row r="23" spans="1:2" x14ac:dyDescent="0.25">
      <c r="A23" s="24">
        <v>2012</v>
      </c>
      <c r="B23" s="65">
        <v>0</v>
      </c>
    </row>
    <row r="24" spans="1:2" x14ac:dyDescent="0.25">
      <c r="A24" s="23">
        <v>2013</v>
      </c>
      <c r="B24" s="64">
        <v>0</v>
      </c>
    </row>
    <row r="25" spans="1:2" x14ac:dyDescent="0.25">
      <c r="A25" s="24">
        <v>2014</v>
      </c>
      <c r="B25" s="65">
        <v>0</v>
      </c>
    </row>
    <row r="26" spans="1:2" x14ac:dyDescent="0.25">
      <c r="A26" s="23">
        <v>2015</v>
      </c>
      <c r="B26" s="64">
        <v>2</v>
      </c>
    </row>
    <row r="27" spans="1:2" x14ac:dyDescent="0.25">
      <c r="A27" t="s">
        <v>15</v>
      </c>
    </row>
  </sheetData>
  <pageMargins left="0.7" right="0.7" top="0.75" bottom="0.75" header="0.3" footer="0.3"/>
  <pageSetup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6" workbookViewId="0">
      <selection activeCell="A27" sqref="A27"/>
    </sheetView>
  </sheetViews>
  <sheetFormatPr baseColWidth="10" defaultRowHeight="15" x14ac:dyDescent="0.25"/>
  <sheetData>
    <row r="1" spans="1:2" ht="30" x14ac:dyDescent="0.25">
      <c r="A1" s="21" t="s">
        <v>6</v>
      </c>
      <c r="B1" s="82" t="s">
        <v>8</v>
      </c>
    </row>
    <row r="2" spans="1:2" x14ac:dyDescent="0.25">
      <c r="A2" s="23">
        <v>1991</v>
      </c>
      <c r="B2" s="64">
        <v>0</v>
      </c>
    </row>
    <row r="3" spans="1:2" x14ac:dyDescent="0.25">
      <c r="A3" s="24">
        <v>1992</v>
      </c>
      <c r="B3" s="65">
        <v>0</v>
      </c>
    </row>
    <row r="4" spans="1:2" x14ac:dyDescent="0.25">
      <c r="A4" s="23">
        <v>1993</v>
      </c>
      <c r="B4" s="64">
        <v>0</v>
      </c>
    </row>
    <row r="5" spans="1:2" x14ac:dyDescent="0.25">
      <c r="A5" s="24">
        <v>1994</v>
      </c>
      <c r="B5" s="65">
        <v>0</v>
      </c>
    </row>
    <row r="6" spans="1:2" x14ac:dyDescent="0.25">
      <c r="A6" s="23">
        <v>1995</v>
      </c>
      <c r="B6" s="64">
        <v>0</v>
      </c>
    </row>
    <row r="7" spans="1:2" x14ac:dyDescent="0.25">
      <c r="A7" s="24">
        <v>1996</v>
      </c>
      <c r="B7" s="65">
        <v>0</v>
      </c>
    </row>
    <row r="8" spans="1:2" x14ac:dyDescent="0.25">
      <c r="A8" s="23">
        <v>1997</v>
      </c>
      <c r="B8" s="64">
        <v>20033</v>
      </c>
    </row>
    <row r="9" spans="1:2" x14ac:dyDescent="0.25">
      <c r="A9" s="24">
        <v>1998</v>
      </c>
      <c r="B9" s="65">
        <v>0</v>
      </c>
    </row>
    <row r="10" spans="1:2" x14ac:dyDescent="0.25">
      <c r="A10" s="23">
        <v>1999</v>
      </c>
      <c r="B10" s="64">
        <v>0</v>
      </c>
    </row>
    <row r="11" spans="1:2" x14ac:dyDescent="0.25">
      <c r="A11" s="24">
        <v>2000</v>
      </c>
      <c r="B11" s="65">
        <v>0</v>
      </c>
    </row>
    <row r="12" spans="1:2" x14ac:dyDescent="0.25">
      <c r="A12" s="23">
        <v>2001</v>
      </c>
      <c r="B12" s="64">
        <v>1826</v>
      </c>
    </row>
    <row r="13" spans="1:2" x14ac:dyDescent="0.25">
      <c r="A13" s="24">
        <v>2002</v>
      </c>
      <c r="B13" s="65">
        <v>0</v>
      </c>
    </row>
    <row r="14" spans="1:2" x14ac:dyDescent="0.25">
      <c r="A14" s="23">
        <v>2003</v>
      </c>
      <c r="B14" s="64">
        <v>0</v>
      </c>
    </row>
    <row r="15" spans="1:2" x14ac:dyDescent="0.25">
      <c r="A15" s="24">
        <v>2004</v>
      </c>
      <c r="B15" s="65">
        <v>0</v>
      </c>
    </row>
    <row r="16" spans="1:2" x14ac:dyDescent="0.25">
      <c r="A16" s="23">
        <v>2005</v>
      </c>
      <c r="B16" s="64">
        <v>0</v>
      </c>
    </row>
    <row r="17" spans="1:2" x14ac:dyDescent="0.25">
      <c r="A17" s="24">
        <v>2006</v>
      </c>
      <c r="B17" s="65">
        <v>0</v>
      </c>
    </row>
    <row r="18" spans="1:2" x14ac:dyDescent="0.25">
      <c r="A18" s="23">
        <v>2007</v>
      </c>
      <c r="B18" s="64">
        <v>0</v>
      </c>
    </row>
    <row r="19" spans="1:2" x14ac:dyDescent="0.25">
      <c r="A19" s="24">
        <v>2008</v>
      </c>
      <c r="B19" s="65">
        <v>0</v>
      </c>
    </row>
    <row r="20" spans="1:2" x14ac:dyDescent="0.25">
      <c r="A20" s="23">
        <v>2009</v>
      </c>
      <c r="B20" s="64">
        <v>0</v>
      </c>
    </row>
    <row r="21" spans="1:2" x14ac:dyDescent="0.25">
      <c r="A21" s="24">
        <v>2010</v>
      </c>
      <c r="B21" s="65">
        <v>0</v>
      </c>
    </row>
    <row r="22" spans="1:2" x14ac:dyDescent="0.25">
      <c r="A22" s="23">
        <v>2011</v>
      </c>
      <c r="B22" s="64">
        <v>2692</v>
      </c>
    </row>
    <row r="23" spans="1:2" x14ac:dyDescent="0.25">
      <c r="A23" s="24">
        <v>2012</v>
      </c>
      <c r="B23" s="65">
        <v>0</v>
      </c>
    </row>
    <row r="24" spans="1:2" x14ac:dyDescent="0.25">
      <c r="A24" s="23">
        <v>2013</v>
      </c>
      <c r="B24" s="64">
        <v>0</v>
      </c>
    </row>
    <row r="25" spans="1:2" x14ac:dyDescent="0.25">
      <c r="A25" s="24">
        <v>2014</v>
      </c>
      <c r="B25" s="65">
        <v>0</v>
      </c>
    </row>
    <row r="26" spans="1:2" x14ac:dyDescent="0.25">
      <c r="A26" s="23">
        <v>2015</v>
      </c>
      <c r="B26" s="64">
        <v>0</v>
      </c>
    </row>
    <row r="27" spans="1:2" x14ac:dyDescent="0.25">
      <c r="A27" t="s">
        <v>15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7" workbookViewId="0">
      <selection activeCell="A27" sqref="A27"/>
    </sheetView>
  </sheetViews>
  <sheetFormatPr baseColWidth="10" defaultRowHeight="15" x14ac:dyDescent="0.25"/>
  <sheetData>
    <row r="1" spans="1:4" ht="60" x14ac:dyDescent="0.25">
      <c r="A1" s="21" t="s">
        <v>6</v>
      </c>
      <c r="B1" s="21" t="s">
        <v>73</v>
      </c>
      <c r="C1" s="21" t="s">
        <v>8</v>
      </c>
      <c r="D1" s="47" t="s">
        <v>95</v>
      </c>
    </row>
    <row r="2" spans="1:4" x14ac:dyDescent="0.25">
      <c r="A2" s="23">
        <v>1991</v>
      </c>
      <c r="B2" s="62">
        <v>0</v>
      </c>
      <c r="C2" s="62">
        <v>0</v>
      </c>
      <c r="D2" s="62">
        <f>B2-C2</f>
        <v>0</v>
      </c>
    </row>
    <row r="3" spans="1:4" x14ac:dyDescent="0.25">
      <c r="A3" s="24">
        <v>1992</v>
      </c>
      <c r="B3" s="63">
        <v>0</v>
      </c>
      <c r="C3" s="63">
        <v>0</v>
      </c>
      <c r="D3" s="63">
        <f t="shared" ref="D3:D26" si="0">B3-C3</f>
        <v>0</v>
      </c>
    </row>
    <row r="4" spans="1:4" x14ac:dyDescent="0.25">
      <c r="A4" s="23">
        <v>1993</v>
      </c>
      <c r="B4" s="62">
        <v>794257</v>
      </c>
      <c r="C4" s="62">
        <v>0</v>
      </c>
      <c r="D4" s="62">
        <f t="shared" si="0"/>
        <v>794257</v>
      </c>
    </row>
    <row r="5" spans="1:4" x14ac:dyDescent="0.25">
      <c r="A5" s="24">
        <v>1994</v>
      </c>
      <c r="B5" s="63">
        <v>356850</v>
      </c>
      <c r="C5" s="63">
        <v>0</v>
      </c>
      <c r="D5" s="63">
        <f t="shared" si="0"/>
        <v>356850</v>
      </c>
    </row>
    <row r="6" spans="1:4" x14ac:dyDescent="0.25">
      <c r="A6" s="23">
        <v>1995</v>
      </c>
      <c r="B6" s="62">
        <v>14879</v>
      </c>
      <c r="C6" s="62">
        <v>0</v>
      </c>
      <c r="D6" s="62">
        <f t="shared" si="0"/>
        <v>14879</v>
      </c>
    </row>
    <row r="7" spans="1:4" x14ac:dyDescent="0.25">
      <c r="A7" s="24">
        <v>1996</v>
      </c>
      <c r="B7" s="63">
        <v>11679</v>
      </c>
      <c r="C7" s="63">
        <v>0</v>
      </c>
      <c r="D7" s="63">
        <f t="shared" si="0"/>
        <v>11679</v>
      </c>
    </row>
    <row r="8" spans="1:4" x14ac:dyDescent="0.25">
      <c r="A8" s="23">
        <v>1997</v>
      </c>
      <c r="B8" s="62">
        <v>0</v>
      </c>
      <c r="C8" s="62">
        <v>20033</v>
      </c>
      <c r="D8" s="62">
        <f t="shared" si="0"/>
        <v>-20033</v>
      </c>
    </row>
    <row r="9" spans="1:4" x14ac:dyDescent="0.25">
      <c r="A9" s="24">
        <v>1998</v>
      </c>
      <c r="B9" s="63">
        <v>0</v>
      </c>
      <c r="C9" s="63">
        <v>0</v>
      </c>
      <c r="D9" s="63">
        <f t="shared" si="0"/>
        <v>0</v>
      </c>
    </row>
    <row r="10" spans="1:4" x14ac:dyDescent="0.25">
      <c r="A10" s="23">
        <v>1999</v>
      </c>
      <c r="B10" s="62">
        <v>0</v>
      </c>
      <c r="C10" s="62">
        <v>0</v>
      </c>
      <c r="D10" s="62">
        <f t="shared" si="0"/>
        <v>0</v>
      </c>
    </row>
    <row r="11" spans="1:4" x14ac:dyDescent="0.25">
      <c r="A11" s="24">
        <v>2000</v>
      </c>
      <c r="B11" s="63">
        <v>0</v>
      </c>
      <c r="C11" s="63">
        <v>0</v>
      </c>
      <c r="D11" s="63">
        <f t="shared" si="0"/>
        <v>0</v>
      </c>
    </row>
    <row r="12" spans="1:4" x14ac:dyDescent="0.25">
      <c r="A12" s="23">
        <v>2001</v>
      </c>
      <c r="B12" s="62">
        <v>0</v>
      </c>
      <c r="C12" s="62">
        <v>1826</v>
      </c>
      <c r="D12" s="62">
        <f t="shared" si="0"/>
        <v>-1826</v>
      </c>
    </row>
    <row r="13" spans="1:4" x14ac:dyDescent="0.25">
      <c r="A13" s="24">
        <v>2002</v>
      </c>
      <c r="B13" s="63">
        <v>0</v>
      </c>
      <c r="C13" s="63">
        <v>0</v>
      </c>
      <c r="D13" s="63">
        <f t="shared" si="0"/>
        <v>0</v>
      </c>
    </row>
    <row r="14" spans="1:4" x14ac:dyDescent="0.25">
      <c r="A14" s="23">
        <v>2003</v>
      </c>
      <c r="B14" s="62">
        <v>30566</v>
      </c>
      <c r="C14" s="62">
        <v>0</v>
      </c>
      <c r="D14" s="62">
        <f t="shared" si="0"/>
        <v>30566</v>
      </c>
    </row>
    <row r="15" spans="1:4" x14ac:dyDescent="0.25">
      <c r="A15" s="24">
        <v>2004</v>
      </c>
      <c r="B15" s="63">
        <v>0</v>
      </c>
      <c r="C15" s="63">
        <v>0</v>
      </c>
      <c r="D15" s="63">
        <f t="shared" si="0"/>
        <v>0</v>
      </c>
    </row>
    <row r="16" spans="1:4" x14ac:dyDescent="0.25">
      <c r="A16" s="23">
        <v>2005</v>
      </c>
      <c r="B16" s="62">
        <v>0</v>
      </c>
      <c r="C16" s="62">
        <v>0</v>
      </c>
      <c r="D16" s="62">
        <f t="shared" si="0"/>
        <v>0</v>
      </c>
    </row>
    <row r="17" spans="1:4" x14ac:dyDescent="0.25">
      <c r="A17" s="24">
        <v>2006</v>
      </c>
      <c r="B17" s="63">
        <v>0</v>
      </c>
      <c r="C17" s="63">
        <v>0</v>
      </c>
      <c r="D17" s="63">
        <f t="shared" si="0"/>
        <v>0</v>
      </c>
    </row>
    <row r="18" spans="1:4" x14ac:dyDescent="0.25">
      <c r="A18" s="23">
        <v>2007</v>
      </c>
      <c r="B18" s="62">
        <v>0</v>
      </c>
      <c r="C18" s="62">
        <v>0</v>
      </c>
      <c r="D18" s="62">
        <f t="shared" si="0"/>
        <v>0</v>
      </c>
    </row>
    <row r="19" spans="1:4" x14ac:dyDescent="0.25">
      <c r="A19" s="24">
        <v>2008</v>
      </c>
      <c r="B19" s="63">
        <v>0</v>
      </c>
      <c r="C19" s="63">
        <v>0</v>
      </c>
      <c r="D19" s="63">
        <f t="shared" si="0"/>
        <v>0</v>
      </c>
    </row>
    <row r="20" spans="1:4" x14ac:dyDescent="0.25">
      <c r="A20" s="23">
        <v>2009</v>
      </c>
      <c r="B20" s="62">
        <v>0</v>
      </c>
      <c r="C20" s="62">
        <v>0</v>
      </c>
      <c r="D20" s="62">
        <f t="shared" si="0"/>
        <v>0</v>
      </c>
    </row>
    <row r="21" spans="1:4" x14ac:dyDescent="0.25">
      <c r="A21" s="24">
        <v>2010</v>
      </c>
      <c r="B21" s="63">
        <v>0</v>
      </c>
      <c r="C21" s="63">
        <v>0</v>
      </c>
      <c r="D21" s="63">
        <f t="shared" si="0"/>
        <v>0</v>
      </c>
    </row>
    <row r="22" spans="1:4" x14ac:dyDescent="0.25">
      <c r="A22" s="23">
        <v>2011</v>
      </c>
      <c r="B22" s="62">
        <v>0</v>
      </c>
      <c r="C22" s="62">
        <v>2692</v>
      </c>
      <c r="D22" s="62">
        <f t="shared" si="0"/>
        <v>-2692</v>
      </c>
    </row>
    <row r="23" spans="1:4" x14ac:dyDescent="0.25">
      <c r="A23" s="24">
        <v>2012</v>
      </c>
      <c r="B23" s="63">
        <v>0</v>
      </c>
      <c r="C23" s="63">
        <v>0</v>
      </c>
      <c r="D23" s="63">
        <f t="shared" si="0"/>
        <v>0</v>
      </c>
    </row>
    <row r="24" spans="1:4" x14ac:dyDescent="0.25">
      <c r="A24" s="23">
        <v>2013</v>
      </c>
      <c r="B24" s="62">
        <v>0</v>
      </c>
      <c r="C24" s="62">
        <v>0</v>
      </c>
      <c r="D24" s="62">
        <f t="shared" si="0"/>
        <v>0</v>
      </c>
    </row>
    <row r="25" spans="1:4" x14ac:dyDescent="0.25">
      <c r="A25" s="24">
        <v>2014</v>
      </c>
      <c r="B25" s="63">
        <v>0</v>
      </c>
      <c r="C25" s="63">
        <v>0</v>
      </c>
      <c r="D25" s="63">
        <f t="shared" si="0"/>
        <v>0</v>
      </c>
    </row>
    <row r="26" spans="1:4" x14ac:dyDescent="0.25">
      <c r="A26" s="23">
        <v>2015</v>
      </c>
      <c r="B26" s="62">
        <v>2</v>
      </c>
      <c r="C26" s="62">
        <v>0</v>
      </c>
      <c r="D26" s="62">
        <f t="shared" si="0"/>
        <v>2</v>
      </c>
    </row>
    <row r="27" spans="1:4" x14ac:dyDescent="0.25">
      <c r="A27" t="s">
        <v>15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topLeftCell="A7" workbookViewId="0">
      <selection activeCell="A28" sqref="A28"/>
    </sheetView>
  </sheetViews>
  <sheetFormatPr baseColWidth="10" defaultRowHeight="15" x14ac:dyDescent="0.25"/>
  <cols>
    <col min="2" max="2" width="14.42578125" bestFit="1" customWidth="1"/>
  </cols>
  <sheetData>
    <row r="2" spans="1:2" ht="30" x14ac:dyDescent="0.25">
      <c r="A2" s="8" t="s">
        <v>6</v>
      </c>
      <c r="B2" s="9" t="s">
        <v>7</v>
      </c>
    </row>
    <row r="3" spans="1:2" x14ac:dyDescent="0.25">
      <c r="A3" s="3">
        <v>1991</v>
      </c>
      <c r="B3" s="4">
        <v>117.39608</v>
      </c>
    </row>
    <row r="4" spans="1:2" x14ac:dyDescent="0.25">
      <c r="A4" s="3">
        <v>1992</v>
      </c>
      <c r="B4" s="4">
        <v>106.158304</v>
      </c>
    </row>
    <row r="5" spans="1:2" x14ac:dyDescent="0.25">
      <c r="A5" s="3">
        <v>1993</v>
      </c>
      <c r="B5" s="4">
        <v>111.905664</v>
      </c>
    </row>
    <row r="6" spans="1:2" x14ac:dyDescent="0.25">
      <c r="A6" s="3">
        <v>1994</v>
      </c>
      <c r="B6" s="4">
        <v>230.752016</v>
      </c>
    </row>
    <row r="7" spans="1:2" x14ac:dyDescent="0.25">
      <c r="A7" s="3">
        <v>1995</v>
      </c>
      <c r="B7" s="4">
        <v>248.418048</v>
      </c>
    </row>
    <row r="8" spans="1:2" x14ac:dyDescent="0.25">
      <c r="A8" s="3">
        <v>1996</v>
      </c>
      <c r="B8" s="4">
        <v>235.948736</v>
      </c>
    </row>
    <row r="9" spans="1:2" x14ac:dyDescent="0.25">
      <c r="A9" s="3">
        <v>1997</v>
      </c>
      <c r="B9" s="4">
        <v>294.53584000000001</v>
      </c>
    </row>
    <row r="10" spans="1:2" x14ac:dyDescent="0.25">
      <c r="A10" s="3">
        <v>1998</v>
      </c>
      <c r="B10" s="4">
        <v>223.45272</v>
      </c>
    </row>
    <row r="11" spans="1:2" x14ac:dyDescent="0.25">
      <c r="A11" s="3">
        <v>1999</v>
      </c>
      <c r="B11" s="4">
        <v>196.59491199999999</v>
      </c>
    </row>
    <row r="12" spans="1:2" x14ac:dyDescent="0.25">
      <c r="A12" s="3">
        <v>2000</v>
      </c>
      <c r="B12" s="4">
        <v>189.49882500000001</v>
      </c>
    </row>
    <row r="13" spans="1:2" x14ac:dyDescent="0.25">
      <c r="A13" s="3">
        <v>2001</v>
      </c>
      <c r="B13" s="4">
        <v>127.898691</v>
      </c>
    </row>
    <row r="14" spans="1:2" x14ac:dyDescent="0.25">
      <c r="A14" s="3">
        <v>2002</v>
      </c>
      <c r="B14" s="4">
        <v>146.77928199999999</v>
      </c>
    </row>
    <row r="15" spans="1:2" x14ac:dyDescent="0.25">
      <c r="A15" s="3">
        <v>2003</v>
      </c>
      <c r="B15" s="4">
        <v>136.01502199999999</v>
      </c>
    </row>
    <row r="16" spans="1:2" x14ac:dyDescent="0.25">
      <c r="A16" s="3">
        <v>2004</v>
      </c>
      <c r="B16" s="4">
        <v>179.650712</v>
      </c>
    </row>
    <row r="17" spans="1:2" x14ac:dyDescent="0.25">
      <c r="A17" s="3">
        <v>2005</v>
      </c>
      <c r="B17" s="4">
        <v>245.021457</v>
      </c>
    </row>
    <row r="18" spans="1:2" x14ac:dyDescent="0.25">
      <c r="A18" s="3">
        <v>2006</v>
      </c>
      <c r="B18" s="4">
        <v>230.957716</v>
      </c>
    </row>
    <row r="19" spans="1:2" x14ac:dyDescent="0.25">
      <c r="A19" s="3">
        <v>2007</v>
      </c>
      <c r="B19" s="4">
        <v>231.923089</v>
      </c>
    </row>
    <row r="20" spans="1:2" x14ac:dyDescent="0.25">
      <c r="A20" s="3">
        <v>2008</v>
      </c>
      <c r="B20" s="4">
        <v>265.022673</v>
      </c>
    </row>
    <row r="21" spans="1:2" x14ac:dyDescent="0.25">
      <c r="A21" s="3">
        <v>2009</v>
      </c>
      <c r="B21" s="4">
        <v>273.00163800000001</v>
      </c>
    </row>
    <row r="22" spans="1:2" x14ac:dyDescent="0.25">
      <c r="A22" s="3">
        <v>2010</v>
      </c>
      <c r="B22" s="4">
        <v>393.85430200000002</v>
      </c>
    </row>
    <row r="23" spans="1:2" x14ac:dyDescent="0.25">
      <c r="A23" s="3">
        <v>2011</v>
      </c>
      <c r="B23" s="4">
        <v>372.93016</v>
      </c>
    </row>
    <row r="24" spans="1:2" x14ac:dyDescent="0.25">
      <c r="A24" s="3">
        <v>2012</v>
      </c>
      <c r="B24" s="4">
        <v>233.97899799999999</v>
      </c>
    </row>
    <row r="25" spans="1:2" x14ac:dyDescent="0.25">
      <c r="A25" s="3">
        <v>2013</v>
      </c>
      <c r="B25" s="4">
        <v>248.12926200000001</v>
      </c>
    </row>
    <row r="26" spans="1:2" x14ac:dyDescent="0.25">
      <c r="A26" s="3">
        <v>2014</v>
      </c>
      <c r="B26" s="4">
        <v>259.342128</v>
      </c>
    </row>
    <row r="27" spans="1:2" x14ac:dyDescent="0.25">
      <c r="A27" s="5">
        <v>2015</v>
      </c>
      <c r="B27" s="6">
        <v>294.994102</v>
      </c>
    </row>
    <row r="28" spans="1:2" x14ac:dyDescent="0.25">
      <c r="A28" s="5" t="s">
        <v>15</v>
      </c>
      <c r="B28" s="6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65" workbookViewId="0">
      <selection activeCell="A29" sqref="A29:XFD29"/>
    </sheetView>
  </sheetViews>
  <sheetFormatPr baseColWidth="10" defaultRowHeight="15" x14ac:dyDescent="0.25"/>
  <sheetData>
    <row r="1" spans="1:4" x14ac:dyDescent="0.25">
      <c r="A1" t="s">
        <v>51</v>
      </c>
    </row>
    <row r="2" spans="1:4" ht="60" x14ac:dyDescent="0.25">
      <c r="A2" s="21" t="s">
        <v>6</v>
      </c>
      <c r="B2" s="21" t="s">
        <v>73</v>
      </c>
      <c r="C2" s="21" t="s">
        <v>16</v>
      </c>
      <c r="D2" s="47" t="s">
        <v>82</v>
      </c>
    </row>
    <row r="3" spans="1:4" x14ac:dyDescent="0.25">
      <c r="A3" s="23">
        <v>1991</v>
      </c>
      <c r="B3" s="80">
        <v>0</v>
      </c>
      <c r="C3" s="23">
        <v>34916770</v>
      </c>
      <c r="D3" s="67">
        <f>B3/C3</f>
        <v>0</v>
      </c>
    </row>
    <row r="4" spans="1:4" x14ac:dyDescent="0.25">
      <c r="A4" s="24">
        <v>1992</v>
      </c>
      <c r="B4" s="81">
        <v>0</v>
      </c>
      <c r="C4" s="24">
        <v>35558683</v>
      </c>
      <c r="D4" s="67">
        <f t="shared" ref="D4:D27" si="0">B4/C4</f>
        <v>0</v>
      </c>
    </row>
    <row r="5" spans="1:4" x14ac:dyDescent="0.25">
      <c r="A5" s="23">
        <v>1993</v>
      </c>
      <c r="B5" s="80">
        <v>794257</v>
      </c>
      <c r="C5" s="23">
        <v>36195170</v>
      </c>
      <c r="D5" s="67">
        <f t="shared" si="0"/>
        <v>2.1943728956101048E-2</v>
      </c>
    </row>
    <row r="6" spans="1:4" x14ac:dyDescent="0.25">
      <c r="A6" s="24">
        <v>1994</v>
      </c>
      <c r="B6" s="81">
        <v>356850</v>
      </c>
      <c r="C6" s="24">
        <v>36823539</v>
      </c>
      <c r="D6" s="67">
        <f t="shared" si="0"/>
        <v>9.6908121731591312E-3</v>
      </c>
    </row>
    <row r="7" spans="1:4" x14ac:dyDescent="0.25">
      <c r="A7" s="23">
        <v>1995</v>
      </c>
      <c r="B7" s="80">
        <v>14879</v>
      </c>
      <c r="C7" s="23">
        <v>37441980</v>
      </c>
      <c r="D7" s="67">
        <f t="shared" si="0"/>
        <v>3.9738817231353685E-4</v>
      </c>
    </row>
    <row r="8" spans="1:4" x14ac:dyDescent="0.25">
      <c r="A8" s="24">
        <v>1996</v>
      </c>
      <c r="B8" s="81">
        <v>11679</v>
      </c>
      <c r="C8" s="24">
        <v>38049040</v>
      </c>
      <c r="D8" s="67">
        <f t="shared" si="0"/>
        <v>3.0694598339406197E-4</v>
      </c>
    </row>
    <row r="9" spans="1:4" x14ac:dyDescent="0.25">
      <c r="A9" s="23">
        <v>1997</v>
      </c>
      <c r="B9" s="80">
        <v>0</v>
      </c>
      <c r="C9" s="23">
        <v>38645409</v>
      </c>
      <c r="D9" s="67">
        <f t="shared" si="0"/>
        <v>0</v>
      </c>
    </row>
    <row r="10" spans="1:4" x14ac:dyDescent="0.25">
      <c r="A10" s="24">
        <v>1998</v>
      </c>
      <c r="B10" s="81">
        <v>0</v>
      </c>
      <c r="C10" s="24">
        <v>39234059</v>
      </c>
      <c r="D10" s="67">
        <f t="shared" si="0"/>
        <v>0</v>
      </c>
    </row>
    <row r="11" spans="1:4" x14ac:dyDescent="0.25">
      <c r="A11" s="23">
        <v>1999</v>
      </c>
      <c r="B11" s="80">
        <v>0</v>
      </c>
      <c r="C11" s="23">
        <v>39819279</v>
      </c>
      <c r="D11" s="67">
        <f t="shared" si="0"/>
        <v>0</v>
      </c>
    </row>
    <row r="12" spans="1:4" x14ac:dyDescent="0.25">
      <c r="A12" s="24">
        <v>2000</v>
      </c>
      <c r="B12" s="81">
        <v>0</v>
      </c>
      <c r="C12" s="24">
        <v>40403959</v>
      </c>
      <c r="D12" s="67">
        <f t="shared" si="0"/>
        <v>0</v>
      </c>
    </row>
    <row r="13" spans="1:4" x14ac:dyDescent="0.25">
      <c r="A13" s="23">
        <v>2001</v>
      </c>
      <c r="B13" s="80">
        <v>0</v>
      </c>
      <c r="C13" s="23">
        <v>40988909</v>
      </c>
      <c r="D13" s="67">
        <f t="shared" si="0"/>
        <v>0</v>
      </c>
    </row>
    <row r="14" spans="1:4" x14ac:dyDescent="0.25">
      <c r="A14" s="24">
        <v>2002</v>
      </c>
      <c r="B14" s="81">
        <v>0</v>
      </c>
      <c r="C14" s="24">
        <v>41572493</v>
      </c>
      <c r="D14" s="67">
        <f t="shared" si="0"/>
        <v>0</v>
      </c>
    </row>
    <row r="15" spans="1:4" x14ac:dyDescent="0.25">
      <c r="A15" s="23">
        <v>2003</v>
      </c>
      <c r="B15" s="80">
        <v>30566</v>
      </c>
      <c r="C15" s="23">
        <v>42152147</v>
      </c>
      <c r="D15" s="67">
        <f t="shared" si="0"/>
        <v>7.2513506844621703E-4</v>
      </c>
    </row>
    <row r="16" spans="1:4" x14ac:dyDescent="0.25">
      <c r="A16" s="24">
        <v>2004</v>
      </c>
      <c r="B16" s="81">
        <v>0</v>
      </c>
      <c r="C16" s="24">
        <v>42724157</v>
      </c>
      <c r="D16" s="67">
        <f t="shared" si="0"/>
        <v>0</v>
      </c>
    </row>
    <row r="17" spans="1:4" x14ac:dyDescent="0.25">
      <c r="A17" s="23">
        <v>2005</v>
      </c>
      <c r="B17" s="80">
        <v>0</v>
      </c>
      <c r="C17" s="23">
        <v>43285636</v>
      </c>
      <c r="D17" s="67">
        <f t="shared" si="0"/>
        <v>0</v>
      </c>
    </row>
    <row r="18" spans="1:4" x14ac:dyDescent="0.25">
      <c r="A18" s="24">
        <v>2006</v>
      </c>
      <c r="B18" s="81">
        <v>0</v>
      </c>
      <c r="C18" s="24">
        <v>43835744</v>
      </c>
      <c r="D18" s="67">
        <f t="shared" si="0"/>
        <v>0</v>
      </c>
    </row>
    <row r="19" spans="1:4" x14ac:dyDescent="0.25">
      <c r="A19" s="23">
        <v>2007</v>
      </c>
      <c r="B19" s="80">
        <v>0</v>
      </c>
      <c r="C19" s="23">
        <v>44374647</v>
      </c>
      <c r="D19" s="67">
        <f t="shared" si="0"/>
        <v>0</v>
      </c>
    </row>
    <row r="20" spans="1:4" x14ac:dyDescent="0.25">
      <c r="A20" s="24">
        <v>2008</v>
      </c>
      <c r="B20" s="81">
        <v>0</v>
      </c>
      <c r="C20" s="24">
        <v>44901660</v>
      </c>
      <c r="D20" s="67">
        <f t="shared" si="0"/>
        <v>0</v>
      </c>
    </row>
    <row r="21" spans="1:4" x14ac:dyDescent="0.25">
      <c r="A21" s="23">
        <v>2009</v>
      </c>
      <c r="B21" s="80">
        <v>0</v>
      </c>
      <c r="C21" s="23">
        <v>45416276</v>
      </c>
      <c r="D21" s="67">
        <f t="shared" si="0"/>
        <v>0</v>
      </c>
    </row>
    <row r="22" spans="1:4" x14ac:dyDescent="0.25">
      <c r="A22" s="24">
        <v>2010</v>
      </c>
      <c r="B22" s="81">
        <v>0</v>
      </c>
      <c r="C22" s="24">
        <v>45918101</v>
      </c>
      <c r="D22" s="67">
        <f t="shared" si="0"/>
        <v>0</v>
      </c>
    </row>
    <row r="23" spans="1:4" x14ac:dyDescent="0.25">
      <c r="A23" s="23">
        <v>2011</v>
      </c>
      <c r="B23" s="80">
        <v>0</v>
      </c>
      <c r="C23" s="23">
        <v>46406446</v>
      </c>
      <c r="D23" s="67">
        <f t="shared" si="0"/>
        <v>0</v>
      </c>
    </row>
    <row r="24" spans="1:4" x14ac:dyDescent="0.25">
      <c r="A24" s="24">
        <v>2012</v>
      </c>
      <c r="B24" s="81">
        <v>0</v>
      </c>
      <c r="C24" s="24">
        <v>46881018</v>
      </c>
      <c r="D24" s="67">
        <f t="shared" si="0"/>
        <v>0</v>
      </c>
    </row>
    <row r="25" spans="1:4" x14ac:dyDescent="0.25">
      <c r="A25" s="23">
        <v>2013</v>
      </c>
      <c r="B25" s="80">
        <v>0</v>
      </c>
      <c r="C25" s="23">
        <v>47342363</v>
      </c>
      <c r="D25" s="67">
        <f t="shared" si="0"/>
        <v>0</v>
      </c>
    </row>
    <row r="26" spans="1:4" x14ac:dyDescent="0.25">
      <c r="A26" s="24">
        <v>2014</v>
      </c>
      <c r="B26" s="81">
        <v>0</v>
      </c>
      <c r="C26" s="24">
        <v>47791393</v>
      </c>
      <c r="D26" s="67">
        <f t="shared" si="0"/>
        <v>0</v>
      </c>
    </row>
    <row r="27" spans="1:4" x14ac:dyDescent="0.25">
      <c r="A27" s="23">
        <v>2015</v>
      </c>
      <c r="B27" s="80">
        <v>2</v>
      </c>
      <c r="C27" s="23">
        <v>48228704</v>
      </c>
      <c r="D27" s="67">
        <f t="shared" si="0"/>
        <v>4.1469080321959306E-8</v>
      </c>
    </row>
    <row r="28" spans="1:4" x14ac:dyDescent="0.25">
      <c r="A28" t="s">
        <v>97</v>
      </c>
    </row>
    <row r="30" spans="1:4" x14ac:dyDescent="0.25">
      <c r="A30" t="s">
        <v>52</v>
      </c>
    </row>
    <row r="31" spans="1:4" ht="75" x14ac:dyDescent="0.25">
      <c r="A31" s="21" t="s">
        <v>6</v>
      </c>
      <c r="B31" s="21" t="s">
        <v>80</v>
      </c>
      <c r="C31" s="21" t="s">
        <v>16</v>
      </c>
      <c r="D31" s="21" t="s">
        <v>83</v>
      </c>
    </row>
    <row r="32" spans="1:4" x14ac:dyDescent="0.25">
      <c r="A32" s="23">
        <v>1991</v>
      </c>
      <c r="B32" s="64">
        <v>0</v>
      </c>
      <c r="C32" s="23">
        <v>34916770</v>
      </c>
      <c r="D32" s="70">
        <f>B32/C32</f>
        <v>0</v>
      </c>
    </row>
    <row r="33" spans="1:4" x14ac:dyDescent="0.25">
      <c r="A33" s="24">
        <v>1992</v>
      </c>
      <c r="B33" s="65">
        <v>0</v>
      </c>
      <c r="C33" s="24">
        <v>35558683</v>
      </c>
      <c r="D33" s="71">
        <f t="shared" ref="D33:D56" si="1">B33/C33</f>
        <v>0</v>
      </c>
    </row>
    <row r="34" spans="1:4" x14ac:dyDescent="0.25">
      <c r="A34" s="23">
        <v>1993</v>
      </c>
      <c r="B34" s="64">
        <v>0</v>
      </c>
      <c r="C34" s="23">
        <v>36195170</v>
      </c>
      <c r="D34" s="70">
        <f t="shared" si="1"/>
        <v>0</v>
      </c>
    </row>
    <row r="35" spans="1:4" x14ac:dyDescent="0.25">
      <c r="A35" s="24">
        <v>1994</v>
      </c>
      <c r="B35" s="65">
        <v>0</v>
      </c>
      <c r="C35" s="24">
        <v>36823539</v>
      </c>
      <c r="D35" s="71">
        <f t="shared" si="1"/>
        <v>0</v>
      </c>
    </row>
    <row r="36" spans="1:4" x14ac:dyDescent="0.25">
      <c r="A36" s="23">
        <v>1995</v>
      </c>
      <c r="B36" s="64">
        <v>0</v>
      </c>
      <c r="C36" s="23">
        <v>37441980</v>
      </c>
      <c r="D36" s="70">
        <f t="shared" si="1"/>
        <v>0</v>
      </c>
    </row>
    <row r="37" spans="1:4" x14ac:dyDescent="0.25">
      <c r="A37" s="24">
        <v>1996</v>
      </c>
      <c r="B37" s="65">
        <v>0</v>
      </c>
      <c r="C37" s="24">
        <v>38049040</v>
      </c>
      <c r="D37" s="71">
        <f t="shared" si="1"/>
        <v>0</v>
      </c>
    </row>
    <row r="38" spans="1:4" x14ac:dyDescent="0.25">
      <c r="A38" s="23">
        <v>1997</v>
      </c>
      <c r="B38" s="64">
        <v>20033</v>
      </c>
      <c r="C38" s="23">
        <v>38645409</v>
      </c>
      <c r="D38" s="70">
        <f t="shared" si="1"/>
        <v>5.1837981582754107E-4</v>
      </c>
    </row>
    <row r="39" spans="1:4" x14ac:dyDescent="0.25">
      <c r="A39" s="24">
        <v>1998</v>
      </c>
      <c r="B39" s="65">
        <v>0</v>
      </c>
      <c r="C39" s="24">
        <v>39234059</v>
      </c>
      <c r="D39" s="71">
        <f t="shared" si="1"/>
        <v>0</v>
      </c>
    </row>
    <row r="40" spans="1:4" x14ac:dyDescent="0.25">
      <c r="A40" s="23">
        <v>1999</v>
      </c>
      <c r="B40" s="64">
        <v>0</v>
      </c>
      <c r="C40" s="23">
        <v>39819279</v>
      </c>
      <c r="D40" s="70">
        <f t="shared" si="1"/>
        <v>0</v>
      </c>
    </row>
    <row r="41" spans="1:4" x14ac:dyDescent="0.25">
      <c r="A41" s="24">
        <v>2000</v>
      </c>
      <c r="B41" s="65">
        <v>0</v>
      </c>
      <c r="C41" s="24">
        <v>40403959</v>
      </c>
      <c r="D41" s="71">
        <f t="shared" si="1"/>
        <v>0</v>
      </c>
    </row>
    <row r="42" spans="1:4" x14ac:dyDescent="0.25">
      <c r="A42" s="23">
        <v>2001</v>
      </c>
      <c r="B42" s="64">
        <v>1826</v>
      </c>
      <c r="C42" s="23">
        <v>40988909</v>
      </c>
      <c r="D42" s="70">
        <f t="shared" si="1"/>
        <v>4.4548636315252985E-5</v>
      </c>
    </row>
    <row r="43" spans="1:4" x14ac:dyDescent="0.25">
      <c r="A43" s="24">
        <v>2002</v>
      </c>
      <c r="B43" s="65">
        <v>0</v>
      </c>
      <c r="C43" s="24">
        <v>41572493</v>
      </c>
      <c r="D43" s="71">
        <f t="shared" si="1"/>
        <v>0</v>
      </c>
    </row>
    <row r="44" spans="1:4" x14ac:dyDescent="0.25">
      <c r="A44" s="23">
        <v>2003</v>
      </c>
      <c r="B44" s="64">
        <v>0</v>
      </c>
      <c r="C44" s="23">
        <v>42152147</v>
      </c>
      <c r="D44" s="70">
        <f t="shared" si="1"/>
        <v>0</v>
      </c>
    </row>
    <row r="45" spans="1:4" x14ac:dyDescent="0.25">
      <c r="A45" s="24">
        <v>2004</v>
      </c>
      <c r="B45" s="65">
        <v>0</v>
      </c>
      <c r="C45" s="24">
        <v>42724157</v>
      </c>
      <c r="D45" s="71">
        <f t="shared" si="1"/>
        <v>0</v>
      </c>
    </row>
    <row r="46" spans="1:4" x14ac:dyDescent="0.25">
      <c r="A46" s="23">
        <v>2005</v>
      </c>
      <c r="B46" s="64">
        <v>0</v>
      </c>
      <c r="C46" s="23">
        <v>43285636</v>
      </c>
      <c r="D46" s="70">
        <f t="shared" si="1"/>
        <v>0</v>
      </c>
    </row>
    <row r="47" spans="1:4" x14ac:dyDescent="0.25">
      <c r="A47" s="24">
        <v>2006</v>
      </c>
      <c r="B47" s="65">
        <v>0</v>
      </c>
      <c r="C47" s="24">
        <v>43835744</v>
      </c>
      <c r="D47" s="71">
        <f t="shared" si="1"/>
        <v>0</v>
      </c>
    </row>
    <row r="48" spans="1:4" x14ac:dyDescent="0.25">
      <c r="A48" s="23">
        <v>2007</v>
      </c>
      <c r="B48" s="64">
        <v>0</v>
      </c>
      <c r="C48" s="23">
        <v>44374647</v>
      </c>
      <c r="D48" s="70">
        <f t="shared" si="1"/>
        <v>0</v>
      </c>
    </row>
    <row r="49" spans="1:4" x14ac:dyDescent="0.25">
      <c r="A49" s="24">
        <v>2008</v>
      </c>
      <c r="B49" s="65">
        <v>0</v>
      </c>
      <c r="C49" s="24">
        <v>44901660</v>
      </c>
      <c r="D49" s="71">
        <f t="shared" si="1"/>
        <v>0</v>
      </c>
    </row>
    <row r="50" spans="1:4" x14ac:dyDescent="0.25">
      <c r="A50" s="23">
        <v>2009</v>
      </c>
      <c r="B50" s="64">
        <v>0</v>
      </c>
      <c r="C50" s="23">
        <v>45416276</v>
      </c>
      <c r="D50" s="70">
        <f t="shared" si="1"/>
        <v>0</v>
      </c>
    </row>
    <row r="51" spans="1:4" x14ac:dyDescent="0.25">
      <c r="A51" s="24">
        <v>2010</v>
      </c>
      <c r="B51" s="65">
        <v>0</v>
      </c>
      <c r="C51" s="24">
        <v>45918101</v>
      </c>
      <c r="D51" s="71">
        <f t="shared" si="1"/>
        <v>0</v>
      </c>
    </row>
    <row r="52" spans="1:4" x14ac:dyDescent="0.25">
      <c r="A52" s="23">
        <v>2011</v>
      </c>
      <c r="B52" s="64">
        <v>2692</v>
      </c>
      <c r="C52" s="23">
        <v>46406446</v>
      </c>
      <c r="D52" s="70">
        <f t="shared" si="1"/>
        <v>5.800918260364088E-5</v>
      </c>
    </row>
    <row r="53" spans="1:4" x14ac:dyDescent="0.25">
      <c r="A53" s="24">
        <v>2012</v>
      </c>
      <c r="B53" s="65">
        <v>0</v>
      </c>
      <c r="C53" s="24">
        <v>46881018</v>
      </c>
      <c r="D53" s="71">
        <f t="shared" si="1"/>
        <v>0</v>
      </c>
    </row>
    <row r="54" spans="1:4" x14ac:dyDescent="0.25">
      <c r="A54" s="23">
        <v>2013</v>
      </c>
      <c r="B54" s="64">
        <v>0</v>
      </c>
      <c r="C54" s="23">
        <v>47342363</v>
      </c>
      <c r="D54" s="70">
        <f t="shared" si="1"/>
        <v>0</v>
      </c>
    </row>
    <row r="55" spans="1:4" x14ac:dyDescent="0.25">
      <c r="A55" s="24">
        <v>2014</v>
      </c>
      <c r="B55" s="65">
        <v>0</v>
      </c>
      <c r="C55" s="24">
        <v>47791393</v>
      </c>
      <c r="D55" s="71">
        <f t="shared" si="1"/>
        <v>0</v>
      </c>
    </row>
    <row r="56" spans="1:4" x14ac:dyDescent="0.25">
      <c r="A56" s="23">
        <v>2015</v>
      </c>
      <c r="B56" s="64">
        <v>0</v>
      </c>
      <c r="C56" s="23">
        <v>48228704</v>
      </c>
      <c r="D56" s="70">
        <f t="shared" si="1"/>
        <v>0</v>
      </c>
    </row>
    <row r="57" spans="1:4" x14ac:dyDescent="0.25">
      <c r="A57" t="s">
        <v>97</v>
      </c>
    </row>
    <row r="59" spans="1:4" x14ac:dyDescent="0.25">
      <c r="A59" t="s">
        <v>84</v>
      </c>
    </row>
    <row r="60" spans="1:4" ht="60" x14ac:dyDescent="0.25">
      <c r="A60" s="21" t="s">
        <v>6</v>
      </c>
      <c r="B60" s="21" t="s">
        <v>85</v>
      </c>
      <c r="C60" s="21" t="s">
        <v>16</v>
      </c>
      <c r="D60" s="47" t="s">
        <v>86</v>
      </c>
    </row>
    <row r="61" spans="1:4" x14ac:dyDescent="0.25">
      <c r="A61" s="23">
        <v>1991</v>
      </c>
      <c r="B61" s="64">
        <f t="shared" ref="B61:B85" si="2">B3+B32</f>
        <v>0</v>
      </c>
      <c r="C61" s="23">
        <v>34916770</v>
      </c>
      <c r="D61" s="66">
        <f>B61/C61</f>
        <v>0</v>
      </c>
    </row>
    <row r="62" spans="1:4" x14ac:dyDescent="0.25">
      <c r="A62" s="24">
        <v>1992</v>
      </c>
      <c r="B62" s="65">
        <f t="shared" si="2"/>
        <v>0</v>
      </c>
      <c r="C62" s="24">
        <v>35558683</v>
      </c>
      <c r="D62" s="68">
        <f t="shared" ref="D62:D85" si="3">B62/C62</f>
        <v>0</v>
      </c>
    </row>
    <row r="63" spans="1:4" x14ac:dyDescent="0.25">
      <c r="A63" s="23">
        <v>1993</v>
      </c>
      <c r="B63" s="64">
        <f t="shared" si="2"/>
        <v>794257</v>
      </c>
      <c r="C63" s="23">
        <v>36195170</v>
      </c>
      <c r="D63" s="66">
        <f t="shared" si="3"/>
        <v>2.1943728956101048E-2</v>
      </c>
    </row>
    <row r="64" spans="1:4" x14ac:dyDescent="0.25">
      <c r="A64" s="24">
        <v>1994</v>
      </c>
      <c r="B64" s="65">
        <f t="shared" si="2"/>
        <v>356850</v>
      </c>
      <c r="C64" s="24">
        <v>36823539</v>
      </c>
      <c r="D64" s="68">
        <f t="shared" si="3"/>
        <v>9.6908121731591312E-3</v>
      </c>
    </row>
    <row r="65" spans="1:4" x14ac:dyDescent="0.25">
      <c r="A65" s="23">
        <v>1995</v>
      </c>
      <c r="B65" s="64">
        <f t="shared" si="2"/>
        <v>14879</v>
      </c>
      <c r="C65" s="23">
        <v>37441980</v>
      </c>
      <c r="D65" s="66">
        <f t="shared" si="3"/>
        <v>3.9738817231353685E-4</v>
      </c>
    </row>
    <row r="66" spans="1:4" x14ac:dyDescent="0.25">
      <c r="A66" s="24">
        <v>1996</v>
      </c>
      <c r="B66" s="65">
        <f t="shared" si="2"/>
        <v>11679</v>
      </c>
      <c r="C66" s="24">
        <v>38049040</v>
      </c>
      <c r="D66" s="68">
        <f t="shared" si="3"/>
        <v>3.0694598339406197E-4</v>
      </c>
    </row>
    <row r="67" spans="1:4" x14ac:dyDescent="0.25">
      <c r="A67" s="23">
        <v>1997</v>
      </c>
      <c r="B67" s="64">
        <f t="shared" si="2"/>
        <v>20033</v>
      </c>
      <c r="C67" s="23">
        <v>38645409</v>
      </c>
      <c r="D67" s="66">
        <f t="shared" si="3"/>
        <v>5.1837981582754107E-4</v>
      </c>
    </row>
    <row r="68" spans="1:4" x14ac:dyDescent="0.25">
      <c r="A68" s="24">
        <v>1998</v>
      </c>
      <c r="B68" s="65">
        <f t="shared" si="2"/>
        <v>0</v>
      </c>
      <c r="C68" s="24">
        <v>39234059</v>
      </c>
      <c r="D68" s="68">
        <f t="shared" si="3"/>
        <v>0</v>
      </c>
    </row>
    <row r="69" spans="1:4" x14ac:dyDescent="0.25">
      <c r="A69" s="23">
        <v>1999</v>
      </c>
      <c r="B69" s="64">
        <f t="shared" si="2"/>
        <v>0</v>
      </c>
      <c r="C69" s="23">
        <v>39819279</v>
      </c>
      <c r="D69" s="66">
        <f t="shared" si="3"/>
        <v>0</v>
      </c>
    </row>
    <row r="70" spans="1:4" x14ac:dyDescent="0.25">
      <c r="A70" s="24">
        <v>2000</v>
      </c>
      <c r="B70" s="65">
        <f t="shared" si="2"/>
        <v>0</v>
      </c>
      <c r="C70" s="24">
        <v>40403959</v>
      </c>
      <c r="D70" s="68">
        <f t="shared" si="3"/>
        <v>0</v>
      </c>
    </row>
    <row r="71" spans="1:4" x14ac:dyDescent="0.25">
      <c r="A71" s="23">
        <v>2001</v>
      </c>
      <c r="B71" s="64">
        <f t="shared" si="2"/>
        <v>1826</v>
      </c>
      <c r="C71" s="23">
        <v>40988909</v>
      </c>
      <c r="D71" s="66">
        <f t="shared" si="3"/>
        <v>4.4548636315252985E-5</v>
      </c>
    </row>
    <row r="72" spans="1:4" x14ac:dyDescent="0.25">
      <c r="A72" s="24">
        <v>2002</v>
      </c>
      <c r="B72" s="65">
        <f t="shared" si="2"/>
        <v>0</v>
      </c>
      <c r="C72" s="24">
        <v>41572493</v>
      </c>
      <c r="D72" s="68">
        <f t="shared" si="3"/>
        <v>0</v>
      </c>
    </row>
    <row r="73" spans="1:4" x14ac:dyDescent="0.25">
      <c r="A73" s="23">
        <v>2003</v>
      </c>
      <c r="B73" s="64">
        <f t="shared" si="2"/>
        <v>30566</v>
      </c>
      <c r="C73" s="23">
        <v>42152147</v>
      </c>
      <c r="D73" s="66">
        <f t="shared" si="3"/>
        <v>7.2513506844621703E-4</v>
      </c>
    </row>
    <row r="74" spans="1:4" x14ac:dyDescent="0.25">
      <c r="A74" s="24">
        <v>2004</v>
      </c>
      <c r="B74" s="65">
        <f t="shared" si="2"/>
        <v>0</v>
      </c>
      <c r="C74" s="24">
        <v>42724157</v>
      </c>
      <c r="D74" s="68">
        <f t="shared" si="3"/>
        <v>0</v>
      </c>
    </row>
    <row r="75" spans="1:4" x14ac:dyDescent="0.25">
      <c r="A75" s="23">
        <v>2005</v>
      </c>
      <c r="B75" s="64">
        <f t="shared" si="2"/>
        <v>0</v>
      </c>
      <c r="C75" s="23">
        <v>43285636</v>
      </c>
      <c r="D75" s="66">
        <f t="shared" si="3"/>
        <v>0</v>
      </c>
    </row>
    <row r="76" spans="1:4" x14ac:dyDescent="0.25">
      <c r="A76" s="24">
        <v>2006</v>
      </c>
      <c r="B76" s="65">
        <f t="shared" si="2"/>
        <v>0</v>
      </c>
      <c r="C76" s="24">
        <v>43835744</v>
      </c>
      <c r="D76" s="68">
        <f t="shared" si="3"/>
        <v>0</v>
      </c>
    </row>
    <row r="77" spans="1:4" x14ac:dyDescent="0.25">
      <c r="A77" s="23">
        <v>2007</v>
      </c>
      <c r="B77" s="64">
        <f t="shared" si="2"/>
        <v>0</v>
      </c>
      <c r="C77" s="23">
        <v>44374647</v>
      </c>
      <c r="D77" s="66">
        <f t="shared" si="3"/>
        <v>0</v>
      </c>
    </row>
    <row r="78" spans="1:4" x14ac:dyDescent="0.25">
      <c r="A78" s="24">
        <v>2008</v>
      </c>
      <c r="B78" s="65">
        <f t="shared" si="2"/>
        <v>0</v>
      </c>
      <c r="C78" s="24">
        <v>44901660</v>
      </c>
      <c r="D78" s="68">
        <f t="shared" si="3"/>
        <v>0</v>
      </c>
    </row>
    <row r="79" spans="1:4" x14ac:dyDescent="0.25">
      <c r="A79" s="23">
        <v>2009</v>
      </c>
      <c r="B79" s="64">
        <f t="shared" si="2"/>
        <v>0</v>
      </c>
      <c r="C79" s="23">
        <v>45416276</v>
      </c>
      <c r="D79" s="66">
        <f t="shared" si="3"/>
        <v>0</v>
      </c>
    </row>
    <row r="80" spans="1:4" x14ac:dyDescent="0.25">
      <c r="A80" s="24">
        <v>2010</v>
      </c>
      <c r="B80" s="65">
        <f t="shared" si="2"/>
        <v>0</v>
      </c>
      <c r="C80" s="24">
        <v>45918101</v>
      </c>
      <c r="D80" s="68">
        <f t="shared" si="3"/>
        <v>0</v>
      </c>
    </row>
    <row r="81" spans="1:4" x14ac:dyDescent="0.25">
      <c r="A81" s="23">
        <v>2011</v>
      </c>
      <c r="B81" s="64">
        <f t="shared" si="2"/>
        <v>2692</v>
      </c>
      <c r="C81" s="23">
        <v>46406446</v>
      </c>
      <c r="D81" s="66">
        <f t="shared" si="3"/>
        <v>5.800918260364088E-5</v>
      </c>
    </row>
    <row r="82" spans="1:4" x14ac:dyDescent="0.25">
      <c r="A82" s="24">
        <v>2012</v>
      </c>
      <c r="B82" s="65">
        <f t="shared" si="2"/>
        <v>0</v>
      </c>
      <c r="C82" s="24">
        <v>46881018</v>
      </c>
      <c r="D82" s="68">
        <f t="shared" si="3"/>
        <v>0</v>
      </c>
    </row>
    <row r="83" spans="1:4" x14ac:dyDescent="0.25">
      <c r="A83" s="23">
        <v>2013</v>
      </c>
      <c r="B83" s="64">
        <f t="shared" si="2"/>
        <v>0</v>
      </c>
      <c r="C83" s="23">
        <v>47342363</v>
      </c>
      <c r="D83" s="66">
        <f t="shared" si="3"/>
        <v>0</v>
      </c>
    </row>
    <row r="84" spans="1:4" x14ac:dyDescent="0.25">
      <c r="A84" s="24">
        <v>2014</v>
      </c>
      <c r="B84" s="65">
        <f t="shared" si="2"/>
        <v>0</v>
      </c>
      <c r="C84" s="24">
        <v>47791393</v>
      </c>
      <c r="D84" s="68">
        <f t="shared" si="3"/>
        <v>0</v>
      </c>
    </row>
    <row r="85" spans="1:4" x14ac:dyDescent="0.25">
      <c r="A85" s="23">
        <v>2015</v>
      </c>
      <c r="B85" s="64">
        <f t="shared" si="2"/>
        <v>2</v>
      </c>
      <c r="C85" s="23">
        <v>48228704</v>
      </c>
      <c r="D85" s="66">
        <f t="shared" si="3"/>
        <v>4.1469080321959306E-8</v>
      </c>
    </row>
    <row r="86" spans="1:4" x14ac:dyDescent="0.25">
      <c r="A86" t="s">
        <v>97</v>
      </c>
    </row>
  </sheetData>
  <pageMargins left="0.7" right="0.7" top="0.75" bottom="0.75" header="0.3" footer="0.3"/>
  <pageSetup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workbookViewId="0">
      <selection activeCell="A29" sqref="A29:XFD29"/>
    </sheetView>
  </sheetViews>
  <sheetFormatPr baseColWidth="10" defaultRowHeight="15" x14ac:dyDescent="0.25"/>
  <cols>
    <col min="4" max="4" width="14.42578125" customWidth="1"/>
  </cols>
  <sheetData>
    <row r="1" spans="1:4" x14ac:dyDescent="0.25">
      <c r="A1" t="s">
        <v>47</v>
      </c>
    </row>
    <row r="2" spans="1:4" ht="75" x14ac:dyDescent="0.25">
      <c r="A2" s="21" t="s">
        <v>6</v>
      </c>
      <c r="B2" s="21" t="s">
        <v>73</v>
      </c>
      <c r="C2" s="21" t="s">
        <v>34</v>
      </c>
      <c r="D2" s="47" t="s">
        <v>23</v>
      </c>
    </row>
    <row r="3" spans="1:4" x14ac:dyDescent="0.25">
      <c r="A3" s="23">
        <v>1991</v>
      </c>
      <c r="B3" s="80">
        <v>0</v>
      </c>
      <c r="C3" s="25">
        <v>41.239551378248166</v>
      </c>
      <c r="D3" s="78">
        <f>(B3)/(C3*1000000000)</f>
        <v>0</v>
      </c>
    </row>
    <row r="4" spans="1:4" x14ac:dyDescent="0.25">
      <c r="A4" s="24">
        <v>1992</v>
      </c>
      <c r="B4" s="81">
        <v>0</v>
      </c>
      <c r="C4" s="26">
        <v>49.279585355094838</v>
      </c>
      <c r="D4" s="79">
        <f t="shared" ref="D4:D27" si="0">(B4)/(C4*1000000000)</f>
        <v>0</v>
      </c>
    </row>
    <row r="5" spans="1:4" x14ac:dyDescent="0.25">
      <c r="A5" s="23">
        <v>1993</v>
      </c>
      <c r="B5" s="80">
        <v>794257</v>
      </c>
      <c r="C5" s="25">
        <v>55.802540100979527</v>
      </c>
      <c r="D5" s="78">
        <f t="shared" si="0"/>
        <v>1.4233348492070847E-5</v>
      </c>
    </row>
    <row r="6" spans="1:4" x14ac:dyDescent="0.25">
      <c r="A6" s="24">
        <v>1994</v>
      </c>
      <c r="B6" s="81">
        <v>356850</v>
      </c>
      <c r="C6" s="26">
        <v>81.703496603993358</v>
      </c>
      <c r="D6" s="79">
        <f t="shared" si="0"/>
        <v>4.3676221316403063E-6</v>
      </c>
    </row>
    <row r="7" spans="1:4" x14ac:dyDescent="0.25">
      <c r="A7" s="23">
        <v>1995</v>
      </c>
      <c r="B7" s="80">
        <v>14879</v>
      </c>
      <c r="C7" s="25">
        <v>92.507277798198501</v>
      </c>
      <c r="D7" s="78">
        <f t="shared" si="0"/>
        <v>1.6084139922977775E-7</v>
      </c>
    </row>
    <row r="8" spans="1:4" x14ac:dyDescent="0.25">
      <c r="A8" s="24">
        <v>1996</v>
      </c>
      <c r="B8" s="81">
        <v>11679</v>
      </c>
      <c r="C8" s="26">
        <v>97.160111573336977</v>
      </c>
      <c r="D8" s="79">
        <f t="shared" si="0"/>
        <v>1.2020364953147083E-7</v>
      </c>
    </row>
    <row r="9" spans="1:4" x14ac:dyDescent="0.25">
      <c r="A9" s="23">
        <v>1997</v>
      </c>
      <c r="B9" s="80">
        <v>0</v>
      </c>
      <c r="C9" s="25">
        <v>106.6595079635281</v>
      </c>
      <c r="D9" s="78">
        <f t="shared" si="0"/>
        <v>0</v>
      </c>
    </row>
    <row r="10" spans="1:4" x14ac:dyDescent="0.25">
      <c r="A10" s="24">
        <v>1998</v>
      </c>
      <c r="B10" s="81">
        <v>0</v>
      </c>
      <c r="C10" s="26">
        <v>98.443743190849105</v>
      </c>
      <c r="D10" s="79">
        <f t="shared" si="0"/>
        <v>0</v>
      </c>
    </row>
    <row r="11" spans="1:4" x14ac:dyDescent="0.25">
      <c r="A11" s="23">
        <v>1999</v>
      </c>
      <c r="B11" s="80">
        <v>0</v>
      </c>
      <c r="C11" s="25">
        <v>86.186156584381663</v>
      </c>
      <c r="D11" s="78">
        <f t="shared" si="0"/>
        <v>0</v>
      </c>
    </row>
    <row r="12" spans="1:4" x14ac:dyDescent="0.25">
      <c r="A12" s="24">
        <v>2000</v>
      </c>
      <c r="B12" s="81">
        <v>0</v>
      </c>
      <c r="C12" s="26">
        <v>99.886577575544408</v>
      </c>
      <c r="D12" s="79">
        <f t="shared" si="0"/>
        <v>0</v>
      </c>
    </row>
    <row r="13" spans="1:4" x14ac:dyDescent="0.25">
      <c r="A13" s="23">
        <v>2001</v>
      </c>
      <c r="B13" s="80">
        <v>0</v>
      </c>
      <c r="C13" s="25">
        <v>98.203544965267795</v>
      </c>
      <c r="D13" s="78">
        <f t="shared" si="0"/>
        <v>0</v>
      </c>
    </row>
    <row r="14" spans="1:4" x14ac:dyDescent="0.25">
      <c r="A14" s="24">
        <v>2002</v>
      </c>
      <c r="B14" s="81">
        <v>0</v>
      </c>
      <c r="C14" s="26">
        <v>97.933392356425259</v>
      </c>
      <c r="D14" s="79">
        <f t="shared" si="0"/>
        <v>0</v>
      </c>
    </row>
    <row r="15" spans="1:4" x14ac:dyDescent="0.25">
      <c r="A15" s="23">
        <v>2003</v>
      </c>
      <c r="B15" s="80">
        <v>30566</v>
      </c>
      <c r="C15" s="25">
        <v>94.684582573316717</v>
      </c>
      <c r="D15" s="78">
        <f t="shared" si="0"/>
        <v>3.2281918734057849E-7</v>
      </c>
    </row>
    <row r="16" spans="1:4" x14ac:dyDescent="0.25">
      <c r="A16" s="24">
        <v>2004</v>
      </c>
      <c r="B16" s="81">
        <v>0</v>
      </c>
      <c r="C16" s="26">
        <v>117.07486551527938</v>
      </c>
      <c r="D16" s="79">
        <f t="shared" si="0"/>
        <v>0</v>
      </c>
    </row>
    <row r="17" spans="1:4" x14ac:dyDescent="0.25">
      <c r="A17" s="23">
        <v>2005</v>
      </c>
      <c r="B17" s="80">
        <v>0</v>
      </c>
      <c r="C17" s="25">
        <v>146.56626631057017</v>
      </c>
      <c r="D17" s="78">
        <f t="shared" si="0"/>
        <v>0</v>
      </c>
    </row>
    <row r="18" spans="1:4" x14ac:dyDescent="0.25">
      <c r="A18" s="24">
        <v>2006</v>
      </c>
      <c r="B18" s="81">
        <v>0</v>
      </c>
      <c r="C18" s="26">
        <v>162.59014609641432</v>
      </c>
      <c r="D18" s="79">
        <f t="shared" si="0"/>
        <v>0</v>
      </c>
    </row>
    <row r="19" spans="1:4" x14ac:dyDescent="0.25">
      <c r="A19" s="23">
        <v>2007</v>
      </c>
      <c r="B19" s="80">
        <v>0</v>
      </c>
      <c r="C19" s="25">
        <v>207.41649464237895</v>
      </c>
      <c r="D19" s="78">
        <f t="shared" si="0"/>
        <v>0</v>
      </c>
    </row>
    <row r="20" spans="1:4" x14ac:dyDescent="0.25">
      <c r="A20" s="24">
        <v>2008</v>
      </c>
      <c r="B20" s="81">
        <v>0</v>
      </c>
      <c r="C20" s="26">
        <v>243.98243787084013</v>
      </c>
      <c r="D20" s="79">
        <f t="shared" si="0"/>
        <v>0</v>
      </c>
    </row>
    <row r="21" spans="1:4" x14ac:dyDescent="0.25">
      <c r="A21" s="23">
        <v>2009</v>
      </c>
      <c r="B21" s="80">
        <v>0</v>
      </c>
      <c r="C21" s="25">
        <v>233.8216705442575</v>
      </c>
      <c r="D21" s="78">
        <f t="shared" si="0"/>
        <v>0</v>
      </c>
    </row>
    <row r="22" spans="1:4" x14ac:dyDescent="0.25">
      <c r="A22" s="24">
        <v>2010</v>
      </c>
      <c r="B22" s="81">
        <v>0</v>
      </c>
      <c r="C22" s="26">
        <v>287.01818463752926</v>
      </c>
      <c r="D22" s="79">
        <f t="shared" si="0"/>
        <v>0</v>
      </c>
    </row>
    <row r="23" spans="1:4" x14ac:dyDescent="0.25">
      <c r="A23" s="23">
        <v>2011</v>
      </c>
      <c r="B23" s="80">
        <v>0</v>
      </c>
      <c r="C23" s="25">
        <v>335.41515670218615</v>
      </c>
      <c r="D23" s="78">
        <f t="shared" si="0"/>
        <v>0</v>
      </c>
    </row>
    <row r="24" spans="1:4" x14ac:dyDescent="0.25">
      <c r="A24" s="24">
        <v>2012</v>
      </c>
      <c r="B24" s="81">
        <v>0</v>
      </c>
      <c r="C24" s="26">
        <v>369.65970037551983</v>
      </c>
      <c r="D24" s="79">
        <f t="shared" si="0"/>
        <v>0</v>
      </c>
    </row>
    <row r="25" spans="1:4" x14ac:dyDescent="0.25">
      <c r="A25" s="23">
        <v>2013</v>
      </c>
      <c r="B25" s="80">
        <v>0</v>
      </c>
      <c r="C25" s="25">
        <v>380.19188186037212</v>
      </c>
      <c r="D25" s="78">
        <f t="shared" si="0"/>
        <v>0</v>
      </c>
    </row>
    <row r="26" spans="1:4" x14ac:dyDescent="0.25">
      <c r="A26" s="24">
        <v>2014</v>
      </c>
      <c r="B26" s="81">
        <v>0</v>
      </c>
      <c r="C26" s="26">
        <v>378.41602053371474</v>
      </c>
      <c r="D26" s="79">
        <f t="shared" si="0"/>
        <v>0</v>
      </c>
    </row>
    <row r="27" spans="1:4" x14ac:dyDescent="0.25">
      <c r="A27" s="23">
        <v>2015</v>
      </c>
      <c r="B27" s="80">
        <v>2</v>
      </c>
      <c r="C27" s="25">
        <v>292.08015563330991</v>
      </c>
      <c r="D27" s="78">
        <f t="shared" si="0"/>
        <v>6.8474354091720173E-12</v>
      </c>
    </row>
    <row r="28" spans="1:4" x14ac:dyDescent="0.25">
      <c r="A28" t="s">
        <v>97</v>
      </c>
    </row>
    <row r="30" spans="1:4" x14ac:dyDescent="0.25">
      <c r="A30" t="s">
        <v>48</v>
      </c>
    </row>
    <row r="31" spans="1:4" ht="75" x14ac:dyDescent="0.25">
      <c r="A31" s="21" t="s">
        <v>6</v>
      </c>
      <c r="B31" s="21" t="s">
        <v>80</v>
      </c>
      <c r="C31" s="21" t="s">
        <v>34</v>
      </c>
      <c r="D31" s="47" t="s">
        <v>87</v>
      </c>
    </row>
    <row r="32" spans="1:4" x14ac:dyDescent="0.25">
      <c r="A32" s="23">
        <v>1991</v>
      </c>
      <c r="B32" s="64">
        <v>0</v>
      </c>
      <c r="C32" s="25">
        <v>41.239551378248166</v>
      </c>
      <c r="D32" s="76">
        <f>(B32)/(C32*1000000000)</f>
        <v>0</v>
      </c>
    </row>
    <row r="33" spans="1:4" x14ac:dyDescent="0.25">
      <c r="A33" s="24">
        <v>1992</v>
      </c>
      <c r="B33" s="65">
        <v>0</v>
      </c>
      <c r="C33" s="26">
        <v>49.279585355094838</v>
      </c>
      <c r="D33" s="77">
        <f t="shared" ref="D33:D56" si="1">(B33)/(C33*1000000000)</f>
        <v>0</v>
      </c>
    </row>
    <row r="34" spans="1:4" x14ac:dyDescent="0.25">
      <c r="A34" s="23">
        <v>1993</v>
      </c>
      <c r="B34" s="64">
        <v>0</v>
      </c>
      <c r="C34" s="25">
        <v>55.802540100979527</v>
      </c>
      <c r="D34" s="76">
        <f t="shared" si="1"/>
        <v>0</v>
      </c>
    </row>
    <row r="35" spans="1:4" x14ac:dyDescent="0.25">
      <c r="A35" s="24">
        <v>1994</v>
      </c>
      <c r="B35" s="65">
        <v>0</v>
      </c>
      <c r="C35" s="26">
        <v>81.703496603993358</v>
      </c>
      <c r="D35" s="77">
        <f t="shared" si="1"/>
        <v>0</v>
      </c>
    </row>
    <row r="36" spans="1:4" x14ac:dyDescent="0.25">
      <c r="A36" s="23">
        <v>1995</v>
      </c>
      <c r="B36" s="64">
        <v>0</v>
      </c>
      <c r="C36" s="25">
        <v>92.507277798198501</v>
      </c>
      <c r="D36" s="76">
        <f t="shared" si="1"/>
        <v>0</v>
      </c>
    </row>
    <row r="37" spans="1:4" x14ac:dyDescent="0.25">
      <c r="A37" s="24">
        <v>1996</v>
      </c>
      <c r="B37" s="65">
        <v>0</v>
      </c>
      <c r="C37" s="26">
        <v>97.160111573336977</v>
      </c>
      <c r="D37" s="77">
        <f t="shared" si="1"/>
        <v>0</v>
      </c>
    </row>
    <row r="38" spans="1:4" x14ac:dyDescent="0.25">
      <c r="A38" s="23">
        <v>1997</v>
      </c>
      <c r="B38" s="64">
        <v>20033</v>
      </c>
      <c r="C38" s="25">
        <v>106.6595079635281</v>
      </c>
      <c r="D38" s="76">
        <f t="shared" si="1"/>
        <v>1.878219802668715E-7</v>
      </c>
    </row>
    <row r="39" spans="1:4" x14ac:dyDescent="0.25">
      <c r="A39" s="24">
        <v>1998</v>
      </c>
      <c r="B39" s="65">
        <v>0</v>
      </c>
      <c r="C39" s="26">
        <v>98.443743190849105</v>
      </c>
      <c r="D39" s="77">
        <f t="shared" si="1"/>
        <v>0</v>
      </c>
    </row>
    <row r="40" spans="1:4" x14ac:dyDescent="0.25">
      <c r="A40" s="23">
        <v>1999</v>
      </c>
      <c r="B40" s="64">
        <v>0</v>
      </c>
      <c r="C40" s="25">
        <v>86.186156584381663</v>
      </c>
      <c r="D40" s="76">
        <f t="shared" si="1"/>
        <v>0</v>
      </c>
    </row>
    <row r="41" spans="1:4" x14ac:dyDescent="0.25">
      <c r="A41" s="24">
        <v>2000</v>
      </c>
      <c r="B41" s="65">
        <v>0</v>
      </c>
      <c r="C41" s="26">
        <v>99.886577575544408</v>
      </c>
      <c r="D41" s="77">
        <f t="shared" si="1"/>
        <v>0</v>
      </c>
    </row>
    <row r="42" spans="1:4" x14ac:dyDescent="0.25">
      <c r="A42" s="23">
        <v>2001</v>
      </c>
      <c r="B42" s="64">
        <v>1826</v>
      </c>
      <c r="C42" s="25">
        <v>98.203544965267795</v>
      </c>
      <c r="D42" s="76">
        <f t="shared" si="1"/>
        <v>1.8594033450073638E-8</v>
      </c>
    </row>
    <row r="43" spans="1:4" x14ac:dyDescent="0.25">
      <c r="A43" s="24">
        <v>2002</v>
      </c>
      <c r="B43" s="65">
        <v>0</v>
      </c>
      <c r="C43" s="26">
        <v>97.933392356425259</v>
      </c>
      <c r="D43" s="77">
        <f t="shared" si="1"/>
        <v>0</v>
      </c>
    </row>
    <row r="44" spans="1:4" x14ac:dyDescent="0.25">
      <c r="A44" s="23">
        <v>2003</v>
      </c>
      <c r="B44" s="64">
        <v>0</v>
      </c>
      <c r="C44" s="25">
        <v>94.684582573316717</v>
      </c>
      <c r="D44" s="76">
        <f t="shared" si="1"/>
        <v>0</v>
      </c>
    </row>
    <row r="45" spans="1:4" x14ac:dyDescent="0.25">
      <c r="A45" s="24">
        <v>2004</v>
      </c>
      <c r="B45" s="65">
        <v>0</v>
      </c>
      <c r="C45" s="26">
        <v>117.07486551527938</v>
      </c>
      <c r="D45" s="77">
        <f t="shared" si="1"/>
        <v>0</v>
      </c>
    </row>
    <row r="46" spans="1:4" x14ac:dyDescent="0.25">
      <c r="A46" s="23">
        <v>2005</v>
      </c>
      <c r="B46" s="64">
        <v>0</v>
      </c>
      <c r="C46" s="25">
        <v>146.56626631057017</v>
      </c>
      <c r="D46" s="76">
        <f t="shared" si="1"/>
        <v>0</v>
      </c>
    </row>
    <row r="47" spans="1:4" x14ac:dyDescent="0.25">
      <c r="A47" s="24">
        <v>2006</v>
      </c>
      <c r="B47" s="65">
        <v>0</v>
      </c>
      <c r="C47" s="26">
        <v>162.59014609641432</v>
      </c>
      <c r="D47" s="77">
        <f t="shared" si="1"/>
        <v>0</v>
      </c>
    </row>
    <row r="48" spans="1:4" x14ac:dyDescent="0.25">
      <c r="A48" s="23">
        <v>2007</v>
      </c>
      <c r="B48" s="64">
        <v>0</v>
      </c>
      <c r="C48" s="25">
        <v>207.41649464237895</v>
      </c>
      <c r="D48" s="76">
        <f t="shared" si="1"/>
        <v>0</v>
      </c>
    </row>
    <row r="49" spans="1:4" x14ac:dyDescent="0.25">
      <c r="A49" s="24">
        <v>2008</v>
      </c>
      <c r="B49" s="65">
        <v>0</v>
      </c>
      <c r="C49" s="26">
        <v>243.98243787084013</v>
      </c>
      <c r="D49" s="77">
        <f t="shared" si="1"/>
        <v>0</v>
      </c>
    </row>
    <row r="50" spans="1:4" x14ac:dyDescent="0.25">
      <c r="A50" s="23">
        <v>2009</v>
      </c>
      <c r="B50" s="64">
        <v>0</v>
      </c>
      <c r="C50" s="25">
        <v>233.8216705442575</v>
      </c>
      <c r="D50" s="76">
        <f t="shared" si="1"/>
        <v>0</v>
      </c>
    </row>
    <row r="51" spans="1:4" x14ac:dyDescent="0.25">
      <c r="A51" s="24">
        <v>2010</v>
      </c>
      <c r="B51" s="65">
        <v>0</v>
      </c>
      <c r="C51" s="26">
        <v>287.01818463752926</v>
      </c>
      <c r="D51" s="77">
        <f t="shared" si="1"/>
        <v>0</v>
      </c>
    </row>
    <row r="52" spans="1:4" x14ac:dyDescent="0.25">
      <c r="A52" s="23">
        <v>2011</v>
      </c>
      <c r="B52" s="64">
        <v>2692</v>
      </c>
      <c r="C52" s="25">
        <v>335.41515670218615</v>
      </c>
      <c r="D52" s="76">
        <f t="shared" si="1"/>
        <v>8.0258746398577821E-9</v>
      </c>
    </row>
    <row r="53" spans="1:4" x14ac:dyDescent="0.25">
      <c r="A53" s="24">
        <v>2012</v>
      </c>
      <c r="B53" s="65">
        <v>0</v>
      </c>
      <c r="C53" s="26">
        <v>369.65970037551983</v>
      </c>
      <c r="D53" s="77">
        <f t="shared" si="1"/>
        <v>0</v>
      </c>
    </row>
    <row r="54" spans="1:4" x14ac:dyDescent="0.25">
      <c r="A54" s="23">
        <v>2013</v>
      </c>
      <c r="B54" s="64">
        <v>0</v>
      </c>
      <c r="C54" s="25">
        <v>380.19188186037212</v>
      </c>
      <c r="D54" s="76">
        <f t="shared" si="1"/>
        <v>0</v>
      </c>
    </row>
    <row r="55" spans="1:4" x14ac:dyDescent="0.25">
      <c r="A55" s="24">
        <v>2014</v>
      </c>
      <c r="B55" s="65">
        <v>0</v>
      </c>
      <c r="C55" s="26">
        <v>378.41602053371474</v>
      </c>
      <c r="D55" s="77">
        <f t="shared" si="1"/>
        <v>0</v>
      </c>
    </row>
    <row r="56" spans="1:4" x14ac:dyDescent="0.25">
      <c r="A56" s="23">
        <v>2015</v>
      </c>
      <c r="B56" s="64">
        <v>0</v>
      </c>
      <c r="C56" s="25">
        <v>292.08015563330991</v>
      </c>
      <c r="D56" s="76">
        <f t="shared" si="1"/>
        <v>0</v>
      </c>
    </row>
    <row r="57" spans="1:4" x14ac:dyDescent="0.25">
      <c r="A57" t="s">
        <v>97</v>
      </c>
    </row>
    <row r="59" spans="1:4" x14ac:dyDescent="0.25">
      <c r="A59" t="s">
        <v>49</v>
      </c>
    </row>
    <row r="60" spans="1:4" ht="75" x14ac:dyDescent="0.25">
      <c r="A60" s="21" t="s">
        <v>6</v>
      </c>
      <c r="B60" s="21" t="s">
        <v>85</v>
      </c>
      <c r="C60" s="21" t="s">
        <v>34</v>
      </c>
      <c r="D60" s="21" t="s">
        <v>88</v>
      </c>
    </row>
    <row r="61" spans="1:4" x14ac:dyDescent="0.25">
      <c r="A61" s="23">
        <v>1991</v>
      </c>
      <c r="B61" s="64">
        <f t="shared" ref="B61:B85" si="2">B3+B32</f>
        <v>0</v>
      </c>
      <c r="C61" s="25">
        <v>41.239551378248166</v>
      </c>
      <c r="D61" s="76">
        <f>(B61)/(C61*1000000000)</f>
        <v>0</v>
      </c>
    </row>
    <row r="62" spans="1:4" x14ac:dyDescent="0.25">
      <c r="A62" s="24">
        <v>1992</v>
      </c>
      <c r="B62" s="65">
        <f t="shared" si="2"/>
        <v>0</v>
      </c>
      <c r="C62" s="26">
        <v>49.279585355094838</v>
      </c>
      <c r="D62" s="77">
        <f t="shared" ref="D62:D85" si="3">(B62)/(C62*1000000000)</f>
        <v>0</v>
      </c>
    </row>
    <row r="63" spans="1:4" x14ac:dyDescent="0.25">
      <c r="A63" s="23">
        <v>1993</v>
      </c>
      <c r="B63" s="64">
        <f t="shared" si="2"/>
        <v>794257</v>
      </c>
      <c r="C63" s="25">
        <v>55.802540100979527</v>
      </c>
      <c r="D63" s="76">
        <f t="shared" si="3"/>
        <v>1.4233348492070847E-5</v>
      </c>
    </row>
    <row r="64" spans="1:4" x14ac:dyDescent="0.25">
      <c r="A64" s="24">
        <v>1994</v>
      </c>
      <c r="B64" s="65">
        <f t="shared" si="2"/>
        <v>356850</v>
      </c>
      <c r="C64" s="26">
        <v>81.703496603993358</v>
      </c>
      <c r="D64" s="77">
        <f t="shared" si="3"/>
        <v>4.3676221316403063E-6</v>
      </c>
    </row>
    <row r="65" spans="1:4" x14ac:dyDescent="0.25">
      <c r="A65" s="23">
        <v>1995</v>
      </c>
      <c r="B65" s="64">
        <f t="shared" si="2"/>
        <v>14879</v>
      </c>
      <c r="C65" s="25">
        <v>92.507277798198501</v>
      </c>
      <c r="D65" s="76">
        <f t="shared" si="3"/>
        <v>1.6084139922977775E-7</v>
      </c>
    </row>
    <row r="66" spans="1:4" x14ac:dyDescent="0.25">
      <c r="A66" s="24">
        <v>1996</v>
      </c>
      <c r="B66" s="65">
        <f t="shared" si="2"/>
        <v>11679</v>
      </c>
      <c r="C66" s="26">
        <v>97.160111573336977</v>
      </c>
      <c r="D66" s="77">
        <f t="shared" si="3"/>
        <v>1.2020364953147083E-7</v>
      </c>
    </row>
    <row r="67" spans="1:4" x14ac:dyDescent="0.25">
      <c r="A67" s="23">
        <v>1997</v>
      </c>
      <c r="B67" s="64">
        <f t="shared" si="2"/>
        <v>20033</v>
      </c>
      <c r="C67" s="25">
        <v>106.6595079635281</v>
      </c>
      <c r="D67" s="76">
        <f t="shared" si="3"/>
        <v>1.878219802668715E-7</v>
      </c>
    </row>
    <row r="68" spans="1:4" x14ac:dyDescent="0.25">
      <c r="A68" s="24">
        <v>1998</v>
      </c>
      <c r="B68" s="65">
        <f t="shared" si="2"/>
        <v>0</v>
      </c>
      <c r="C68" s="26">
        <v>98.443743190849105</v>
      </c>
      <c r="D68" s="77">
        <f t="shared" si="3"/>
        <v>0</v>
      </c>
    </row>
    <row r="69" spans="1:4" x14ac:dyDescent="0.25">
      <c r="A69" s="23">
        <v>1999</v>
      </c>
      <c r="B69" s="64">
        <f t="shared" si="2"/>
        <v>0</v>
      </c>
      <c r="C69" s="25">
        <v>86.186156584381663</v>
      </c>
      <c r="D69" s="76">
        <f t="shared" si="3"/>
        <v>0</v>
      </c>
    </row>
    <row r="70" spans="1:4" x14ac:dyDescent="0.25">
      <c r="A70" s="24">
        <v>2000</v>
      </c>
      <c r="B70" s="65">
        <f t="shared" si="2"/>
        <v>0</v>
      </c>
      <c r="C70" s="26">
        <v>99.886577575544408</v>
      </c>
      <c r="D70" s="77">
        <f t="shared" si="3"/>
        <v>0</v>
      </c>
    </row>
    <row r="71" spans="1:4" x14ac:dyDescent="0.25">
      <c r="A71" s="23">
        <v>2001</v>
      </c>
      <c r="B71" s="64">
        <f t="shared" si="2"/>
        <v>1826</v>
      </c>
      <c r="C71" s="25">
        <v>98.203544965267795</v>
      </c>
      <c r="D71" s="76">
        <f t="shared" si="3"/>
        <v>1.8594033450073638E-8</v>
      </c>
    </row>
    <row r="72" spans="1:4" x14ac:dyDescent="0.25">
      <c r="A72" s="24">
        <v>2002</v>
      </c>
      <c r="B72" s="65">
        <f t="shared" si="2"/>
        <v>0</v>
      </c>
      <c r="C72" s="26">
        <v>97.933392356425259</v>
      </c>
      <c r="D72" s="77">
        <f t="shared" si="3"/>
        <v>0</v>
      </c>
    </row>
    <row r="73" spans="1:4" x14ac:dyDescent="0.25">
      <c r="A73" s="23">
        <v>2003</v>
      </c>
      <c r="B73" s="64">
        <f t="shared" si="2"/>
        <v>30566</v>
      </c>
      <c r="C73" s="25">
        <v>94.684582573316717</v>
      </c>
      <c r="D73" s="76">
        <f t="shared" si="3"/>
        <v>3.2281918734057849E-7</v>
      </c>
    </row>
    <row r="74" spans="1:4" x14ac:dyDescent="0.25">
      <c r="A74" s="24">
        <v>2004</v>
      </c>
      <c r="B74" s="65">
        <f t="shared" si="2"/>
        <v>0</v>
      </c>
      <c r="C74" s="26">
        <v>117.07486551527938</v>
      </c>
      <c r="D74" s="77">
        <f t="shared" si="3"/>
        <v>0</v>
      </c>
    </row>
    <row r="75" spans="1:4" x14ac:dyDescent="0.25">
      <c r="A75" s="23">
        <v>2005</v>
      </c>
      <c r="B75" s="64">
        <f t="shared" si="2"/>
        <v>0</v>
      </c>
      <c r="C75" s="25">
        <v>146.56626631057017</v>
      </c>
      <c r="D75" s="76">
        <f t="shared" si="3"/>
        <v>0</v>
      </c>
    </row>
    <row r="76" spans="1:4" x14ac:dyDescent="0.25">
      <c r="A76" s="24">
        <v>2006</v>
      </c>
      <c r="B76" s="65">
        <f t="shared" si="2"/>
        <v>0</v>
      </c>
      <c r="C76" s="26">
        <v>162.59014609641432</v>
      </c>
      <c r="D76" s="77">
        <f t="shared" si="3"/>
        <v>0</v>
      </c>
    </row>
    <row r="77" spans="1:4" x14ac:dyDescent="0.25">
      <c r="A77" s="23">
        <v>2007</v>
      </c>
      <c r="B77" s="64">
        <f t="shared" si="2"/>
        <v>0</v>
      </c>
      <c r="C77" s="25">
        <v>207.41649464237895</v>
      </c>
      <c r="D77" s="76">
        <f t="shared" si="3"/>
        <v>0</v>
      </c>
    </row>
    <row r="78" spans="1:4" x14ac:dyDescent="0.25">
      <c r="A78" s="24">
        <v>2008</v>
      </c>
      <c r="B78" s="65">
        <f t="shared" si="2"/>
        <v>0</v>
      </c>
      <c r="C78" s="26">
        <v>243.98243787084013</v>
      </c>
      <c r="D78" s="77">
        <f t="shared" si="3"/>
        <v>0</v>
      </c>
    </row>
    <row r="79" spans="1:4" x14ac:dyDescent="0.25">
      <c r="A79" s="23">
        <v>2009</v>
      </c>
      <c r="B79" s="64">
        <f t="shared" si="2"/>
        <v>0</v>
      </c>
      <c r="C79" s="25">
        <v>233.8216705442575</v>
      </c>
      <c r="D79" s="76">
        <f t="shared" si="3"/>
        <v>0</v>
      </c>
    </row>
    <row r="80" spans="1:4" x14ac:dyDescent="0.25">
      <c r="A80" s="24">
        <v>2010</v>
      </c>
      <c r="B80" s="65">
        <f t="shared" si="2"/>
        <v>0</v>
      </c>
      <c r="C80" s="26">
        <v>287.01818463752926</v>
      </c>
      <c r="D80" s="77">
        <f t="shared" si="3"/>
        <v>0</v>
      </c>
    </row>
    <row r="81" spans="1:4" x14ac:dyDescent="0.25">
      <c r="A81" s="23">
        <v>2011</v>
      </c>
      <c r="B81" s="64">
        <f t="shared" si="2"/>
        <v>2692</v>
      </c>
      <c r="C81" s="25">
        <v>335.41515670218615</v>
      </c>
      <c r="D81" s="76">
        <f t="shared" si="3"/>
        <v>8.0258746398577821E-9</v>
      </c>
    </row>
    <row r="82" spans="1:4" x14ac:dyDescent="0.25">
      <c r="A82" s="24">
        <v>2012</v>
      </c>
      <c r="B82" s="65">
        <f t="shared" si="2"/>
        <v>0</v>
      </c>
      <c r="C82" s="26">
        <v>369.65970037551983</v>
      </c>
      <c r="D82" s="77">
        <f t="shared" si="3"/>
        <v>0</v>
      </c>
    </row>
    <row r="83" spans="1:4" x14ac:dyDescent="0.25">
      <c r="A83" s="23">
        <v>2013</v>
      </c>
      <c r="B83" s="64">
        <f t="shared" si="2"/>
        <v>0</v>
      </c>
      <c r="C83" s="25">
        <v>380.19188186037212</v>
      </c>
      <c r="D83" s="76">
        <f t="shared" si="3"/>
        <v>0</v>
      </c>
    </row>
    <row r="84" spans="1:4" x14ac:dyDescent="0.25">
      <c r="A84" s="24">
        <v>2014</v>
      </c>
      <c r="B84" s="65">
        <f t="shared" si="2"/>
        <v>0</v>
      </c>
      <c r="C84" s="26">
        <v>378.41602053371474</v>
      </c>
      <c r="D84" s="77">
        <f t="shared" si="3"/>
        <v>0</v>
      </c>
    </row>
    <row r="85" spans="1:4" x14ac:dyDescent="0.25">
      <c r="A85" s="23">
        <v>2015</v>
      </c>
      <c r="B85" s="64">
        <f t="shared" si="2"/>
        <v>2</v>
      </c>
      <c r="C85" s="25">
        <v>292.08015563330991</v>
      </c>
      <c r="D85" s="76">
        <f t="shared" si="3"/>
        <v>6.8474354091720173E-12</v>
      </c>
    </row>
    <row r="86" spans="1:4" x14ac:dyDescent="0.25">
      <c r="A86" t="s">
        <v>97</v>
      </c>
    </row>
    <row r="88" spans="1:4" x14ac:dyDescent="0.25">
      <c r="A88" t="s">
        <v>50</v>
      </c>
    </row>
    <row r="89" spans="1:4" ht="75" x14ac:dyDescent="0.25">
      <c r="A89" s="21" t="s">
        <v>6</v>
      </c>
      <c r="B89" s="21" t="s">
        <v>85</v>
      </c>
      <c r="C89" s="21" t="s">
        <v>34</v>
      </c>
      <c r="D89" s="21" t="s">
        <v>89</v>
      </c>
    </row>
    <row r="90" spans="1:4" x14ac:dyDescent="0.25">
      <c r="A90" s="23">
        <v>1991</v>
      </c>
      <c r="B90" s="64">
        <f t="shared" ref="B90:B114" si="4">B32+B61</f>
        <v>0</v>
      </c>
      <c r="C90" s="25">
        <v>41.239551378248166</v>
      </c>
      <c r="D90" s="76">
        <f>((B90)/2)/(C90*1000000000)</f>
        <v>0</v>
      </c>
    </row>
    <row r="91" spans="1:4" x14ac:dyDescent="0.25">
      <c r="A91" s="24">
        <v>1992</v>
      </c>
      <c r="B91" s="65">
        <f t="shared" si="4"/>
        <v>0</v>
      </c>
      <c r="C91" s="26">
        <v>49.279585355094838</v>
      </c>
      <c r="D91" s="77">
        <f t="shared" ref="D91:D114" si="5">((B91)/2)/(C91*1000000000)</f>
        <v>0</v>
      </c>
    </row>
    <row r="92" spans="1:4" x14ac:dyDescent="0.25">
      <c r="A92" s="23">
        <v>1993</v>
      </c>
      <c r="B92" s="64">
        <f t="shared" si="4"/>
        <v>794257</v>
      </c>
      <c r="C92" s="25">
        <v>55.802540100979527</v>
      </c>
      <c r="D92" s="76">
        <f t="shared" si="5"/>
        <v>7.1166742460354237E-6</v>
      </c>
    </row>
    <row r="93" spans="1:4" x14ac:dyDescent="0.25">
      <c r="A93" s="24">
        <v>1994</v>
      </c>
      <c r="B93" s="65">
        <f t="shared" si="4"/>
        <v>356850</v>
      </c>
      <c r="C93" s="26">
        <v>81.703496603993358</v>
      </c>
      <c r="D93" s="77">
        <f t="shared" si="5"/>
        <v>2.1838110658201532E-6</v>
      </c>
    </row>
    <row r="94" spans="1:4" x14ac:dyDescent="0.25">
      <c r="A94" s="23">
        <v>1995</v>
      </c>
      <c r="B94" s="64">
        <f t="shared" si="4"/>
        <v>14879</v>
      </c>
      <c r="C94" s="25">
        <v>92.507277798198501</v>
      </c>
      <c r="D94" s="76">
        <f t="shared" si="5"/>
        <v>8.0420699614888873E-8</v>
      </c>
    </row>
    <row r="95" spans="1:4" x14ac:dyDescent="0.25">
      <c r="A95" s="24">
        <v>1996</v>
      </c>
      <c r="B95" s="65">
        <f t="shared" si="4"/>
        <v>11679</v>
      </c>
      <c r="C95" s="26">
        <v>97.160111573336977</v>
      </c>
      <c r="D95" s="77">
        <f t="shared" si="5"/>
        <v>6.0101824765735414E-8</v>
      </c>
    </row>
    <row r="96" spans="1:4" x14ac:dyDescent="0.25">
      <c r="A96" s="23">
        <v>1997</v>
      </c>
      <c r="B96" s="64">
        <f t="shared" si="4"/>
        <v>40066</v>
      </c>
      <c r="C96" s="25">
        <v>106.6595079635281</v>
      </c>
      <c r="D96" s="76">
        <f t="shared" si="5"/>
        <v>1.878219802668715E-7</v>
      </c>
    </row>
    <row r="97" spans="1:4" x14ac:dyDescent="0.25">
      <c r="A97" s="24">
        <v>1998</v>
      </c>
      <c r="B97" s="65">
        <f t="shared" si="4"/>
        <v>0</v>
      </c>
      <c r="C97" s="26">
        <v>98.443743190849105</v>
      </c>
      <c r="D97" s="77">
        <f t="shared" si="5"/>
        <v>0</v>
      </c>
    </row>
    <row r="98" spans="1:4" x14ac:dyDescent="0.25">
      <c r="A98" s="23">
        <v>1999</v>
      </c>
      <c r="B98" s="64">
        <f t="shared" si="4"/>
        <v>0</v>
      </c>
      <c r="C98" s="25">
        <v>86.186156584381663</v>
      </c>
      <c r="D98" s="76">
        <f t="shared" si="5"/>
        <v>0</v>
      </c>
    </row>
    <row r="99" spans="1:4" x14ac:dyDescent="0.25">
      <c r="A99" s="24">
        <v>2000</v>
      </c>
      <c r="B99" s="65">
        <f t="shared" si="4"/>
        <v>0</v>
      </c>
      <c r="C99" s="26">
        <v>99.886577575544408</v>
      </c>
      <c r="D99" s="77">
        <f t="shared" si="5"/>
        <v>0</v>
      </c>
    </row>
    <row r="100" spans="1:4" x14ac:dyDescent="0.25">
      <c r="A100" s="23">
        <v>2001</v>
      </c>
      <c r="B100" s="64">
        <f t="shared" si="4"/>
        <v>3652</v>
      </c>
      <c r="C100" s="25">
        <v>98.203544965267795</v>
      </c>
      <c r="D100" s="76">
        <f t="shared" si="5"/>
        <v>1.8594033450073638E-8</v>
      </c>
    </row>
    <row r="101" spans="1:4" x14ac:dyDescent="0.25">
      <c r="A101" s="24">
        <v>2002</v>
      </c>
      <c r="B101" s="65">
        <f t="shared" si="4"/>
        <v>0</v>
      </c>
      <c r="C101" s="26">
        <v>97.933392356425259</v>
      </c>
      <c r="D101" s="77">
        <f t="shared" si="5"/>
        <v>0</v>
      </c>
    </row>
    <row r="102" spans="1:4" x14ac:dyDescent="0.25">
      <c r="A102" s="23">
        <v>2003</v>
      </c>
      <c r="B102" s="64">
        <f t="shared" si="4"/>
        <v>30566</v>
      </c>
      <c r="C102" s="25">
        <v>94.684582573316717</v>
      </c>
      <c r="D102" s="76">
        <f t="shared" si="5"/>
        <v>1.6140959367028925E-7</v>
      </c>
    </row>
    <row r="103" spans="1:4" x14ac:dyDescent="0.25">
      <c r="A103" s="24">
        <v>2004</v>
      </c>
      <c r="B103" s="65">
        <f t="shared" si="4"/>
        <v>0</v>
      </c>
      <c r="C103" s="26">
        <v>117.07486551527938</v>
      </c>
      <c r="D103" s="77">
        <f t="shared" si="5"/>
        <v>0</v>
      </c>
    </row>
    <row r="104" spans="1:4" x14ac:dyDescent="0.25">
      <c r="A104" s="23">
        <v>2005</v>
      </c>
      <c r="B104" s="64">
        <f t="shared" si="4"/>
        <v>0</v>
      </c>
      <c r="C104" s="25">
        <v>146.56626631057017</v>
      </c>
      <c r="D104" s="76">
        <f t="shared" si="5"/>
        <v>0</v>
      </c>
    </row>
    <row r="105" spans="1:4" x14ac:dyDescent="0.25">
      <c r="A105" s="24">
        <v>2006</v>
      </c>
      <c r="B105" s="65">
        <f t="shared" si="4"/>
        <v>0</v>
      </c>
      <c r="C105" s="26">
        <v>162.59014609641432</v>
      </c>
      <c r="D105" s="77">
        <f t="shared" si="5"/>
        <v>0</v>
      </c>
    </row>
    <row r="106" spans="1:4" x14ac:dyDescent="0.25">
      <c r="A106" s="23">
        <v>2007</v>
      </c>
      <c r="B106" s="64">
        <f t="shared" si="4"/>
        <v>0</v>
      </c>
      <c r="C106" s="25">
        <v>207.41649464237895</v>
      </c>
      <c r="D106" s="76">
        <f t="shared" si="5"/>
        <v>0</v>
      </c>
    </row>
    <row r="107" spans="1:4" x14ac:dyDescent="0.25">
      <c r="A107" s="24">
        <v>2008</v>
      </c>
      <c r="B107" s="65">
        <f t="shared" si="4"/>
        <v>0</v>
      </c>
      <c r="C107" s="26">
        <v>243.98243787084013</v>
      </c>
      <c r="D107" s="77">
        <f t="shared" si="5"/>
        <v>0</v>
      </c>
    </row>
    <row r="108" spans="1:4" x14ac:dyDescent="0.25">
      <c r="A108" s="23">
        <v>2009</v>
      </c>
      <c r="B108" s="64">
        <f t="shared" si="4"/>
        <v>0</v>
      </c>
      <c r="C108" s="25">
        <v>233.8216705442575</v>
      </c>
      <c r="D108" s="76">
        <f t="shared" si="5"/>
        <v>0</v>
      </c>
    </row>
    <row r="109" spans="1:4" x14ac:dyDescent="0.25">
      <c r="A109" s="24">
        <v>2010</v>
      </c>
      <c r="B109" s="65">
        <f t="shared" si="4"/>
        <v>0</v>
      </c>
      <c r="C109" s="26">
        <v>287.01818463752926</v>
      </c>
      <c r="D109" s="77">
        <f t="shared" si="5"/>
        <v>0</v>
      </c>
    </row>
    <row r="110" spans="1:4" x14ac:dyDescent="0.25">
      <c r="A110" s="23">
        <v>2011</v>
      </c>
      <c r="B110" s="64">
        <f t="shared" si="4"/>
        <v>5384</v>
      </c>
      <c r="C110" s="25">
        <v>335.41515670218615</v>
      </c>
      <c r="D110" s="76">
        <f t="shared" si="5"/>
        <v>8.0258746398577821E-9</v>
      </c>
    </row>
    <row r="111" spans="1:4" x14ac:dyDescent="0.25">
      <c r="A111" s="24">
        <v>2012</v>
      </c>
      <c r="B111" s="65">
        <f t="shared" si="4"/>
        <v>0</v>
      </c>
      <c r="C111" s="26">
        <v>369.65970037551983</v>
      </c>
      <c r="D111" s="77">
        <f t="shared" si="5"/>
        <v>0</v>
      </c>
    </row>
    <row r="112" spans="1:4" x14ac:dyDescent="0.25">
      <c r="A112" s="23">
        <v>2013</v>
      </c>
      <c r="B112" s="64">
        <f t="shared" si="4"/>
        <v>0</v>
      </c>
      <c r="C112" s="25">
        <v>380.19188186037212</v>
      </c>
      <c r="D112" s="76">
        <f t="shared" si="5"/>
        <v>0</v>
      </c>
    </row>
    <row r="113" spans="1:4" x14ac:dyDescent="0.25">
      <c r="A113" s="24">
        <v>2014</v>
      </c>
      <c r="B113" s="65">
        <f t="shared" si="4"/>
        <v>0</v>
      </c>
      <c r="C113" s="26">
        <v>378.41602053371474</v>
      </c>
      <c r="D113" s="77">
        <f t="shared" si="5"/>
        <v>0</v>
      </c>
    </row>
    <row r="114" spans="1:4" x14ac:dyDescent="0.25">
      <c r="A114" s="23">
        <v>2015</v>
      </c>
      <c r="B114" s="64">
        <f t="shared" si="4"/>
        <v>2</v>
      </c>
      <c r="C114" s="25">
        <v>292.08015563330991</v>
      </c>
      <c r="D114" s="76">
        <f t="shared" si="5"/>
        <v>3.4237177045860086E-12</v>
      </c>
    </row>
    <row r="115" spans="1:4" x14ac:dyDescent="0.25">
      <c r="A115" t="s">
        <v>97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13" workbookViewId="0">
      <selection activeCell="A29" sqref="A29:XFD29"/>
    </sheetView>
  </sheetViews>
  <sheetFormatPr baseColWidth="10" defaultRowHeight="15" x14ac:dyDescent="0.25"/>
  <cols>
    <col min="3" max="3" width="14.5703125" customWidth="1"/>
  </cols>
  <sheetData>
    <row r="1" spans="1:4" x14ac:dyDescent="0.25">
      <c r="A1" t="s">
        <v>44</v>
      </c>
    </row>
    <row r="2" spans="1:4" ht="60" x14ac:dyDescent="0.25">
      <c r="A2" s="21" t="s">
        <v>6</v>
      </c>
      <c r="B2" s="21" t="s">
        <v>73</v>
      </c>
      <c r="C2" s="21" t="s">
        <v>77</v>
      </c>
      <c r="D2" s="21" t="s">
        <v>90</v>
      </c>
    </row>
    <row r="3" spans="1:4" x14ac:dyDescent="0.25">
      <c r="A3" s="23">
        <v>1991</v>
      </c>
      <c r="B3" s="80">
        <v>0</v>
      </c>
      <c r="C3" s="62">
        <v>41599048</v>
      </c>
      <c r="D3" s="72">
        <f>B3/C3</f>
        <v>0</v>
      </c>
    </row>
    <row r="4" spans="1:4" x14ac:dyDescent="0.25">
      <c r="A4" s="24">
        <v>1992</v>
      </c>
      <c r="B4" s="81">
        <v>0</v>
      </c>
      <c r="C4" s="63">
        <v>14952288</v>
      </c>
      <c r="D4" s="73">
        <f t="shared" ref="D4:D27" si="0">B4/C4</f>
        <v>0</v>
      </c>
    </row>
    <row r="5" spans="1:4" x14ac:dyDescent="0.25">
      <c r="A5" s="23">
        <v>1993</v>
      </c>
      <c r="B5" s="80">
        <v>794257</v>
      </c>
      <c r="C5" s="62">
        <v>5116904</v>
      </c>
      <c r="D5" s="72">
        <f t="shared" si="0"/>
        <v>0.15522218122520962</v>
      </c>
    </row>
    <row r="6" spans="1:4" x14ac:dyDescent="0.25">
      <c r="A6" s="24">
        <v>1994</v>
      </c>
      <c r="B6" s="81">
        <v>356850</v>
      </c>
      <c r="C6" s="63">
        <v>4267357</v>
      </c>
      <c r="D6" s="73">
        <f t="shared" si="0"/>
        <v>8.3623188779377966E-2</v>
      </c>
    </row>
    <row r="7" spans="1:4" x14ac:dyDescent="0.25">
      <c r="A7" s="23">
        <v>1995</v>
      </c>
      <c r="B7" s="80">
        <v>14879</v>
      </c>
      <c r="C7" s="62">
        <v>7528792</v>
      </c>
      <c r="D7" s="72">
        <f t="shared" si="0"/>
        <v>1.9762798600359791E-3</v>
      </c>
    </row>
    <row r="8" spans="1:4" x14ac:dyDescent="0.25">
      <c r="A8" s="24">
        <v>1996</v>
      </c>
      <c r="B8" s="81">
        <v>11679</v>
      </c>
      <c r="C8" s="63">
        <v>5459431</v>
      </c>
      <c r="D8" s="73">
        <f t="shared" si="0"/>
        <v>2.1392339238283258E-3</v>
      </c>
    </row>
    <row r="9" spans="1:4" x14ac:dyDescent="0.25">
      <c r="A9" s="23">
        <v>1997</v>
      </c>
      <c r="B9" s="80">
        <v>0</v>
      </c>
      <c r="C9" s="62">
        <v>3669540</v>
      </c>
      <c r="D9" s="72">
        <f t="shared" si="0"/>
        <v>0</v>
      </c>
    </row>
    <row r="10" spans="1:4" x14ac:dyDescent="0.25">
      <c r="A10" s="24">
        <v>1998</v>
      </c>
      <c r="B10" s="81">
        <v>0</v>
      </c>
      <c r="C10" s="63">
        <v>8598702</v>
      </c>
      <c r="D10" s="73">
        <f t="shared" si="0"/>
        <v>0</v>
      </c>
    </row>
    <row r="11" spans="1:4" x14ac:dyDescent="0.25">
      <c r="A11" s="23">
        <v>1999</v>
      </c>
      <c r="B11" s="80">
        <v>0</v>
      </c>
      <c r="C11" s="62">
        <v>4050404</v>
      </c>
      <c r="D11" s="72">
        <f t="shared" si="0"/>
        <v>0</v>
      </c>
    </row>
    <row r="12" spans="1:4" x14ac:dyDescent="0.25">
      <c r="A12" s="24">
        <v>2000</v>
      </c>
      <c r="B12" s="81">
        <v>0</v>
      </c>
      <c r="C12" s="63">
        <v>4084951</v>
      </c>
      <c r="D12" s="73">
        <f t="shared" si="0"/>
        <v>0</v>
      </c>
    </row>
    <row r="13" spans="1:4" x14ac:dyDescent="0.25">
      <c r="A13" s="23">
        <v>2001</v>
      </c>
      <c r="B13" s="80">
        <v>0</v>
      </c>
      <c r="C13" s="62">
        <v>17665773</v>
      </c>
      <c r="D13" s="72">
        <f t="shared" si="0"/>
        <v>0</v>
      </c>
    </row>
    <row r="14" spans="1:4" x14ac:dyDescent="0.25">
      <c r="A14" s="24">
        <v>2002</v>
      </c>
      <c r="B14" s="81">
        <v>0</v>
      </c>
      <c r="C14" s="63">
        <v>5844055</v>
      </c>
      <c r="D14" s="73">
        <f t="shared" si="0"/>
        <v>0</v>
      </c>
    </row>
    <row r="15" spans="1:4" x14ac:dyDescent="0.25">
      <c r="A15" s="23">
        <v>2003</v>
      </c>
      <c r="B15" s="80">
        <v>30566</v>
      </c>
      <c r="C15" s="62">
        <v>6552064</v>
      </c>
      <c r="D15" s="72">
        <f t="shared" si="0"/>
        <v>4.665094846448386E-3</v>
      </c>
    </row>
    <row r="16" spans="1:4" x14ac:dyDescent="0.25">
      <c r="A16" s="24">
        <v>2004</v>
      </c>
      <c r="B16" s="81">
        <v>0</v>
      </c>
      <c r="C16" s="63">
        <v>31078639</v>
      </c>
      <c r="D16" s="73">
        <f t="shared" si="0"/>
        <v>0</v>
      </c>
    </row>
    <row r="17" spans="1:4" x14ac:dyDescent="0.25">
      <c r="A17" s="23">
        <v>2005</v>
      </c>
      <c r="B17" s="80">
        <v>0</v>
      </c>
      <c r="C17" s="62">
        <v>27250457</v>
      </c>
      <c r="D17" s="72">
        <f t="shared" si="0"/>
        <v>0</v>
      </c>
    </row>
    <row r="18" spans="1:4" x14ac:dyDescent="0.25">
      <c r="A18" s="24">
        <v>2006</v>
      </c>
      <c r="B18" s="81">
        <v>0</v>
      </c>
      <c r="C18" s="63">
        <v>76687259</v>
      </c>
      <c r="D18" s="73">
        <f t="shared" si="0"/>
        <v>0</v>
      </c>
    </row>
    <row r="19" spans="1:4" x14ac:dyDescent="0.25">
      <c r="A19" s="23">
        <v>2007</v>
      </c>
      <c r="B19" s="80">
        <v>0</v>
      </c>
      <c r="C19" s="62">
        <v>341162435</v>
      </c>
      <c r="D19" s="72">
        <f t="shared" si="0"/>
        <v>0</v>
      </c>
    </row>
    <row r="20" spans="1:4" x14ac:dyDescent="0.25">
      <c r="A20" s="24">
        <v>2008</v>
      </c>
      <c r="B20" s="81">
        <v>0</v>
      </c>
      <c r="C20" s="63">
        <v>764171586</v>
      </c>
      <c r="D20" s="73">
        <f t="shared" si="0"/>
        <v>0</v>
      </c>
    </row>
    <row r="21" spans="1:4" x14ac:dyDescent="0.25">
      <c r="A21" s="23">
        <v>2009</v>
      </c>
      <c r="B21" s="80">
        <v>0</v>
      </c>
      <c r="C21" s="62">
        <v>597401951</v>
      </c>
      <c r="D21" s="72">
        <f t="shared" si="0"/>
        <v>0</v>
      </c>
    </row>
    <row r="22" spans="1:4" x14ac:dyDescent="0.25">
      <c r="A22" s="24">
        <v>2010</v>
      </c>
      <c r="B22" s="81">
        <v>0</v>
      </c>
      <c r="C22" s="63">
        <v>14815258</v>
      </c>
      <c r="D22" s="73">
        <f t="shared" si="0"/>
        <v>0</v>
      </c>
    </row>
    <row r="23" spans="1:4" x14ac:dyDescent="0.25">
      <c r="A23" s="23">
        <v>2011</v>
      </c>
      <c r="B23" s="80">
        <v>0</v>
      </c>
      <c r="C23" s="62">
        <v>30035839</v>
      </c>
      <c r="D23" s="72">
        <f t="shared" si="0"/>
        <v>0</v>
      </c>
    </row>
    <row r="24" spans="1:4" x14ac:dyDescent="0.25">
      <c r="A24" s="24">
        <v>2012</v>
      </c>
      <c r="B24" s="81">
        <v>0</v>
      </c>
      <c r="C24" s="63">
        <v>48424100</v>
      </c>
      <c r="D24" s="73">
        <f t="shared" si="0"/>
        <v>0</v>
      </c>
    </row>
    <row r="25" spans="1:4" x14ac:dyDescent="0.25">
      <c r="A25" s="23">
        <v>2013</v>
      </c>
      <c r="B25" s="80">
        <v>0</v>
      </c>
      <c r="C25" s="62">
        <v>207316867</v>
      </c>
      <c r="D25" s="72">
        <f t="shared" si="0"/>
        <v>0</v>
      </c>
    </row>
    <row r="26" spans="1:4" x14ac:dyDescent="0.25">
      <c r="A26" s="24">
        <v>2014</v>
      </c>
      <c r="B26" s="81">
        <v>0</v>
      </c>
      <c r="C26" s="63">
        <v>50175809</v>
      </c>
      <c r="D26" s="73">
        <f t="shared" si="0"/>
        <v>0</v>
      </c>
    </row>
    <row r="27" spans="1:4" x14ac:dyDescent="0.25">
      <c r="A27" s="23">
        <v>2015</v>
      </c>
      <c r="B27" s="80">
        <v>2</v>
      </c>
      <c r="C27" s="62">
        <v>37102837</v>
      </c>
      <c r="D27" s="72">
        <f t="shared" si="0"/>
        <v>5.3904233792149099E-8</v>
      </c>
    </row>
    <row r="28" spans="1:4" x14ac:dyDescent="0.25">
      <c r="A28" t="s">
        <v>15</v>
      </c>
    </row>
    <row r="30" spans="1:4" x14ac:dyDescent="0.25">
      <c r="A30" t="s">
        <v>45</v>
      </c>
    </row>
    <row r="31" spans="1:4" ht="75" x14ac:dyDescent="0.25">
      <c r="A31" s="21" t="s">
        <v>6</v>
      </c>
      <c r="B31" s="21" t="s">
        <v>92</v>
      </c>
      <c r="C31" s="21" t="s">
        <v>91</v>
      </c>
      <c r="D31" s="21" t="s">
        <v>31</v>
      </c>
    </row>
    <row r="32" spans="1:4" x14ac:dyDescent="0.25">
      <c r="A32" s="23">
        <v>1991</v>
      </c>
      <c r="B32" s="64">
        <v>0</v>
      </c>
      <c r="C32" s="62">
        <v>3010803</v>
      </c>
      <c r="D32" s="74">
        <f>B32/C32</f>
        <v>0</v>
      </c>
    </row>
    <row r="33" spans="1:4" x14ac:dyDescent="0.25">
      <c r="A33" s="24">
        <v>1992</v>
      </c>
      <c r="B33" s="65">
        <v>0</v>
      </c>
      <c r="C33" s="63">
        <v>9367618</v>
      </c>
      <c r="D33" s="75">
        <f t="shared" ref="D33:D56" si="1">B33/C33</f>
        <v>0</v>
      </c>
    </row>
    <row r="34" spans="1:4" x14ac:dyDescent="0.25">
      <c r="A34" s="23">
        <v>1993</v>
      </c>
      <c r="B34" s="64">
        <v>0</v>
      </c>
      <c r="C34" s="62">
        <v>14051140</v>
      </c>
      <c r="D34" s="74">
        <f t="shared" si="1"/>
        <v>0</v>
      </c>
    </row>
    <row r="35" spans="1:4" x14ac:dyDescent="0.25">
      <c r="A35" s="24">
        <v>1994</v>
      </c>
      <c r="B35" s="65">
        <v>0</v>
      </c>
      <c r="C35" s="63">
        <v>19392644</v>
      </c>
      <c r="D35" s="75">
        <f t="shared" si="1"/>
        <v>0</v>
      </c>
    </row>
    <row r="36" spans="1:4" x14ac:dyDescent="0.25">
      <c r="A36" s="23">
        <v>1995</v>
      </c>
      <c r="B36" s="64">
        <v>0</v>
      </c>
      <c r="C36" s="62">
        <v>31843682</v>
      </c>
      <c r="D36" s="74">
        <f t="shared" si="1"/>
        <v>0</v>
      </c>
    </row>
    <row r="37" spans="1:4" x14ac:dyDescent="0.25">
      <c r="A37" s="24">
        <v>1996</v>
      </c>
      <c r="B37" s="65">
        <v>0</v>
      </c>
      <c r="C37" s="63">
        <v>41086488</v>
      </c>
      <c r="D37" s="75">
        <f t="shared" si="1"/>
        <v>0</v>
      </c>
    </row>
    <row r="38" spans="1:4" x14ac:dyDescent="0.25">
      <c r="A38" s="23">
        <v>1997</v>
      </c>
      <c r="B38" s="64">
        <v>20033</v>
      </c>
      <c r="C38" s="62">
        <v>47592616</v>
      </c>
      <c r="D38" s="74">
        <f t="shared" si="1"/>
        <v>4.20926641225185E-4</v>
      </c>
    </row>
    <row r="39" spans="1:4" x14ac:dyDescent="0.25">
      <c r="A39" s="24">
        <v>1998</v>
      </c>
      <c r="B39" s="65">
        <v>0</v>
      </c>
      <c r="C39" s="63">
        <v>43190008</v>
      </c>
      <c r="D39" s="75">
        <f t="shared" si="1"/>
        <v>0</v>
      </c>
    </row>
    <row r="40" spans="1:4" x14ac:dyDescent="0.25">
      <c r="A40" s="23">
        <v>1999</v>
      </c>
      <c r="B40" s="64">
        <v>0</v>
      </c>
      <c r="C40" s="62">
        <v>35314684</v>
      </c>
      <c r="D40" s="74">
        <f t="shared" si="1"/>
        <v>0</v>
      </c>
    </row>
    <row r="41" spans="1:4" x14ac:dyDescent="0.25">
      <c r="A41" s="24">
        <v>2000</v>
      </c>
      <c r="B41" s="65">
        <v>0</v>
      </c>
      <c r="C41" s="63">
        <v>37358266</v>
      </c>
      <c r="D41" s="75">
        <f t="shared" si="1"/>
        <v>0</v>
      </c>
    </row>
    <row r="42" spans="1:4" x14ac:dyDescent="0.25">
      <c r="A42" s="23">
        <v>2001</v>
      </c>
      <c r="B42" s="64">
        <v>1826</v>
      </c>
      <c r="C42" s="62">
        <v>41507836</v>
      </c>
      <c r="D42" s="74">
        <f t="shared" si="1"/>
        <v>4.3991693520230731E-5</v>
      </c>
    </row>
    <row r="43" spans="1:4" x14ac:dyDescent="0.25">
      <c r="A43" s="24">
        <v>2002</v>
      </c>
      <c r="B43" s="65">
        <v>0</v>
      </c>
      <c r="C43" s="63">
        <v>35901084</v>
      </c>
      <c r="D43" s="75">
        <f t="shared" si="1"/>
        <v>0</v>
      </c>
    </row>
    <row r="44" spans="1:4" x14ac:dyDescent="0.25">
      <c r="A44" s="23">
        <v>2003</v>
      </c>
      <c r="B44" s="64">
        <v>0</v>
      </c>
      <c r="C44" s="62">
        <v>22829211</v>
      </c>
      <c r="D44" s="74">
        <f t="shared" si="1"/>
        <v>0</v>
      </c>
    </row>
    <row r="45" spans="1:4" x14ac:dyDescent="0.25">
      <c r="A45" s="24">
        <v>2004</v>
      </c>
      <c r="B45" s="65">
        <v>0</v>
      </c>
      <c r="C45" s="63">
        <v>21058837</v>
      </c>
      <c r="D45" s="75">
        <f t="shared" si="1"/>
        <v>0</v>
      </c>
    </row>
    <row r="46" spans="1:4" x14ac:dyDescent="0.25">
      <c r="A46" s="23">
        <v>2005</v>
      </c>
      <c r="B46" s="64">
        <v>0</v>
      </c>
      <c r="C46" s="62">
        <v>31937654</v>
      </c>
      <c r="D46" s="74">
        <f t="shared" si="1"/>
        <v>0</v>
      </c>
    </row>
    <row r="47" spans="1:4" x14ac:dyDescent="0.25">
      <c r="A47" s="24">
        <v>2006</v>
      </c>
      <c r="B47" s="65">
        <v>0</v>
      </c>
      <c r="C47" s="63">
        <v>36443916</v>
      </c>
      <c r="D47" s="75">
        <f t="shared" si="1"/>
        <v>0</v>
      </c>
    </row>
    <row r="48" spans="1:4" x14ac:dyDescent="0.25">
      <c r="A48" s="23">
        <v>2007</v>
      </c>
      <c r="B48" s="64">
        <v>0</v>
      </c>
      <c r="C48" s="62">
        <v>50410189</v>
      </c>
      <c r="D48" s="74">
        <f t="shared" si="1"/>
        <v>0</v>
      </c>
    </row>
    <row r="49" spans="1:4" x14ac:dyDescent="0.25">
      <c r="A49" s="24">
        <v>2008</v>
      </c>
      <c r="B49" s="65">
        <v>0</v>
      </c>
      <c r="C49" s="63">
        <v>66286301</v>
      </c>
      <c r="D49" s="75">
        <f t="shared" si="1"/>
        <v>0</v>
      </c>
    </row>
    <row r="50" spans="1:4" x14ac:dyDescent="0.25">
      <c r="A50" s="23">
        <v>2009</v>
      </c>
      <c r="B50" s="64">
        <v>0</v>
      </c>
      <c r="C50" s="62">
        <v>65330881</v>
      </c>
      <c r="D50" s="74">
        <f t="shared" si="1"/>
        <v>0</v>
      </c>
    </row>
    <row r="51" spans="1:4" x14ac:dyDescent="0.25">
      <c r="A51" s="24">
        <v>2010</v>
      </c>
      <c r="B51" s="65">
        <v>0</v>
      </c>
      <c r="C51" s="63">
        <v>83738916</v>
      </c>
      <c r="D51" s="75">
        <f t="shared" si="1"/>
        <v>0</v>
      </c>
    </row>
    <row r="52" spans="1:4" x14ac:dyDescent="0.25">
      <c r="A52" s="23">
        <v>2011</v>
      </c>
      <c r="B52" s="64">
        <v>2692</v>
      </c>
      <c r="C52" s="62">
        <v>117097885</v>
      </c>
      <c r="D52" s="74">
        <f t="shared" si="1"/>
        <v>2.2989313598618796E-5</v>
      </c>
    </row>
    <row r="53" spans="1:4" x14ac:dyDescent="0.25">
      <c r="A53" s="24">
        <v>2012</v>
      </c>
      <c r="B53" s="65">
        <v>0</v>
      </c>
      <c r="C53" s="63">
        <v>154666872</v>
      </c>
      <c r="D53" s="75">
        <f t="shared" si="1"/>
        <v>0</v>
      </c>
    </row>
    <row r="54" spans="1:4" x14ac:dyDescent="0.25">
      <c r="A54" s="23">
        <v>2013</v>
      </c>
      <c r="B54" s="64">
        <v>0</v>
      </c>
      <c r="C54" s="62">
        <v>222559257</v>
      </c>
      <c r="D54" s="74">
        <f t="shared" si="1"/>
        <v>0</v>
      </c>
    </row>
    <row r="55" spans="1:4" x14ac:dyDescent="0.25">
      <c r="A55" s="24">
        <v>2014</v>
      </c>
      <c r="B55" s="65">
        <v>0</v>
      </c>
      <c r="C55" s="63">
        <v>286443973</v>
      </c>
      <c r="D55" s="75">
        <f t="shared" si="1"/>
        <v>0</v>
      </c>
    </row>
    <row r="56" spans="1:4" x14ac:dyDescent="0.25">
      <c r="A56" s="23">
        <v>2015</v>
      </c>
      <c r="B56" s="64">
        <v>0</v>
      </c>
      <c r="C56" s="62">
        <v>223921662</v>
      </c>
      <c r="D56" s="74">
        <f t="shared" si="1"/>
        <v>0</v>
      </c>
    </row>
    <row r="57" spans="1:4" x14ac:dyDescent="0.25">
      <c r="A57" t="s">
        <v>15</v>
      </c>
    </row>
    <row r="59" spans="1:4" x14ac:dyDescent="0.25">
      <c r="A59" t="s">
        <v>46</v>
      </c>
    </row>
    <row r="60" spans="1:4" ht="120" x14ac:dyDescent="0.25">
      <c r="A60" s="21" t="s">
        <v>6</v>
      </c>
      <c r="B60" s="21" t="s">
        <v>93</v>
      </c>
      <c r="C60" s="21" t="s">
        <v>94</v>
      </c>
      <c r="D60" s="21" t="s">
        <v>32</v>
      </c>
    </row>
    <row r="61" spans="1:4" x14ac:dyDescent="0.25">
      <c r="A61" s="23">
        <v>1991</v>
      </c>
      <c r="B61" s="64">
        <f t="shared" ref="B61:C85" si="2">B3+B32</f>
        <v>0</v>
      </c>
      <c r="C61" s="64">
        <f t="shared" si="2"/>
        <v>44609851</v>
      </c>
      <c r="D61" s="52">
        <f>B61/C61</f>
        <v>0</v>
      </c>
    </row>
    <row r="62" spans="1:4" x14ac:dyDescent="0.25">
      <c r="A62" s="24">
        <v>1992</v>
      </c>
      <c r="B62" s="65">
        <f t="shared" si="2"/>
        <v>0</v>
      </c>
      <c r="C62" s="65">
        <f t="shared" si="2"/>
        <v>24319906</v>
      </c>
      <c r="D62" s="53">
        <f t="shared" ref="D62:D85" si="3">B62/C62</f>
        <v>0</v>
      </c>
    </row>
    <row r="63" spans="1:4" x14ac:dyDescent="0.25">
      <c r="A63" s="23">
        <v>1993</v>
      </c>
      <c r="B63" s="64">
        <f t="shared" si="2"/>
        <v>794257</v>
      </c>
      <c r="C63" s="64">
        <f t="shared" si="2"/>
        <v>19168044</v>
      </c>
      <c r="D63" s="52">
        <f t="shared" si="3"/>
        <v>4.1436517987959547E-2</v>
      </c>
    </row>
    <row r="64" spans="1:4" x14ac:dyDescent="0.25">
      <c r="A64" s="24">
        <v>1994</v>
      </c>
      <c r="B64" s="65">
        <f t="shared" si="2"/>
        <v>356850</v>
      </c>
      <c r="C64" s="65">
        <f t="shared" si="2"/>
        <v>23660001</v>
      </c>
      <c r="D64" s="53">
        <f t="shared" si="3"/>
        <v>1.5082416944952793E-2</v>
      </c>
    </row>
    <row r="65" spans="1:4" x14ac:dyDescent="0.25">
      <c r="A65" s="23">
        <v>1995</v>
      </c>
      <c r="B65" s="64">
        <f t="shared" si="2"/>
        <v>14879</v>
      </c>
      <c r="C65" s="64">
        <f t="shared" si="2"/>
        <v>39372474</v>
      </c>
      <c r="D65" s="52">
        <f t="shared" si="3"/>
        <v>3.7790360849562055E-4</v>
      </c>
    </row>
    <row r="66" spans="1:4" x14ac:dyDescent="0.25">
      <c r="A66" s="24">
        <v>1996</v>
      </c>
      <c r="B66" s="65">
        <f t="shared" si="2"/>
        <v>11679</v>
      </c>
      <c r="C66" s="65">
        <f t="shared" si="2"/>
        <v>46545919</v>
      </c>
      <c r="D66" s="53">
        <f t="shared" si="3"/>
        <v>2.5091351188060118E-4</v>
      </c>
    </row>
    <row r="67" spans="1:4" x14ac:dyDescent="0.25">
      <c r="A67" s="23">
        <v>1997</v>
      </c>
      <c r="B67" s="64">
        <f t="shared" si="2"/>
        <v>20033</v>
      </c>
      <c r="C67" s="64">
        <f t="shared" si="2"/>
        <v>51262156</v>
      </c>
      <c r="D67" s="52">
        <f t="shared" si="3"/>
        <v>3.9079511209009625E-4</v>
      </c>
    </row>
    <row r="68" spans="1:4" x14ac:dyDescent="0.25">
      <c r="A68" s="24">
        <v>1998</v>
      </c>
      <c r="B68" s="65">
        <f t="shared" si="2"/>
        <v>0</v>
      </c>
      <c r="C68" s="65">
        <f t="shared" si="2"/>
        <v>51788710</v>
      </c>
      <c r="D68" s="53">
        <f t="shared" si="3"/>
        <v>0</v>
      </c>
    </row>
    <row r="69" spans="1:4" x14ac:dyDescent="0.25">
      <c r="A69" s="23">
        <v>1999</v>
      </c>
      <c r="B69" s="64">
        <f t="shared" si="2"/>
        <v>0</v>
      </c>
      <c r="C69" s="64">
        <f t="shared" si="2"/>
        <v>39365088</v>
      </c>
      <c r="D69" s="52">
        <f t="shared" si="3"/>
        <v>0</v>
      </c>
    </row>
    <row r="70" spans="1:4" x14ac:dyDescent="0.25">
      <c r="A70" s="24">
        <v>2000</v>
      </c>
      <c r="B70" s="65">
        <f t="shared" si="2"/>
        <v>0</v>
      </c>
      <c r="C70" s="65">
        <f t="shared" si="2"/>
        <v>41443217</v>
      </c>
      <c r="D70" s="53">
        <f t="shared" si="3"/>
        <v>0</v>
      </c>
    </row>
    <row r="71" spans="1:4" x14ac:dyDescent="0.25">
      <c r="A71" s="23">
        <v>2001</v>
      </c>
      <c r="B71" s="64">
        <f t="shared" si="2"/>
        <v>1826</v>
      </c>
      <c r="C71" s="64">
        <f t="shared" si="2"/>
        <v>59173609</v>
      </c>
      <c r="D71" s="52">
        <f t="shared" si="3"/>
        <v>3.085835105984494E-5</v>
      </c>
    </row>
    <row r="72" spans="1:4" x14ac:dyDescent="0.25">
      <c r="A72" s="24">
        <v>2002</v>
      </c>
      <c r="B72" s="65">
        <f t="shared" si="2"/>
        <v>0</v>
      </c>
      <c r="C72" s="65">
        <f t="shared" si="2"/>
        <v>41745139</v>
      </c>
      <c r="D72" s="53">
        <f t="shared" si="3"/>
        <v>0</v>
      </c>
    </row>
    <row r="73" spans="1:4" x14ac:dyDescent="0.25">
      <c r="A73" s="23">
        <v>2003</v>
      </c>
      <c r="B73" s="64">
        <f t="shared" si="2"/>
        <v>30566</v>
      </c>
      <c r="C73" s="64">
        <f t="shared" si="2"/>
        <v>29381275</v>
      </c>
      <c r="D73" s="52">
        <f t="shared" si="3"/>
        <v>1.0403224502680704E-3</v>
      </c>
    </row>
    <row r="74" spans="1:4" x14ac:dyDescent="0.25">
      <c r="A74" s="24">
        <v>2004</v>
      </c>
      <c r="B74" s="65">
        <f t="shared" si="2"/>
        <v>0</v>
      </c>
      <c r="C74" s="65">
        <f t="shared" si="2"/>
        <v>52137476</v>
      </c>
      <c r="D74" s="53">
        <f t="shared" si="3"/>
        <v>0</v>
      </c>
    </row>
    <row r="75" spans="1:4" x14ac:dyDescent="0.25">
      <c r="A75" s="23">
        <v>2005</v>
      </c>
      <c r="B75" s="64">
        <f t="shared" si="2"/>
        <v>0</v>
      </c>
      <c r="C75" s="64">
        <f t="shared" si="2"/>
        <v>59188111</v>
      </c>
      <c r="D75" s="52">
        <f t="shared" si="3"/>
        <v>0</v>
      </c>
    </row>
    <row r="76" spans="1:4" x14ac:dyDescent="0.25">
      <c r="A76" s="24">
        <v>2006</v>
      </c>
      <c r="B76" s="65">
        <f t="shared" si="2"/>
        <v>0</v>
      </c>
      <c r="C76" s="65">
        <f t="shared" si="2"/>
        <v>113131175</v>
      </c>
      <c r="D76" s="53">
        <f t="shared" si="3"/>
        <v>0</v>
      </c>
    </row>
    <row r="77" spans="1:4" x14ac:dyDescent="0.25">
      <c r="A77" s="23">
        <v>2007</v>
      </c>
      <c r="B77" s="64">
        <f t="shared" si="2"/>
        <v>0</v>
      </c>
      <c r="C77" s="64">
        <f t="shared" si="2"/>
        <v>391572624</v>
      </c>
      <c r="D77" s="52">
        <f t="shared" si="3"/>
        <v>0</v>
      </c>
    </row>
    <row r="78" spans="1:4" x14ac:dyDescent="0.25">
      <c r="A78" s="24">
        <v>2008</v>
      </c>
      <c r="B78" s="65">
        <f t="shared" si="2"/>
        <v>0</v>
      </c>
      <c r="C78" s="65">
        <f t="shared" si="2"/>
        <v>830457887</v>
      </c>
      <c r="D78" s="53">
        <f t="shared" si="3"/>
        <v>0</v>
      </c>
    </row>
    <row r="79" spans="1:4" x14ac:dyDescent="0.25">
      <c r="A79" s="23">
        <v>2009</v>
      </c>
      <c r="B79" s="64">
        <f t="shared" si="2"/>
        <v>0</v>
      </c>
      <c r="C79" s="64">
        <f t="shared" si="2"/>
        <v>662732832</v>
      </c>
      <c r="D79" s="52">
        <f t="shared" si="3"/>
        <v>0</v>
      </c>
    </row>
    <row r="80" spans="1:4" x14ac:dyDescent="0.25">
      <c r="A80" s="24">
        <v>2010</v>
      </c>
      <c r="B80" s="65">
        <f t="shared" si="2"/>
        <v>0</v>
      </c>
      <c r="C80" s="65">
        <f t="shared" si="2"/>
        <v>98554174</v>
      </c>
      <c r="D80" s="53">
        <f t="shared" si="3"/>
        <v>0</v>
      </c>
    </row>
    <row r="81" spans="1:4" x14ac:dyDescent="0.25">
      <c r="A81" s="23">
        <v>2011</v>
      </c>
      <c r="B81" s="64">
        <f t="shared" si="2"/>
        <v>2692</v>
      </c>
      <c r="C81" s="64">
        <f t="shared" si="2"/>
        <v>147133724</v>
      </c>
      <c r="D81" s="52">
        <f t="shared" si="3"/>
        <v>1.8296281279470641E-5</v>
      </c>
    </row>
    <row r="82" spans="1:4" x14ac:dyDescent="0.25">
      <c r="A82" s="24">
        <v>2012</v>
      </c>
      <c r="B82" s="65">
        <f t="shared" si="2"/>
        <v>0</v>
      </c>
      <c r="C82" s="65">
        <f t="shared" si="2"/>
        <v>203090972</v>
      </c>
      <c r="D82" s="53">
        <f t="shared" si="3"/>
        <v>0</v>
      </c>
    </row>
    <row r="83" spans="1:4" x14ac:dyDescent="0.25">
      <c r="A83" s="23">
        <v>2013</v>
      </c>
      <c r="B83" s="64">
        <f t="shared" si="2"/>
        <v>0</v>
      </c>
      <c r="C83" s="64">
        <f t="shared" si="2"/>
        <v>429876124</v>
      </c>
      <c r="D83" s="52">
        <f t="shared" si="3"/>
        <v>0</v>
      </c>
    </row>
    <row r="84" spans="1:4" x14ac:dyDescent="0.25">
      <c r="A84" s="24">
        <v>2014</v>
      </c>
      <c r="B84" s="65">
        <f t="shared" si="2"/>
        <v>0</v>
      </c>
      <c r="C84" s="65">
        <f t="shared" si="2"/>
        <v>336619782</v>
      </c>
      <c r="D84" s="53">
        <f t="shared" si="3"/>
        <v>0</v>
      </c>
    </row>
    <row r="85" spans="1:4" x14ac:dyDescent="0.25">
      <c r="A85" s="23">
        <v>2015</v>
      </c>
      <c r="B85" s="64">
        <f t="shared" si="2"/>
        <v>2</v>
      </c>
      <c r="C85" s="64">
        <f t="shared" si="2"/>
        <v>261024499</v>
      </c>
      <c r="D85" s="52">
        <f t="shared" si="3"/>
        <v>7.6621160376214349E-9</v>
      </c>
    </row>
    <row r="86" spans="1:4" x14ac:dyDescent="0.25">
      <c r="A86" t="s">
        <v>15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95"/>
  <sheetViews>
    <sheetView topLeftCell="A70" workbookViewId="0">
      <selection activeCell="M69" sqref="M69"/>
    </sheetView>
  </sheetViews>
  <sheetFormatPr baseColWidth="10" defaultRowHeight="15" x14ac:dyDescent="0.25"/>
  <cols>
    <col min="4" max="4" width="13.140625" customWidth="1"/>
    <col min="5" max="5" width="13.5703125" customWidth="1"/>
  </cols>
  <sheetData>
    <row r="5" spans="1:6" ht="75" x14ac:dyDescent="0.25">
      <c r="A5" s="21" t="s">
        <v>6</v>
      </c>
      <c r="B5" s="21" t="s">
        <v>73</v>
      </c>
      <c r="C5" s="21" t="s">
        <v>8</v>
      </c>
      <c r="D5" s="21" t="s">
        <v>78</v>
      </c>
      <c r="E5" s="21" t="s">
        <v>79</v>
      </c>
      <c r="F5" s="47" t="s">
        <v>74</v>
      </c>
    </row>
    <row r="6" spans="1:6" x14ac:dyDescent="0.25">
      <c r="A6" s="23">
        <v>1991</v>
      </c>
      <c r="B6" s="80">
        <v>0</v>
      </c>
      <c r="C6" s="64">
        <v>0</v>
      </c>
      <c r="D6" s="62">
        <v>41599048</v>
      </c>
      <c r="E6" s="62">
        <v>3010803</v>
      </c>
      <c r="F6" s="23">
        <f>((B6-C6)/(D6+E6))</f>
        <v>0</v>
      </c>
    </row>
    <row r="7" spans="1:6" x14ac:dyDescent="0.25">
      <c r="A7" s="24">
        <v>1992</v>
      </c>
      <c r="B7" s="81">
        <v>0</v>
      </c>
      <c r="C7" s="65">
        <v>0</v>
      </c>
      <c r="D7" s="63">
        <v>14952288</v>
      </c>
      <c r="E7" s="63">
        <v>9367618</v>
      </c>
      <c r="F7" s="24">
        <f t="shared" ref="F7:F30" si="0">((B7-C7)/(D7+E7))</f>
        <v>0</v>
      </c>
    </row>
    <row r="8" spans="1:6" x14ac:dyDescent="0.25">
      <c r="A8" s="23">
        <v>1993</v>
      </c>
      <c r="B8" s="80">
        <v>794257</v>
      </c>
      <c r="C8" s="64">
        <v>0</v>
      </c>
      <c r="D8" s="62">
        <v>5116904</v>
      </c>
      <c r="E8" s="62">
        <v>14051140</v>
      </c>
      <c r="F8" s="23">
        <f t="shared" si="0"/>
        <v>4.1436517987959547E-2</v>
      </c>
    </row>
    <row r="9" spans="1:6" x14ac:dyDescent="0.25">
      <c r="A9" s="24">
        <v>1994</v>
      </c>
      <c r="B9" s="81">
        <v>356850</v>
      </c>
      <c r="C9" s="65">
        <v>0</v>
      </c>
      <c r="D9" s="63">
        <v>4267357</v>
      </c>
      <c r="E9" s="63">
        <v>19392644</v>
      </c>
      <c r="F9" s="24">
        <f t="shared" si="0"/>
        <v>1.5082416944952793E-2</v>
      </c>
    </row>
    <row r="10" spans="1:6" x14ac:dyDescent="0.25">
      <c r="A10" s="23">
        <v>1995</v>
      </c>
      <c r="B10" s="80">
        <v>14879</v>
      </c>
      <c r="C10" s="64">
        <v>0</v>
      </c>
      <c r="D10" s="62">
        <v>7528792</v>
      </c>
      <c r="E10" s="62">
        <v>31843682</v>
      </c>
      <c r="F10" s="23">
        <f t="shared" si="0"/>
        <v>3.7790360849562055E-4</v>
      </c>
    </row>
    <row r="11" spans="1:6" x14ac:dyDescent="0.25">
      <c r="A11" s="24">
        <v>1996</v>
      </c>
      <c r="B11" s="81">
        <v>11679</v>
      </c>
      <c r="C11" s="65">
        <v>0</v>
      </c>
      <c r="D11" s="63">
        <v>5459431</v>
      </c>
      <c r="E11" s="63">
        <v>41086488</v>
      </c>
      <c r="F11" s="24">
        <f t="shared" si="0"/>
        <v>2.5091351188060118E-4</v>
      </c>
    </row>
    <row r="12" spans="1:6" x14ac:dyDescent="0.25">
      <c r="A12" s="23">
        <v>1997</v>
      </c>
      <c r="B12" s="80">
        <v>0</v>
      </c>
      <c r="C12" s="64">
        <v>20033</v>
      </c>
      <c r="D12" s="62">
        <v>3669540</v>
      </c>
      <c r="E12" s="62">
        <v>47592616</v>
      </c>
      <c r="F12" s="23">
        <f t="shared" si="0"/>
        <v>-3.9079511209009625E-4</v>
      </c>
    </row>
    <row r="13" spans="1:6" x14ac:dyDescent="0.25">
      <c r="A13" s="24">
        <v>1998</v>
      </c>
      <c r="B13" s="81">
        <v>0</v>
      </c>
      <c r="C13" s="65">
        <v>0</v>
      </c>
      <c r="D13" s="63">
        <v>8598702</v>
      </c>
      <c r="E13" s="63">
        <v>43190008</v>
      </c>
      <c r="F13" s="24">
        <f t="shared" si="0"/>
        <v>0</v>
      </c>
    </row>
    <row r="14" spans="1:6" x14ac:dyDescent="0.25">
      <c r="A14" s="23">
        <v>1999</v>
      </c>
      <c r="B14" s="80">
        <v>0</v>
      </c>
      <c r="C14" s="64">
        <v>0</v>
      </c>
      <c r="D14" s="62">
        <v>4050404</v>
      </c>
      <c r="E14" s="62">
        <v>35314684</v>
      </c>
      <c r="F14" s="23">
        <f t="shared" si="0"/>
        <v>0</v>
      </c>
    </row>
    <row r="15" spans="1:6" x14ac:dyDescent="0.25">
      <c r="A15" s="24">
        <v>2000</v>
      </c>
      <c r="B15" s="81">
        <v>0</v>
      </c>
      <c r="C15" s="65">
        <v>0</v>
      </c>
      <c r="D15" s="63">
        <v>4084951</v>
      </c>
      <c r="E15" s="63">
        <v>37358266</v>
      </c>
      <c r="F15" s="24">
        <f t="shared" si="0"/>
        <v>0</v>
      </c>
    </row>
    <row r="16" spans="1:6" x14ac:dyDescent="0.25">
      <c r="A16" s="23">
        <v>2001</v>
      </c>
      <c r="B16" s="80">
        <v>0</v>
      </c>
      <c r="C16" s="64">
        <v>1826</v>
      </c>
      <c r="D16" s="62">
        <v>17665773</v>
      </c>
      <c r="E16" s="62">
        <v>41507836</v>
      </c>
      <c r="F16" s="23">
        <f t="shared" si="0"/>
        <v>-3.085835105984494E-5</v>
      </c>
    </row>
    <row r="17" spans="1:6" x14ac:dyDescent="0.25">
      <c r="A17" s="24">
        <v>2002</v>
      </c>
      <c r="B17" s="81">
        <v>0</v>
      </c>
      <c r="C17" s="65">
        <v>0</v>
      </c>
      <c r="D17" s="63">
        <v>5844055</v>
      </c>
      <c r="E17" s="63">
        <v>35901084</v>
      </c>
      <c r="F17" s="24">
        <f t="shared" si="0"/>
        <v>0</v>
      </c>
    </row>
    <row r="18" spans="1:6" x14ac:dyDescent="0.25">
      <c r="A18" s="23">
        <v>2003</v>
      </c>
      <c r="B18" s="80">
        <v>30566</v>
      </c>
      <c r="C18" s="64">
        <v>0</v>
      </c>
      <c r="D18" s="62">
        <v>6552064</v>
      </c>
      <c r="E18" s="62">
        <v>22829211</v>
      </c>
      <c r="F18" s="23">
        <f t="shared" si="0"/>
        <v>1.0403224502680704E-3</v>
      </c>
    </row>
    <row r="19" spans="1:6" x14ac:dyDescent="0.25">
      <c r="A19" s="24">
        <v>2004</v>
      </c>
      <c r="B19" s="81">
        <v>0</v>
      </c>
      <c r="C19" s="65">
        <v>0</v>
      </c>
      <c r="D19" s="63">
        <v>31078639</v>
      </c>
      <c r="E19" s="63">
        <v>21058837</v>
      </c>
      <c r="F19" s="24">
        <f t="shared" si="0"/>
        <v>0</v>
      </c>
    </row>
    <row r="20" spans="1:6" x14ac:dyDescent="0.25">
      <c r="A20" s="23">
        <v>2005</v>
      </c>
      <c r="B20" s="80">
        <v>0</v>
      </c>
      <c r="C20" s="64">
        <v>0</v>
      </c>
      <c r="D20" s="62">
        <v>27250457</v>
      </c>
      <c r="E20" s="62">
        <v>31937654</v>
      </c>
      <c r="F20" s="23">
        <f t="shared" si="0"/>
        <v>0</v>
      </c>
    </row>
    <row r="21" spans="1:6" x14ac:dyDescent="0.25">
      <c r="A21" s="24">
        <v>2006</v>
      </c>
      <c r="B21" s="81">
        <v>0</v>
      </c>
      <c r="C21" s="65">
        <v>0</v>
      </c>
      <c r="D21" s="63">
        <v>76687259</v>
      </c>
      <c r="E21" s="63">
        <v>36443916</v>
      </c>
      <c r="F21" s="24">
        <f t="shared" si="0"/>
        <v>0</v>
      </c>
    </row>
    <row r="22" spans="1:6" x14ac:dyDescent="0.25">
      <c r="A22" s="23">
        <v>2007</v>
      </c>
      <c r="B22" s="80">
        <v>0</v>
      </c>
      <c r="C22" s="64">
        <v>0</v>
      </c>
      <c r="D22" s="62">
        <v>341162435</v>
      </c>
      <c r="E22" s="62">
        <v>50410189</v>
      </c>
      <c r="F22" s="23">
        <f t="shared" si="0"/>
        <v>0</v>
      </c>
    </row>
    <row r="23" spans="1:6" x14ac:dyDescent="0.25">
      <c r="A23" s="24">
        <v>2008</v>
      </c>
      <c r="B23" s="81">
        <v>0</v>
      </c>
      <c r="C23" s="65">
        <v>0</v>
      </c>
      <c r="D23" s="63">
        <v>764171586</v>
      </c>
      <c r="E23" s="63">
        <v>66286301</v>
      </c>
      <c r="F23" s="24">
        <f t="shared" si="0"/>
        <v>0</v>
      </c>
    </row>
    <row r="24" spans="1:6" x14ac:dyDescent="0.25">
      <c r="A24" s="23">
        <v>2009</v>
      </c>
      <c r="B24" s="80">
        <v>0</v>
      </c>
      <c r="C24" s="64">
        <v>0</v>
      </c>
      <c r="D24" s="62">
        <v>597401951</v>
      </c>
      <c r="E24" s="62">
        <v>65330881</v>
      </c>
      <c r="F24" s="23">
        <f t="shared" si="0"/>
        <v>0</v>
      </c>
    </row>
    <row r="25" spans="1:6" x14ac:dyDescent="0.25">
      <c r="A25" s="24">
        <v>2010</v>
      </c>
      <c r="B25" s="81">
        <v>0</v>
      </c>
      <c r="C25" s="65">
        <v>0</v>
      </c>
      <c r="D25" s="63">
        <v>14815258</v>
      </c>
      <c r="E25" s="63">
        <v>83738916</v>
      </c>
      <c r="F25" s="24">
        <f t="shared" si="0"/>
        <v>0</v>
      </c>
    </row>
    <row r="26" spans="1:6" x14ac:dyDescent="0.25">
      <c r="A26" s="23">
        <v>2011</v>
      </c>
      <c r="B26" s="80">
        <v>0</v>
      </c>
      <c r="C26" s="64">
        <v>2692</v>
      </c>
      <c r="D26" s="62">
        <v>30035839</v>
      </c>
      <c r="E26" s="62">
        <v>117097885</v>
      </c>
      <c r="F26" s="23">
        <f t="shared" si="0"/>
        <v>-1.8296281279470641E-5</v>
      </c>
    </row>
    <row r="27" spans="1:6" x14ac:dyDescent="0.25">
      <c r="A27" s="24">
        <v>2012</v>
      </c>
      <c r="B27" s="81">
        <v>0</v>
      </c>
      <c r="C27" s="65">
        <v>0</v>
      </c>
      <c r="D27" s="63">
        <v>48424100</v>
      </c>
      <c r="E27" s="63">
        <v>154666872</v>
      </c>
      <c r="F27" s="24">
        <f t="shared" si="0"/>
        <v>0</v>
      </c>
    </row>
    <row r="28" spans="1:6" x14ac:dyDescent="0.25">
      <c r="A28" s="23">
        <v>2013</v>
      </c>
      <c r="B28" s="80">
        <v>0</v>
      </c>
      <c r="C28" s="64">
        <v>0</v>
      </c>
      <c r="D28" s="62">
        <v>207316867</v>
      </c>
      <c r="E28" s="62">
        <v>222559257</v>
      </c>
      <c r="F28" s="23">
        <f t="shared" si="0"/>
        <v>0</v>
      </c>
    </row>
    <row r="29" spans="1:6" x14ac:dyDescent="0.25">
      <c r="A29" s="24">
        <v>2014</v>
      </c>
      <c r="B29" s="81">
        <v>0</v>
      </c>
      <c r="C29" s="65">
        <v>0</v>
      </c>
      <c r="D29" s="63">
        <v>50175809</v>
      </c>
      <c r="E29" s="63">
        <v>286443973</v>
      </c>
      <c r="F29" s="24">
        <f t="shared" si="0"/>
        <v>0</v>
      </c>
    </row>
    <row r="30" spans="1:6" x14ac:dyDescent="0.25">
      <c r="A30" s="23">
        <v>2015</v>
      </c>
      <c r="B30" s="80">
        <v>2</v>
      </c>
      <c r="C30" s="64">
        <v>0</v>
      </c>
      <c r="D30" s="62">
        <v>37102837</v>
      </c>
      <c r="E30" s="62">
        <v>223921662</v>
      </c>
      <c r="F30" s="23">
        <f t="shared" si="0"/>
        <v>7.6621160376214349E-9</v>
      </c>
    </row>
    <row r="31" spans="1:6" x14ac:dyDescent="0.25">
      <c r="A31" t="s">
        <v>15</v>
      </c>
    </row>
    <row r="37" spans="1:9" ht="75" x14ac:dyDescent="0.25">
      <c r="A37" s="21" t="s">
        <v>6</v>
      </c>
      <c r="B37" s="21" t="s">
        <v>73</v>
      </c>
      <c r="C37" s="21" t="s">
        <v>38</v>
      </c>
      <c r="D37" s="21" t="s">
        <v>77</v>
      </c>
      <c r="E37" s="47" t="s">
        <v>37</v>
      </c>
      <c r="F37" s="47" t="s">
        <v>74</v>
      </c>
      <c r="G37" s="47" t="s">
        <v>75</v>
      </c>
      <c r="H37" s="47" t="s">
        <v>76</v>
      </c>
      <c r="I37" s="47" t="s">
        <v>39</v>
      </c>
    </row>
    <row r="38" spans="1:9" x14ac:dyDescent="0.25">
      <c r="A38" s="23">
        <v>1991</v>
      </c>
      <c r="B38" s="80">
        <v>0</v>
      </c>
      <c r="C38" s="25">
        <v>231.72366400000001</v>
      </c>
      <c r="D38" s="62">
        <v>41599048</v>
      </c>
      <c r="E38" s="25">
        <v>7.2686346239999997</v>
      </c>
      <c r="F38" s="23">
        <f>((B38)/(C38*1000000))/((D38)/(E38*1000000000))</f>
        <v>0</v>
      </c>
      <c r="G38" s="23">
        <f>F38-1</f>
        <v>-1</v>
      </c>
      <c r="H38" s="23">
        <f>F38+1</f>
        <v>1</v>
      </c>
      <c r="I38" s="23">
        <f>G38/H38</f>
        <v>-1</v>
      </c>
    </row>
    <row r="39" spans="1:9" x14ac:dyDescent="0.25">
      <c r="A39" s="24">
        <v>1992</v>
      </c>
      <c r="B39" s="81">
        <v>0</v>
      </c>
      <c r="C39" s="26">
        <v>197.43047999999999</v>
      </c>
      <c r="D39" s="63">
        <v>14952288</v>
      </c>
      <c r="E39" s="26">
        <v>6.9160427520000001</v>
      </c>
      <c r="F39" s="23">
        <f t="shared" ref="F39:F62" si="1">((B39)/(C39*1000000))/((D39)/(E39*1000000000))</f>
        <v>0</v>
      </c>
      <c r="G39" s="24">
        <f t="shared" ref="G39:G62" si="2">F39-1</f>
        <v>-1</v>
      </c>
      <c r="H39" s="24">
        <f t="shared" ref="H39:H62" si="3">F39+1</f>
        <v>1</v>
      </c>
      <c r="I39" s="24">
        <f t="shared" ref="I39:I62" si="4">G39/H39</f>
        <v>-1</v>
      </c>
    </row>
    <row r="40" spans="1:9" x14ac:dyDescent="0.25">
      <c r="A40" s="23">
        <v>1993</v>
      </c>
      <c r="B40" s="80">
        <v>794257</v>
      </c>
      <c r="C40" s="25">
        <v>238.505312</v>
      </c>
      <c r="D40" s="62">
        <v>5116904</v>
      </c>
      <c r="E40" s="25">
        <v>7.1234385920000003</v>
      </c>
      <c r="F40" s="23">
        <f t="shared" si="1"/>
        <v>4.6360211720319082</v>
      </c>
      <c r="G40" s="23">
        <f t="shared" si="2"/>
        <v>3.6360211720319082</v>
      </c>
      <c r="H40" s="23">
        <f t="shared" si="3"/>
        <v>5.6360211720319082</v>
      </c>
      <c r="I40" s="23">
        <f t="shared" si="4"/>
        <v>0.64513972908321127</v>
      </c>
    </row>
    <row r="41" spans="1:9" x14ac:dyDescent="0.25">
      <c r="A41" s="24">
        <v>1994</v>
      </c>
      <c r="B41" s="81">
        <v>356850</v>
      </c>
      <c r="C41" s="26">
        <v>353.048384</v>
      </c>
      <c r="D41" s="63">
        <v>4267357</v>
      </c>
      <c r="E41" s="26">
        <v>8.5375165440000007</v>
      </c>
      <c r="F41" s="23">
        <f t="shared" si="1"/>
        <v>2.0221997607726609</v>
      </c>
      <c r="G41" s="24">
        <f t="shared" si="2"/>
        <v>1.0221997607726609</v>
      </c>
      <c r="H41" s="24">
        <f t="shared" si="3"/>
        <v>3.0221997607726609</v>
      </c>
      <c r="I41" s="24">
        <f t="shared" si="4"/>
        <v>0.33823037578142207</v>
      </c>
    </row>
    <row r="42" spans="1:9" x14ac:dyDescent="0.25">
      <c r="A42" s="23">
        <v>1995</v>
      </c>
      <c r="B42" s="80">
        <v>14879</v>
      </c>
      <c r="C42" s="25">
        <v>363.738112</v>
      </c>
      <c r="D42" s="62">
        <v>7528792</v>
      </c>
      <c r="E42" s="25">
        <v>10.201048064</v>
      </c>
      <c r="F42" s="23">
        <f t="shared" si="1"/>
        <v>5.5424837747390668E-2</v>
      </c>
      <c r="G42" s="23">
        <f t="shared" si="2"/>
        <v>-0.94457516225260929</v>
      </c>
      <c r="H42" s="23">
        <f t="shared" si="3"/>
        <v>1.0554248377473907</v>
      </c>
      <c r="I42" s="23">
        <f t="shared" si="4"/>
        <v>-0.89497151144237841</v>
      </c>
    </row>
    <row r="43" spans="1:9" x14ac:dyDescent="0.25">
      <c r="A43" s="24">
        <v>1996</v>
      </c>
      <c r="B43" s="81">
        <v>11679</v>
      </c>
      <c r="C43" s="26">
        <v>348.96441600000003</v>
      </c>
      <c r="D43" s="63">
        <v>5459431</v>
      </c>
      <c r="E43" s="26">
        <v>10.647555071999999</v>
      </c>
      <c r="F43" s="23">
        <f t="shared" si="1"/>
        <v>6.5272016204233133E-2</v>
      </c>
      <c r="G43" s="24">
        <f t="shared" si="2"/>
        <v>-0.93472798379576683</v>
      </c>
      <c r="H43" s="24">
        <f t="shared" si="3"/>
        <v>1.0652720162042331</v>
      </c>
      <c r="I43" s="24">
        <f t="shared" si="4"/>
        <v>-0.87745474355590469</v>
      </c>
    </row>
    <row r="44" spans="1:9" x14ac:dyDescent="0.25">
      <c r="A44" s="23">
        <v>1997</v>
      </c>
      <c r="B44" s="80">
        <v>0</v>
      </c>
      <c r="C44" s="25">
        <v>362.45555200000001</v>
      </c>
      <c r="D44" s="62">
        <v>3669540</v>
      </c>
      <c r="E44" s="25">
        <v>11.549019136</v>
      </c>
      <c r="F44" s="23">
        <f t="shared" si="1"/>
        <v>0</v>
      </c>
      <c r="G44" s="23">
        <f t="shared" si="2"/>
        <v>-1</v>
      </c>
      <c r="H44" s="23">
        <f t="shared" si="3"/>
        <v>1</v>
      </c>
      <c r="I44" s="23">
        <f t="shared" si="4"/>
        <v>-1</v>
      </c>
    </row>
    <row r="45" spans="1:9" x14ac:dyDescent="0.25">
      <c r="A45" s="24">
        <v>1998</v>
      </c>
      <c r="B45" s="81">
        <v>0</v>
      </c>
      <c r="C45" s="26">
        <v>268.30427200000003</v>
      </c>
      <c r="D45" s="63">
        <v>8598702</v>
      </c>
      <c r="E45" s="26">
        <v>10.8212224</v>
      </c>
      <c r="F45" s="23">
        <f t="shared" si="1"/>
        <v>0</v>
      </c>
      <c r="G45" s="24">
        <f t="shared" si="2"/>
        <v>-1</v>
      </c>
      <c r="H45" s="24">
        <f t="shared" si="3"/>
        <v>1</v>
      </c>
      <c r="I45" s="24">
        <f t="shared" si="4"/>
        <v>-1</v>
      </c>
    </row>
    <row r="46" spans="1:9" x14ac:dyDescent="0.25">
      <c r="A46" s="23">
        <v>1999</v>
      </c>
      <c r="B46" s="80">
        <v>0</v>
      </c>
      <c r="C46" s="25">
        <v>245.27276800000001</v>
      </c>
      <c r="D46" s="62">
        <v>4050404</v>
      </c>
      <c r="E46" s="25">
        <v>11.617030143999999</v>
      </c>
      <c r="F46" s="23">
        <f t="shared" si="1"/>
        <v>0</v>
      </c>
      <c r="G46" s="23">
        <f t="shared" si="2"/>
        <v>-1</v>
      </c>
      <c r="H46" s="23">
        <f t="shared" si="3"/>
        <v>1</v>
      </c>
      <c r="I46" s="23">
        <f t="shared" si="4"/>
        <v>-1</v>
      </c>
    </row>
    <row r="47" spans="1:9" x14ac:dyDescent="0.25">
      <c r="A47" s="24">
        <v>2000</v>
      </c>
      <c r="B47" s="81">
        <v>0</v>
      </c>
      <c r="C47" s="26">
        <v>230.43402599999999</v>
      </c>
      <c r="D47" s="63">
        <v>4084951</v>
      </c>
      <c r="E47" s="26">
        <v>13.158400846999999</v>
      </c>
      <c r="F47" s="23">
        <f t="shared" si="1"/>
        <v>0</v>
      </c>
      <c r="G47" s="24">
        <f t="shared" si="2"/>
        <v>-1</v>
      </c>
      <c r="H47" s="24">
        <f t="shared" si="3"/>
        <v>1</v>
      </c>
      <c r="I47" s="24">
        <f t="shared" si="4"/>
        <v>-1</v>
      </c>
    </row>
    <row r="48" spans="1:9" x14ac:dyDescent="0.25">
      <c r="A48" s="23">
        <v>2001</v>
      </c>
      <c r="B48" s="80">
        <v>0</v>
      </c>
      <c r="C48" s="25">
        <v>164.73068699999999</v>
      </c>
      <c r="D48" s="62">
        <v>17665773</v>
      </c>
      <c r="E48" s="25">
        <v>12.301486486</v>
      </c>
      <c r="F48" s="23">
        <f t="shared" si="1"/>
        <v>0</v>
      </c>
      <c r="G48" s="23">
        <f t="shared" si="2"/>
        <v>-1</v>
      </c>
      <c r="H48" s="23">
        <f t="shared" si="3"/>
        <v>1</v>
      </c>
      <c r="I48" s="23">
        <f t="shared" si="4"/>
        <v>-1</v>
      </c>
    </row>
    <row r="49" spans="1:9" x14ac:dyDescent="0.25">
      <c r="A49" s="24">
        <v>2002</v>
      </c>
      <c r="B49" s="81">
        <v>0</v>
      </c>
      <c r="C49" s="26">
        <v>193.49060499999999</v>
      </c>
      <c r="D49" s="63">
        <v>5844055</v>
      </c>
      <c r="E49" s="26">
        <v>11.897488381000001</v>
      </c>
      <c r="F49" s="23">
        <f t="shared" si="1"/>
        <v>0</v>
      </c>
      <c r="G49" s="24">
        <f t="shared" si="2"/>
        <v>-1</v>
      </c>
      <c r="H49" s="24">
        <f t="shared" si="3"/>
        <v>1</v>
      </c>
      <c r="I49" s="24">
        <f t="shared" si="4"/>
        <v>-1</v>
      </c>
    </row>
    <row r="50" spans="1:9" x14ac:dyDescent="0.25">
      <c r="A50" s="23">
        <v>2003</v>
      </c>
      <c r="B50" s="80">
        <v>30566</v>
      </c>
      <c r="C50" s="25">
        <v>201.53248400000001</v>
      </c>
      <c r="D50" s="62">
        <v>6552064</v>
      </c>
      <c r="E50" s="25">
        <v>13.092218068999999</v>
      </c>
      <c r="F50" s="23">
        <f t="shared" si="1"/>
        <v>0.30306002203729271</v>
      </c>
      <c r="G50" s="23">
        <f t="shared" si="2"/>
        <v>-0.69693997796270724</v>
      </c>
      <c r="H50" s="23">
        <f t="shared" si="3"/>
        <v>1.3030600220372928</v>
      </c>
      <c r="I50" s="23">
        <f t="shared" si="4"/>
        <v>-0.53484871469931505</v>
      </c>
    </row>
    <row r="51" spans="1:9" x14ac:dyDescent="0.25">
      <c r="A51" s="24">
        <v>2004</v>
      </c>
      <c r="B51" s="81">
        <v>0</v>
      </c>
      <c r="C51" s="26">
        <v>262.07760000000002</v>
      </c>
      <c r="D51" s="63">
        <v>31078639</v>
      </c>
      <c r="E51" s="26">
        <v>16.729677706</v>
      </c>
      <c r="F51" s="23">
        <f t="shared" si="1"/>
        <v>0</v>
      </c>
      <c r="G51" s="24">
        <f t="shared" si="2"/>
        <v>-1</v>
      </c>
      <c r="H51" s="24">
        <f t="shared" si="3"/>
        <v>1</v>
      </c>
      <c r="I51" s="24">
        <f t="shared" si="4"/>
        <v>-1</v>
      </c>
    </row>
    <row r="52" spans="1:9" x14ac:dyDescent="0.25">
      <c r="A52" s="23">
        <v>2005</v>
      </c>
      <c r="B52" s="80">
        <v>0</v>
      </c>
      <c r="C52" s="25">
        <v>330.18058400000001</v>
      </c>
      <c r="D52" s="62">
        <v>27250457</v>
      </c>
      <c r="E52" s="25">
        <v>21.190438735000001</v>
      </c>
      <c r="F52" s="23">
        <f t="shared" si="1"/>
        <v>0</v>
      </c>
      <c r="G52" s="23">
        <f t="shared" si="2"/>
        <v>-1</v>
      </c>
      <c r="H52" s="23">
        <f t="shared" si="3"/>
        <v>1</v>
      </c>
      <c r="I52" s="23">
        <f t="shared" si="4"/>
        <v>-1</v>
      </c>
    </row>
    <row r="53" spans="1:9" x14ac:dyDescent="0.25">
      <c r="A53" s="24">
        <v>2006</v>
      </c>
      <c r="B53" s="81">
        <v>0</v>
      </c>
      <c r="C53" s="26">
        <v>323.75024300000001</v>
      </c>
      <c r="D53" s="63">
        <v>76687259</v>
      </c>
      <c r="E53" s="26">
        <v>24.390975102999999</v>
      </c>
      <c r="F53" s="23">
        <f t="shared" si="1"/>
        <v>0</v>
      </c>
      <c r="G53" s="24">
        <f t="shared" si="2"/>
        <v>-1</v>
      </c>
      <c r="H53" s="24">
        <f t="shared" si="3"/>
        <v>1</v>
      </c>
      <c r="I53" s="24">
        <f t="shared" si="4"/>
        <v>-1</v>
      </c>
    </row>
    <row r="54" spans="1:9" x14ac:dyDescent="0.25">
      <c r="A54" s="23">
        <v>2007</v>
      </c>
      <c r="B54" s="80">
        <v>0</v>
      </c>
      <c r="C54" s="25">
        <v>395.28751399999999</v>
      </c>
      <c r="D54" s="62">
        <v>341162435</v>
      </c>
      <c r="E54" s="25">
        <v>29.991332</v>
      </c>
      <c r="F54" s="23">
        <f t="shared" si="1"/>
        <v>0</v>
      </c>
      <c r="G54" s="23">
        <f t="shared" si="2"/>
        <v>-1</v>
      </c>
      <c r="H54" s="23">
        <f t="shared" si="3"/>
        <v>1</v>
      </c>
      <c r="I54" s="23">
        <f t="shared" si="4"/>
        <v>-1</v>
      </c>
    </row>
    <row r="55" spans="1:9" x14ac:dyDescent="0.25">
      <c r="A55" s="24">
        <v>2008</v>
      </c>
      <c r="B55" s="81">
        <v>0</v>
      </c>
      <c r="C55" s="26">
        <v>371.56209999999999</v>
      </c>
      <c r="D55" s="63">
        <v>764171586</v>
      </c>
      <c r="E55" s="26">
        <v>37.625882064999999</v>
      </c>
      <c r="F55" s="23">
        <f t="shared" si="1"/>
        <v>0</v>
      </c>
      <c r="G55" s="24">
        <f t="shared" si="2"/>
        <v>-1</v>
      </c>
      <c r="H55" s="24">
        <f t="shared" si="3"/>
        <v>1</v>
      </c>
      <c r="I55" s="24">
        <f t="shared" si="4"/>
        <v>-1</v>
      </c>
    </row>
    <row r="56" spans="1:9" x14ac:dyDescent="0.25">
      <c r="A56" s="23">
        <v>2009</v>
      </c>
      <c r="B56" s="80">
        <v>0</v>
      </c>
      <c r="C56" s="25">
        <v>336.29559</v>
      </c>
      <c r="D56" s="62">
        <v>597401951</v>
      </c>
      <c r="E56" s="25">
        <v>32.852985836999999</v>
      </c>
      <c r="F56" s="23">
        <f t="shared" si="1"/>
        <v>0</v>
      </c>
      <c r="G56" s="23">
        <f t="shared" si="2"/>
        <v>-1</v>
      </c>
      <c r="H56" s="23">
        <f t="shared" si="3"/>
        <v>1</v>
      </c>
      <c r="I56" s="23">
        <f t="shared" si="4"/>
        <v>-1</v>
      </c>
    </row>
    <row r="57" spans="1:9" x14ac:dyDescent="0.25">
      <c r="A57" s="24">
        <v>2010</v>
      </c>
      <c r="B57" s="81">
        <v>0</v>
      </c>
      <c r="C57" s="26">
        <v>511.05816700000003</v>
      </c>
      <c r="D57" s="63">
        <v>14815258</v>
      </c>
      <c r="E57" s="26">
        <v>39.819528642000002</v>
      </c>
      <c r="F57" s="23">
        <f t="shared" si="1"/>
        <v>0</v>
      </c>
      <c r="G57" s="24">
        <f t="shared" si="2"/>
        <v>-1</v>
      </c>
      <c r="H57" s="24">
        <f t="shared" si="3"/>
        <v>1</v>
      </c>
      <c r="I57" s="24">
        <f t="shared" si="4"/>
        <v>-1</v>
      </c>
    </row>
    <row r="58" spans="1:9" x14ac:dyDescent="0.25">
      <c r="A58" s="23">
        <v>2011</v>
      </c>
      <c r="B58" s="80">
        <v>0</v>
      </c>
      <c r="C58" s="25">
        <v>527.96261100000004</v>
      </c>
      <c r="D58" s="62">
        <v>30035839</v>
      </c>
      <c r="E58" s="25">
        <v>56.953516086</v>
      </c>
      <c r="F58" s="23">
        <f t="shared" si="1"/>
        <v>0</v>
      </c>
      <c r="G58" s="23">
        <f t="shared" si="2"/>
        <v>-1</v>
      </c>
      <c r="H58" s="23">
        <f t="shared" si="3"/>
        <v>1</v>
      </c>
      <c r="I58" s="23">
        <f t="shared" si="4"/>
        <v>-1</v>
      </c>
    </row>
    <row r="59" spans="1:9" x14ac:dyDescent="0.25">
      <c r="A59" s="24">
        <v>2012</v>
      </c>
      <c r="B59" s="81">
        <v>0</v>
      </c>
      <c r="C59" s="26">
        <v>360.24002999999999</v>
      </c>
      <c r="D59" s="63">
        <v>48424100</v>
      </c>
      <c r="E59" s="26">
        <v>60.273618167999999</v>
      </c>
      <c r="F59" s="23">
        <f t="shared" si="1"/>
        <v>0</v>
      </c>
      <c r="G59" s="24">
        <f t="shared" si="2"/>
        <v>-1</v>
      </c>
      <c r="H59" s="24">
        <f t="shared" si="3"/>
        <v>1</v>
      </c>
      <c r="I59" s="24">
        <f t="shared" si="4"/>
        <v>-1</v>
      </c>
    </row>
    <row r="60" spans="1:9" x14ac:dyDescent="0.25">
      <c r="A60" s="23">
        <v>2013</v>
      </c>
      <c r="B60" s="80">
        <v>0</v>
      </c>
      <c r="C60" s="25">
        <v>387.85482100000002</v>
      </c>
      <c r="D60" s="62">
        <v>207316867</v>
      </c>
      <c r="E60" s="25">
        <v>58.821869986999999</v>
      </c>
      <c r="F60" s="23">
        <f t="shared" si="1"/>
        <v>0</v>
      </c>
      <c r="G60" s="23">
        <f t="shared" si="2"/>
        <v>-1</v>
      </c>
      <c r="H60" s="23">
        <f t="shared" si="3"/>
        <v>1</v>
      </c>
      <c r="I60" s="23">
        <f t="shared" si="4"/>
        <v>-1</v>
      </c>
    </row>
    <row r="61" spans="1:9" x14ac:dyDescent="0.25">
      <c r="A61" s="24">
        <v>2014</v>
      </c>
      <c r="B61" s="81">
        <v>0</v>
      </c>
      <c r="C61" s="26">
        <v>420.90412900000001</v>
      </c>
      <c r="D61" s="63">
        <v>50175809</v>
      </c>
      <c r="E61" s="26">
        <v>54.794812014999998</v>
      </c>
      <c r="F61" s="23">
        <f t="shared" si="1"/>
        <v>0</v>
      </c>
      <c r="G61" s="24">
        <f t="shared" si="2"/>
        <v>-1</v>
      </c>
      <c r="H61" s="24">
        <f t="shared" si="3"/>
        <v>1</v>
      </c>
      <c r="I61" s="24">
        <f t="shared" si="4"/>
        <v>-1</v>
      </c>
    </row>
    <row r="62" spans="1:9" x14ac:dyDescent="0.25">
      <c r="A62" s="23">
        <v>2015</v>
      </c>
      <c r="B62" s="80">
        <v>2</v>
      </c>
      <c r="C62" s="25">
        <v>519.89930400000003</v>
      </c>
      <c r="D62" s="62">
        <v>37102837</v>
      </c>
      <c r="E62" s="25">
        <v>35.690766592999999</v>
      </c>
      <c r="F62" s="23">
        <f t="shared" si="1"/>
        <v>3.700492406602831E-6</v>
      </c>
      <c r="G62" s="23">
        <f t="shared" si="2"/>
        <v>-0.99999629950759339</v>
      </c>
      <c r="H62" s="23">
        <f t="shared" si="3"/>
        <v>1.0000037004924065</v>
      </c>
      <c r="I62" s="23">
        <f t="shared" si="4"/>
        <v>-0.99999259904257409</v>
      </c>
    </row>
    <row r="63" spans="1:9" x14ac:dyDescent="0.25">
      <c r="A63" t="s">
        <v>15</v>
      </c>
    </row>
    <row r="69" spans="1:4" ht="75" x14ac:dyDescent="0.25">
      <c r="A69" s="21" t="s">
        <v>6</v>
      </c>
      <c r="B69" s="21" t="s">
        <v>73</v>
      </c>
      <c r="C69" s="21" t="s">
        <v>96</v>
      </c>
      <c r="D69" s="21" t="s">
        <v>117</v>
      </c>
    </row>
    <row r="70" spans="1:4" x14ac:dyDescent="0.25">
      <c r="A70" s="23">
        <v>1991</v>
      </c>
      <c r="B70" s="80">
        <v>0</v>
      </c>
      <c r="C70" s="64">
        <v>0</v>
      </c>
      <c r="D70" s="23" t="e">
        <f>(1-(B70-C70)/(B70+C70))</f>
        <v>#DIV/0!</v>
      </c>
    </row>
    <row r="71" spans="1:4" x14ac:dyDescent="0.25">
      <c r="A71" s="24">
        <v>1992</v>
      </c>
      <c r="B71" s="81">
        <v>0</v>
      </c>
      <c r="C71" s="65">
        <v>0</v>
      </c>
      <c r="D71" s="24" t="e">
        <f t="shared" ref="D71:D94" si="5">(1-((B71-C71)/(B71+C71)))</f>
        <v>#DIV/0!</v>
      </c>
    </row>
    <row r="72" spans="1:4" x14ac:dyDescent="0.25">
      <c r="A72" s="23">
        <v>1993</v>
      </c>
      <c r="B72" s="80">
        <v>794257</v>
      </c>
      <c r="C72" s="64">
        <v>0</v>
      </c>
      <c r="D72" s="23">
        <f t="shared" si="5"/>
        <v>0</v>
      </c>
    </row>
    <row r="73" spans="1:4" x14ac:dyDescent="0.25">
      <c r="A73" s="24">
        <v>1994</v>
      </c>
      <c r="B73" s="81">
        <v>356850</v>
      </c>
      <c r="C73" s="65">
        <v>0</v>
      </c>
      <c r="D73" s="24">
        <f t="shared" si="5"/>
        <v>0</v>
      </c>
    </row>
    <row r="74" spans="1:4" x14ac:dyDescent="0.25">
      <c r="A74" s="23">
        <v>1995</v>
      </c>
      <c r="B74" s="80">
        <v>14879</v>
      </c>
      <c r="C74" s="64">
        <v>0</v>
      </c>
      <c r="D74" s="23">
        <f t="shared" si="5"/>
        <v>0</v>
      </c>
    </row>
    <row r="75" spans="1:4" x14ac:dyDescent="0.25">
      <c r="A75" s="24">
        <v>1996</v>
      </c>
      <c r="B75" s="81">
        <v>11679</v>
      </c>
      <c r="C75" s="65">
        <v>0</v>
      </c>
      <c r="D75" s="24">
        <f t="shared" si="5"/>
        <v>0</v>
      </c>
    </row>
    <row r="76" spans="1:4" x14ac:dyDescent="0.25">
      <c r="A76" s="23">
        <v>1997</v>
      </c>
      <c r="B76" s="80">
        <v>0</v>
      </c>
      <c r="C76" s="64">
        <v>20033</v>
      </c>
      <c r="D76" s="23">
        <f t="shared" si="5"/>
        <v>2</v>
      </c>
    </row>
    <row r="77" spans="1:4" x14ac:dyDescent="0.25">
      <c r="A77" s="24">
        <v>1998</v>
      </c>
      <c r="B77" s="81">
        <v>0</v>
      </c>
      <c r="C77" s="65">
        <v>0</v>
      </c>
      <c r="D77" s="24" t="e">
        <f t="shared" si="5"/>
        <v>#DIV/0!</v>
      </c>
    </row>
    <row r="78" spans="1:4" x14ac:dyDescent="0.25">
      <c r="A78" s="23">
        <v>1999</v>
      </c>
      <c r="B78" s="80">
        <v>0</v>
      </c>
      <c r="C78" s="64">
        <v>0</v>
      </c>
      <c r="D78" s="23" t="e">
        <f t="shared" si="5"/>
        <v>#DIV/0!</v>
      </c>
    </row>
    <row r="79" spans="1:4" x14ac:dyDescent="0.25">
      <c r="A79" s="24">
        <v>2000</v>
      </c>
      <c r="B79" s="81">
        <v>0</v>
      </c>
      <c r="C79" s="65">
        <v>0</v>
      </c>
      <c r="D79" s="24" t="e">
        <f t="shared" si="5"/>
        <v>#DIV/0!</v>
      </c>
    </row>
    <row r="80" spans="1:4" x14ac:dyDescent="0.25">
      <c r="A80" s="23">
        <v>2001</v>
      </c>
      <c r="B80" s="80">
        <v>0</v>
      </c>
      <c r="C80" s="64">
        <v>1826</v>
      </c>
      <c r="D80" s="23">
        <f t="shared" si="5"/>
        <v>2</v>
      </c>
    </row>
    <row r="81" spans="1:4" x14ac:dyDescent="0.25">
      <c r="A81" s="24">
        <v>2002</v>
      </c>
      <c r="B81" s="81">
        <v>0</v>
      </c>
      <c r="C81" s="65">
        <v>0</v>
      </c>
      <c r="D81" s="24" t="e">
        <f t="shared" si="5"/>
        <v>#DIV/0!</v>
      </c>
    </row>
    <row r="82" spans="1:4" x14ac:dyDescent="0.25">
      <c r="A82" s="23">
        <v>2003</v>
      </c>
      <c r="B82" s="80">
        <v>30566</v>
      </c>
      <c r="C82" s="64">
        <v>0</v>
      </c>
      <c r="D82" s="23">
        <f t="shared" si="5"/>
        <v>0</v>
      </c>
    </row>
    <row r="83" spans="1:4" x14ac:dyDescent="0.25">
      <c r="A83" s="24">
        <v>2004</v>
      </c>
      <c r="B83" s="81">
        <v>0</v>
      </c>
      <c r="C83" s="65">
        <v>0</v>
      </c>
      <c r="D83" s="24" t="e">
        <f t="shared" si="5"/>
        <v>#DIV/0!</v>
      </c>
    </row>
    <row r="84" spans="1:4" x14ac:dyDescent="0.25">
      <c r="A84" s="23">
        <v>2005</v>
      </c>
      <c r="B84" s="80">
        <v>0</v>
      </c>
      <c r="C84" s="64">
        <v>0</v>
      </c>
      <c r="D84" s="23" t="e">
        <f t="shared" si="5"/>
        <v>#DIV/0!</v>
      </c>
    </row>
    <row r="85" spans="1:4" x14ac:dyDescent="0.25">
      <c r="A85" s="24">
        <v>2006</v>
      </c>
      <c r="B85" s="81">
        <v>0</v>
      </c>
      <c r="C85" s="65">
        <v>0</v>
      </c>
      <c r="D85" s="24" t="e">
        <f t="shared" si="5"/>
        <v>#DIV/0!</v>
      </c>
    </row>
    <row r="86" spans="1:4" x14ac:dyDescent="0.25">
      <c r="A86" s="23">
        <v>2007</v>
      </c>
      <c r="B86" s="80">
        <v>0</v>
      </c>
      <c r="C86" s="64">
        <v>0</v>
      </c>
      <c r="D86" s="23" t="e">
        <f t="shared" si="5"/>
        <v>#DIV/0!</v>
      </c>
    </row>
    <row r="87" spans="1:4" x14ac:dyDescent="0.25">
      <c r="A87" s="24">
        <v>2008</v>
      </c>
      <c r="B87" s="81">
        <v>0</v>
      </c>
      <c r="C87" s="65">
        <v>0</v>
      </c>
      <c r="D87" s="24" t="e">
        <f t="shared" si="5"/>
        <v>#DIV/0!</v>
      </c>
    </row>
    <row r="88" spans="1:4" x14ac:dyDescent="0.25">
      <c r="A88" s="23">
        <v>2009</v>
      </c>
      <c r="B88" s="80">
        <v>0</v>
      </c>
      <c r="C88" s="64">
        <v>0</v>
      </c>
      <c r="D88" s="23" t="e">
        <f t="shared" si="5"/>
        <v>#DIV/0!</v>
      </c>
    </row>
    <row r="89" spans="1:4" x14ac:dyDescent="0.25">
      <c r="A89" s="24">
        <v>2010</v>
      </c>
      <c r="B89" s="81">
        <v>0</v>
      </c>
      <c r="C89" s="65">
        <v>0</v>
      </c>
      <c r="D89" s="24" t="e">
        <f t="shared" si="5"/>
        <v>#DIV/0!</v>
      </c>
    </row>
    <row r="90" spans="1:4" x14ac:dyDescent="0.25">
      <c r="A90" s="23">
        <v>2011</v>
      </c>
      <c r="B90" s="80">
        <v>0</v>
      </c>
      <c r="C90" s="64">
        <v>2692</v>
      </c>
      <c r="D90" s="23">
        <f t="shared" si="5"/>
        <v>2</v>
      </c>
    </row>
    <row r="91" spans="1:4" x14ac:dyDescent="0.25">
      <c r="A91" s="24">
        <v>2012</v>
      </c>
      <c r="B91" s="81">
        <v>0</v>
      </c>
      <c r="C91" s="65">
        <v>0</v>
      </c>
      <c r="D91" s="24" t="e">
        <f t="shared" si="5"/>
        <v>#DIV/0!</v>
      </c>
    </row>
    <row r="92" spans="1:4" x14ac:dyDescent="0.25">
      <c r="A92" s="23">
        <v>2013</v>
      </c>
      <c r="B92" s="80">
        <v>0</v>
      </c>
      <c r="C92" s="64">
        <v>0</v>
      </c>
      <c r="D92" s="23" t="e">
        <f t="shared" si="5"/>
        <v>#DIV/0!</v>
      </c>
    </row>
    <row r="93" spans="1:4" x14ac:dyDescent="0.25">
      <c r="A93" s="24">
        <v>2014</v>
      </c>
      <c r="B93" s="81">
        <v>0</v>
      </c>
      <c r="C93" s="65">
        <v>0</v>
      </c>
      <c r="D93" s="24" t="e">
        <f t="shared" si="5"/>
        <v>#DIV/0!</v>
      </c>
    </row>
    <row r="94" spans="1:4" x14ac:dyDescent="0.25">
      <c r="A94" s="23">
        <v>2015</v>
      </c>
      <c r="B94" s="80">
        <v>2</v>
      </c>
      <c r="C94" s="64">
        <v>0</v>
      </c>
      <c r="D94" s="23">
        <f t="shared" si="5"/>
        <v>0</v>
      </c>
    </row>
    <row r="95" spans="1:4" x14ac:dyDescent="0.25">
      <c r="A95" t="s">
        <v>15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6" workbookViewId="0">
      <selection activeCell="A27" sqref="A27"/>
    </sheetView>
  </sheetViews>
  <sheetFormatPr baseColWidth="10" defaultRowHeight="15" x14ac:dyDescent="0.25"/>
  <sheetData>
    <row r="1" spans="1:2" ht="60" x14ac:dyDescent="0.25">
      <c r="A1" s="21" t="s">
        <v>6</v>
      </c>
      <c r="B1" s="21" t="s">
        <v>73</v>
      </c>
    </row>
    <row r="2" spans="1:2" x14ac:dyDescent="0.25">
      <c r="A2" s="23">
        <v>1991</v>
      </c>
      <c r="B2" s="64">
        <v>20860</v>
      </c>
    </row>
    <row r="3" spans="1:2" x14ac:dyDescent="0.25">
      <c r="A3" s="24">
        <v>1992</v>
      </c>
      <c r="B3" s="65">
        <v>0</v>
      </c>
    </row>
    <row r="4" spans="1:2" x14ac:dyDescent="0.25">
      <c r="A4" s="23">
        <v>1993</v>
      </c>
      <c r="B4" s="64">
        <v>0</v>
      </c>
    </row>
    <row r="5" spans="1:2" x14ac:dyDescent="0.25">
      <c r="A5" s="24">
        <v>1994</v>
      </c>
      <c r="B5" s="65">
        <v>0</v>
      </c>
    </row>
    <row r="6" spans="1:2" x14ac:dyDescent="0.25">
      <c r="A6" s="23">
        <v>1995</v>
      </c>
      <c r="B6" s="64">
        <v>0</v>
      </c>
    </row>
    <row r="7" spans="1:2" x14ac:dyDescent="0.25">
      <c r="A7" s="24">
        <v>1996</v>
      </c>
      <c r="B7" s="65">
        <v>0</v>
      </c>
    </row>
    <row r="8" spans="1:2" x14ac:dyDescent="0.25">
      <c r="A8" s="23">
        <v>1997</v>
      </c>
      <c r="B8" s="64">
        <v>0</v>
      </c>
    </row>
    <row r="9" spans="1:2" x14ac:dyDescent="0.25">
      <c r="A9" s="24">
        <v>1998</v>
      </c>
      <c r="B9" s="65">
        <v>0</v>
      </c>
    </row>
    <row r="10" spans="1:2" x14ac:dyDescent="0.25">
      <c r="A10" s="23">
        <v>1999</v>
      </c>
      <c r="B10" s="64">
        <v>0</v>
      </c>
    </row>
    <row r="11" spans="1:2" x14ac:dyDescent="0.25">
      <c r="A11" s="24">
        <v>2000</v>
      </c>
      <c r="B11" s="65">
        <v>0</v>
      </c>
    </row>
    <row r="12" spans="1:2" x14ac:dyDescent="0.25">
      <c r="A12" s="23">
        <v>2001</v>
      </c>
      <c r="B12" s="64">
        <v>0</v>
      </c>
    </row>
    <row r="13" spans="1:2" x14ac:dyDescent="0.25">
      <c r="A13" s="24">
        <v>2002</v>
      </c>
      <c r="B13" s="65">
        <v>0</v>
      </c>
    </row>
    <row r="14" spans="1:2" x14ac:dyDescent="0.25">
      <c r="A14" s="23">
        <v>2003</v>
      </c>
      <c r="B14" s="64">
        <v>0</v>
      </c>
    </row>
    <row r="15" spans="1:2" x14ac:dyDescent="0.25">
      <c r="A15" s="24">
        <v>2004</v>
      </c>
      <c r="B15" s="65">
        <v>0</v>
      </c>
    </row>
    <row r="16" spans="1:2" x14ac:dyDescent="0.25">
      <c r="A16" s="23">
        <v>2005</v>
      </c>
      <c r="B16" s="64">
        <v>0</v>
      </c>
    </row>
    <row r="17" spans="1:2" x14ac:dyDescent="0.25">
      <c r="A17" s="24">
        <v>2006</v>
      </c>
      <c r="B17" s="65">
        <v>0</v>
      </c>
    </row>
    <row r="18" spans="1:2" x14ac:dyDescent="0.25">
      <c r="A18" s="23">
        <v>2007</v>
      </c>
      <c r="B18" s="64">
        <v>90</v>
      </c>
    </row>
    <row r="19" spans="1:2" x14ac:dyDescent="0.25">
      <c r="A19" s="24">
        <v>2008</v>
      </c>
      <c r="B19" s="65">
        <v>0</v>
      </c>
    </row>
    <row r="20" spans="1:2" x14ac:dyDescent="0.25">
      <c r="A20" s="23">
        <v>2009</v>
      </c>
      <c r="B20" s="64">
        <v>0</v>
      </c>
    </row>
    <row r="21" spans="1:2" x14ac:dyDescent="0.25">
      <c r="A21" s="24">
        <v>2010</v>
      </c>
      <c r="B21" s="65">
        <v>0</v>
      </c>
    </row>
    <row r="22" spans="1:2" x14ac:dyDescent="0.25">
      <c r="A22" s="23">
        <v>2011</v>
      </c>
      <c r="B22" s="64">
        <v>135</v>
      </c>
    </row>
    <row r="23" spans="1:2" x14ac:dyDescent="0.25">
      <c r="A23" s="24">
        <v>2012</v>
      </c>
      <c r="B23" s="65">
        <v>0</v>
      </c>
    </row>
    <row r="24" spans="1:2" x14ac:dyDescent="0.25">
      <c r="A24" s="23">
        <v>2013</v>
      </c>
      <c r="B24" s="64">
        <v>0</v>
      </c>
    </row>
    <row r="25" spans="1:2" x14ac:dyDescent="0.25">
      <c r="A25" s="24">
        <v>2014</v>
      </c>
      <c r="B25" s="65">
        <v>0</v>
      </c>
    </row>
    <row r="26" spans="1:2" x14ac:dyDescent="0.25">
      <c r="A26" s="23">
        <v>2015</v>
      </c>
      <c r="B26" s="64">
        <v>7</v>
      </c>
    </row>
    <row r="27" spans="1:2" x14ac:dyDescent="0.25">
      <c r="A27" t="s">
        <v>15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16" workbookViewId="0">
      <selection activeCell="A27" sqref="A27"/>
    </sheetView>
  </sheetViews>
  <sheetFormatPr baseColWidth="10" defaultRowHeight="15" x14ac:dyDescent="0.25"/>
  <sheetData>
    <row r="1" spans="1:2" ht="75" x14ac:dyDescent="0.25">
      <c r="A1" s="21" t="s">
        <v>6</v>
      </c>
      <c r="B1" s="82" t="s">
        <v>96</v>
      </c>
    </row>
    <row r="2" spans="1:2" x14ac:dyDescent="0.25">
      <c r="A2" s="23">
        <v>1991</v>
      </c>
      <c r="B2" s="64">
        <v>60555</v>
      </c>
    </row>
    <row r="3" spans="1:2" x14ac:dyDescent="0.25">
      <c r="A3" s="24">
        <v>1992</v>
      </c>
      <c r="B3" s="65">
        <v>0</v>
      </c>
    </row>
    <row r="4" spans="1:2" x14ac:dyDescent="0.25">
      <c r="A4" s="23">
        <v>1993</v>
      </c>
      <c r="B4" s="64">
        <v>0</v>
      </c>
    </row>
    <row r="5" spans="1:2" x14ac:dyDescent="0.25">
      <c r="A5" s="24">
        <v>1994</v>
      </c>
      <c r="B5" s="65">
        <v>0</v>
      </c>
    </row>
    <row r="6" spans="1:2" x14ac:dyDescent="0.25">
      <c r="A6" s="23">
        <v>1995</v>
      </c>
      <c r="B6" s="64">
        <v>0</v>
      </c>
    </row>
    <row r="7" spans="1:2" x14ac:dyDescent="0.25">
      <c r="A7" s="24">
        <v>1996</v>
      </c>
      <c r="B7" s="65">
        <v>0</v>
      </c>
    </row>
    <row r="8" spans="1:2" x14ac:dyDescent="0.25">
      <c r="A8" s="23">
        <v>1997</v>
      </c>
      <c r="B8" s="64">
        <v>0</v>
      </c>
    </row>
    <row r="9" spans="1:2" x14ac:dyDescent="0.25">
      <c r="A9" s="24">
        <v>1998</v>
      </c>
      <c r="B9" s="65">
        <v>0</v>
      </c>
    </row>
    <row r="10" spans="1:2" x14ac:dyDescent="0.25">
      <c r="A10" s="23">
        <v>1999</v>
      </c>
      <c r="B10" s="64">
        <v>0</v>
      </c>
    </row>
    <row r="11" spans="1:2" x14ac:dyDescent="0.25">
      <c r="A11" s="24">
        <v>2000</v>
      </c>
      <c r="B11" s="65">
        <v>0</v>
      </c>
    </row>
    <row r="12" spans="1:2" x14ac:dyDescent="0.25">
      <c r="A12" s="23">
        <v>2001</v>
      </c>
      <c r="B12" s="64">
        <v>0</v>
      </c>
    </row>
    <row r="13" spans="1:2" x14ac:dyDescent="0.25">
      <c r="A13" s="24">
        <v>2002</v>
      </c>
      <c r="B13" s="65">
        <v>0</v>
      </c>
    </row>
    <row r="14" spans="1:2" x14ac:dyDescent="0.25">
      <c r="A14" s="23">
        <v>2003</v>
      </c>
      <c r="B14" s="64">
        <v>0</v>
      </c>
    </row>
    <row r="15" spans="1:2" x14ac:dyDescent="0.25">
      <c r="A15" s="24">
        <v>2004</v>
      </c>
      <c r="B15" s="65">
        <v>0</v>
      </c>
    </row>
    <row r="16" spans="1:2" x14ac:dyDescent="0.25">
      <c r="A16" s="23">
        <v>2005</v>
      </c>
      <c r="B16" s="64">
        <v>0</v>
      </c>
    </row>
    <row r="17" spans="1:2" x14ac:dyDescent="0.25">
      <c r="A17" s="24">
        <v>2006</v>
      </c>
      <c r="B17" s="65">
        <v>0</v>
      </c>
    </row>
    <row r="18" spans="1:2" x14ac:dyDescent="0.25">
      <c r="A18" s="23">
        <v>2007</v>
      </c>
      <c r="B18" s="64">
        <v>0</v>
      </c>
    </row>
    <row r="19" spans="1:2" x14ac:dyDescent="0.25">
      <c r="A19" s="24">
        <v>2008</v>
      </c>
      <c r="B19" s="65">
        <v>0</v>
      </c>
    </row>
    <row r="20" spans="1:2" x14ac:dyDescent="0.25">
      <c r="A20" s="23">
        <v>2009</v>
      </c>
      <c r="B20" s="64">
        <v>182</v>
      </c>
    </row>
    <row r="21" spans="1:2" x14ac:dyDescent="0.25">
      <c r="A21" s="24">
        <v>2010</v>
      </c>
      <c r="B21" s="65">
        <v>0</v>
      </c>
    </row>
    <row r="22" spans="1:2" x14ac:dyDescent="0.25">
      <c r="A22" s="23">
        <v>2011</v>
      </c>
      <c r="B22" s="64">
        <v>0</v>
      </c>
    </row>
    <row r="23" spans="1:2" x14ac:dyDescent="0.25">
      <c r="A23" s="24">
        <v>2012</v>
      </c>
      <c r="B23" s="65">
        <v>0</v>
      </c>
    </row>
    <row r="24" spans="1:2" x14ac:dyDescent="0.25">
      <c r="A24" s="23">
        <v>2013</v>
      </c>
      <c r="B24" s="64">
        <v>0</v>
      </c>
    </row>
    <row r="25" spans="1:2" x14ac:dyDescent="0.25">
      <c r="A25" s="24">
        <v>2014</v>
      </c>
      <c r="B25" s="65">
        <v>0</v>
      </c>
    </row>
    <row r="26" spans="1:2" x14ac:dyDescent="0.25">
      <c r="A26" s="23">
        <v>2015</v>
      </c>
      <c r="B26" s="64">
        <v>0</v>
      </c>
    </row>
    <row r="27" spans="1:2" x14ac:dyDescent="0.25">
      <c r="A27" t="s">
        <v>15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6" workbookViewId="0">
      <selection activeCell="A27" sqref="A27"/>
    </sheetView>
  </sheetViews>
  <sheetFormatPr baseColWidth="10" defaultRowHeight="15" x14ac:dyDescent="0.25"/>
  <sheetData>
    <row r="1" spans="1:4" ht="75" x14ac:dyDescent="0.25">
      <c r="A1" s="21" t="s">
        <v>6</v>
      </c>
      <c r="B1" s="21" t="s">
        <v>73</v>
      </c>
      <c r="C1" s="82" t="s">
        <v>96</v>
      </c>
      <c r="D1" s="47" t="s">
        <v>95</v>
      </c>
    </row>
    <row r="2" spans="1:4" x14ac:dyDescent="0.25">
      <c r="A2" s="23">
        <v>1991</v>
      </c>
      <c r="B2" s="64">
        <v>20860</v>
      </c>
      <c r="C2" s="64">
        <v>60555</v>
      </c>
      <c r="D2" s="62">
        <f>B2-C2</f>
        <v>-39695</v>
      </c>
    </row>
    <row r="3" spans="1:4" x14ac:dyDescent="0.25">
      <c r="A3" s="24">
        <v>1992</v>
      </c>
      <c r="B3" s="65">
        <v>0</v>
      </c>
      <c r="C3" s="65">
        <v>0</v>
      </c>
      <c r="D3" s="63">
        <f t="shared" ref="D3:D26" si="0">B3-C3</f>
        <v>0</v>
      </c>
    </row>
    <row r="4" spans="1:4" x14ac:dyDescent="0.25">
      <c r="A4" s="23">
        <v>1993</v>
      </c>
      <c r="B4" s="64">
        <v>0</v>
      </c>
      <c r="C4" s="64">
        <v>0</v>
      </c>
      <c r="D4" s="62">
        <f t="shared" si="0"/>
        <v>0</v>
      </c>
    </row>
    <row r="5" spans="1:4" x14ac:dyDescent="0.25">
      <c r="A5" s="24">
        <v>1994</v>
      </c>
      <c r="B5" s="65">
        <v>0</v>
      </c>
      <c r="C5" s="65">
        <v>0</v>
      </c>
      <c r="D5" s="63">
        <f t="shared" si="0"/>
        <v>0</v>
      </c>
    </row>
    <row r="6" spans="1:4" x14ac:dyDescent="0.25">
      <c r="A6" s="23">
        <v>1995</v>
      </c>
      <c r="B6" s="64">
        <v>0</v>
      </c>
      <c r="C6" s="64">
        <v>0</v>
      </c>
      <c r="D6" s="62">
        <f t="shared" si="0"/>
        <v>0</v>
      </c>
    </row>
    <row r="7" spans="1:4" x14ac:dyDescent="0.25">
      <c r="A7" s="24">
        <v>1996</v>
      </c>
      <c r="B7" s="65">
        <v>0</v>
      </c>
      <c r="C7" s="65">
        <v>0</v>
      </c>
      <c r="D7" s="63">
        <f t="shared" si="0"/>
        <v>0</v>
      </c>
    </row>
    <row r="8" spans="1:4" x14ac:dyDescent="0.25">
      <c r="A8" s="23">
        <v>1997</v>
      </c>
      <c r="B8" s="64">
        <v>0</v>
      </c>
      <c r="C8" s="64">
        <v>0</v>
      </c>
      <c r="D8" s="62">
        <f t="shared" si="0"/>
        <v>0</v>
      </c>
    </row>
    <row r="9" spans="1:4" x14ac:dyDescent="0.25">
      <c r="A9" s="24">
        <v>1998</v>
      </c>
      <c r="B9" s="65">
        <v>0</v>
      </c>
      <c r="C9" s="65">
        <v>0</v>
      </c>
      <c r="D9" s="63">
        <f t="shared" si="0"/>
        <v>0</v>
      </c>
    </row>
    <row r="10" spans="1:4" x14ac:dyDescent="0.25">
      <c r="A10" s="23">
        <v>1999</v>
      </c>
      <c r="B10" s="64">
        <v>0</v>
      </c>
      <c r="C10" s="64">
        <v>0</v>
      </c>
      <c r="D10" s="62">
        <f t="shared" si="0"/>
        <v>0</v>
      </c>
    </row>
    <row r="11" spans="1:4" x14ac:dyDescent="0.25">
      <c r="A11" s="24">
        <v>2000</v>
      </c>
      <c r="B11" s="65">
        <v>0</v>
      </c>
      <c r="C11" s="65">
        <v>0</v>
      </c>
      <c r="D11" s="63">
        <f t="shared" si="0"/>
        <v>0</v>
      </c>
    </row>
    <row r="12" spans="1:4" x14ac:dyDescent="0.25">
      <c r="A12" s="23">
        <v>2001</v>
      </c>
      <c r="B12" s="64">
        <v>0</v>
      </c>
      <c r="C12" s="64">
        <v>0</v>
      </c>
      <c r="D12" s="62">
        <f t="shared" si="0"/>
        <v>0</v>
      </c>
    </row>
    <row r="13" spans="1:4" x14ac:dyDescent="0.25">
      <c r="A13" s="24">
        <v>2002</v>
      </c>
      <c r="B13" s="65">
        <v>0</v>
      </c>
      <c r="C13" s="65">
        <v>0</v>
      </c>
      <c r="D13" s="63">
        <f t="shared" si="0"/>
        <v>0</v>
      </c>
    </row>
    <row r="14" spans="1:4" x14ac:dyDescent="0.25">
      <c r="A14" s="23">
        <v>2003</v>
      </c>
      <c r="B14" s="64">
        <v>0</v>
      </c>
      <c r="C14" s="64">
        <v>0</v>
      </c>
      <c r="D14" s="62">
        <f t="shared" si="0"/>
        <v>0</v>
      </c>
    </row>
    <row r="15" spans="1:4" x14ac:dyDescent="0.25">
      <c r="A15" s="24">
        <v>2004</v>
      </c>
      <c r="B15" s="65">
        <v>0</v>
      </c>
      <c r="C15" s="65">
        <v>0</v>
      </c>
      <c r="D15" s="63">
        <f t="shared" si="0"/>
        <v>0</v>
      </c>
    </row>
    <row r="16" spans="1:4" x14ac:dyDescent="0.25">
      <c r="A16" s="23">
        <v>2005</v>
      </c>
      <c r="B16" s="64">
        <v>0</v>
      </c>
      <c r="C16" s="64">
        <v>0</v>
      </c>
      <c r="D16" s="62">
        <f t="shared" si="0"/>
        <v>0</v>
      </c>
    </row>
    <row r="17" spans="1:4" x14ac:dyDescent="0.25">
      <c r="A17" s="24">
        <v>2006</v>
      </c>
      <c r="B17" s="65">
        <v>0</v>
      </c>
      <c r="C17" s="65">
        <v>0</v>
      </c>
      <c r="D17" s="63">
        <f t="shared" si="0"/>
        <v>0</v>
      </c>
    </row>
    <row r="18" spans="1:4" x14ac:dyDescent="0.25">
      <c r="A18" s="23">
        <v>2007</v>
      </c>
      <c r="B18" s="64">
        <v>90</v>
      </c>
      <c r="C18" s="64">
        <v>0</v>
      </c>
      <c r="D18" s="62">
        <f t="shared" si="0"/>
        <v>90</v>
      </c>
    </row>
    <row r="19" spans="1:4" x14ac:dyDescent="0.25">
      <c r="A19" s="24">
        <v>2008</v>
      </c>
      <c r="B19" s="65">
        <v>0</v>
      </c>
      <c r="C19" s="65">
        <v>0</v>
      </c>
      <c r="D19" s="63">
        <f t="shared" si="0"/>
        <v>0</v>
      </c>
    </row>
    <row r="20" spans="1:4" x14ac:dyDescent="0.25">
      <c r="A20" s="23">
        <v>2009</v>
      </c>
      <c r="B20" s="64">
        <v>0</v>
      </c>
      <c r="C20" s="64">
        <v>182</v>
      </c>
      <c r="D20" s="62">
        <f t="shared" si="0"/>
        <v>-182</v>
      </c>
    </row>
    <row r="21" spans="1:4" x14ac:dyDescent="0.25">
      <c r="A21" s="24">
        <v>2010</v>
      </c>
      <c r="B21" s="65">
        <v>0</v>
      </c>
      <c r="C21" s="65">
        <v>0</v>
      </c>
      <c r="D21" s="63">
        <f t="shared" si="0"/>
        <v>0</v>
      </c>
    </row>
    <row r="22" spans="1:4" x14ac:dyDescent="0.25">
      <c r="A22" s="23">
        <v>2011</v>
      </c>
      <c r="B22" s="64">
        <v>135</v>
      </c>
      <c r="C22" s="64">
        <v>0</v>
      </c>
      <c r="D22" s="62">
        <f t="shared" si="0"/>
        <v>135</v>
      </c>
    </row>
    <row r="23" spans="1:4" x14ac:dyDescent="0.25">
      <c r="A23" s="24">
        <v>2012</v>
      </c>
      <c r="B23" s="65">
        <v>0</v>
      </c>
      <c r="C23" s="65">
        <v>0</v>
      </c>
      <c r="D23" s="63">
        <f t="shared" si="0"/>
        <v>0</v>
      </c>
    </row>
    <row r="24" spans="1:4" x14ac:dyDescent="0.25">
      <c r="A24" s="23">
        <v>2013</v>
      </c>
      <c r="B24" s="64">
        <v>0</v>
      </c>
      <c r="C24" s="64">
        <v>0</v>
      </c>
      <c r="D24" s="62">
        <f t="shared" si="0"/>
        <v>0</v>
      </c>
    </row>
    <row r="25" spans="1:4" x14ac:dyDescent="0.25">
      <c r="A25" s="24">
        <v>2014</v>
      </c>
      <c r="B25" s="65">
        <v>0</v>
      </c>
      <c r="C25" s="65">
        <v>0</v>
      </c>
      <c r="D25" s="63">
        <f t="shared" si="0"/>
        <v>0</v>
      </c>
    </row>
    <row r="26" spans="1:4" x14ac:dyDescent="0.25">
      <c r="A26" s="23">
        <v>2015</v>
      </c>
      <c r="B26" s="64">
        <v>7</v>
      </c>
      <c r="C26" s="64">
        <v>0</v>
      </c>
      <c r="D26" s="62">
        <f t="shared" si="0"/>
        <v>7</v>
      </c>
    </row>
    <row r="27" spans="1:4" x14ac:dyDescent="0.25">
      <c r="A27" t="s">
        <v>15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65" workbookViewId="0">
      <selection activeCell="A29" sqref="A29:XFD29"/>
    </sheetView>
  </sheetViews>
  <sheetFormatPr baseColWidth="10" defaultRowHeight="15" x14ac:dyDescent="0.25"/>
  <sheetData>
    <row r="1" spans="1:4" x14ac:dyDescent="0.25">
      <c r="A1" t="s">
        <v>51</v>
      </c>
    </row>
    <row r="2" spans="1:4" ht="60" x14ac:dyDescent="0.25">
      <c r="A2" s="21" t="s">
        <v>6</v>
      </c>
      <c r="B2" s="21" t="s">
        <v>73</v>
      </c>
      <c r="C2" s="21" t="s">
        <v>16</v>
      </c>
      <c r="D2" s="47" t="s">
        <v>82</v>
      </c>
    </row>
    <row r="3" spans="1:4" x14ac:dyDescent="0.25">
      <c r="A3" s="23">
        <v>1991</v>
      </c>
      <c r="B3" s="64">
        <v>20860</v>
      </c>
      <c r="C3" s="23">
        <v>34916770</v>
      </c>
      <c r="D3" s="66">
        <f>B3/C3</f>
        <v>5.974206663445674E-4</v>
      </c>
    </row>
    <row r="4" spans="1:4" x14ac:dyDescent="0.25">
      <c r="A4" s="24">
        <v>1992</v>
      </c>
      <c r="B4" s="65">
        <v>0</v>
      </c>
      <c r="C4" s="24">
        <v>35558683</v>
      </c>
      <c r="D4" s="68">
        <f t="shared" ref="D4:D27" si="0">B4/C4</f>
        <v>0</v>
      </c>
    </row>
    <row r="5" spans="1:4" x14ac:dyDescent="0.25">
      <c r="A5" s="23">
        <v>1993</v>
      </c>
      <c r="B5" s="64">
        <v>0</v>
      </c>
      <c r="C5" s="23">
        <v>36195170</v>
      </c>
      <c r="D5" s="66">
        <f t="shared" si="0"/>
        <v>0</v>
      </c>
    </row>
    <row r="6" spans="1:4" x14ac:dyDescent="0.25">
      <c r="A6" s="24">
        <v>1994</v>
      </c>
      <c r="B6" s="65">
        <v>0</v>
      </c>
      <c r="C6" s="24">
        <v>36823539</v>
      </c>
      <c r="D6" s="68">
        <f t="shared" si="0"/>
        <v>0</v>
      </c>
    </row>
    <row r="7" spans="1:4" x14ac:dyDescent="0.25">
      <c r="A7" s="23">
        <v>1995</v>
      </c>
      <c r="B7" s="64">
        <v>0</v>
      </c>
      <c r="C7" s="23">
        <v>37441980</v>
      </c>
      <c r="D7" s="66">
        <f t="shared" si="0"/>
        <v>0</v>
      </c>
    </row>
    <row r="8" spans="1:4" x14ac:dyDescent="0.25">
      <c r="A8" s="24">
        <v>1996</v>
      </c>
      <c r="B8" s="65">
        <v>0</v>
      </c>
      <c r="C8" s="24">
        <v>38049040</v>
      </c>
      <c r="D8" s="68">
        <f t="shared" si="0"/>
        <v>0</v>
      </c>
    </row>
    <row r="9" spans="1:4" x14ac:dyDescent="0.25">
      <c r="A9" s="23">
        <v>1997</v>
      </c>
      <c r="B9" s="64">
        <v>0</v>
      </c>
      <c r="C9" s="23">
        <v>38645409</v>
      </c>
      <c r="D9" s="66">
        <f t="shared" si="0"/>
        <v>0</v>
      </c>
    </row>
    <row r="10" spans="1:4" x14ac:dyDescent="0.25">
      <c r="A10" s="24">
        <v>1998</v>
      </c>
      <c r="B10" s="65">
        <v>0</v>
      </c>
      <c r="C10" s="24">
        <v>39234059</v>
      </c>
      <c r="D10" s="68">
        <f t="shared" si="0"/>
        <v>0</v>
      </c>
    </row>
    <row r="11" spans="1:4" x14ac:dyDescent="0.25">
      <c r="A11" s="23">
        <v>1999</v>
      </c>
      <c r="B11" s="64">
        <v>0</v>
      </c>
      <c r="C11" s="23">
        <v>39819279</v>
      </c>
      <c r="D11" s="66">
        <f t="shared" si="0"/>
        <v>0</v>
      </c>
    </row>
    <row r="12" spans="1:4" x14ac:dyDescent="0.25">
      <c r="A12" s="24">
        <v>2000</v>
      </c>
      <c r="B12" s="65">
        <v>0</v>
      </c>
      <c r="C12" s="24">
        <v>40403959</v>
      </c>
      <c r="D12" s="68">
        <f t="shared" si="0"/>
        <v>0</v>
      </c>
    </row>
    <row r="13" spans="1:4" x14ac:dyDescent="0.25">
      <c r="A13" s="23">
        <v>2001</v>
      </c>
      <c r="B13" s="64">
        <v>0</v>
      </c>
      <c r="C13" s="23">
        <v>40988909</v>
      </c>
      <c r="D13" s="66">
        <f t="shared" si="0"/>
        <v>0</v>
      </c>
    </row>
    <row r="14" spans="1:4" x14ac:dyDescent="0.25">
      <c r="A14" s="24">
        <v>2002</v>
      </c>
      <c r="B14" s="65">
        <v>0</v>
      </c>
      <c r="C14" s="24">
        <v>41572493</v>
      </c>
      <c r="D14" s="68">
        <f t="shared" si="0"/>
        <v>0</v>
      </c>
    </row>
    <row r="15" spans="1:4" x14ac:dyDescent="0.25">
      <c r="A15" s="23">
        <v>2003</v>
      </c>
      <c r="B15" s="64">
        <v>0</v>
      </c>
      <c r="C15" s="23">
        <v>42152147</v>
      </c>
      <c r="D15" s="66">
        <f t="shared" si="0"/>
        <v>0</v>
      </c>
    </row>
    <row r="16" spans="1:4" x14ac:dyDescent="0.25">
      <c r="A16" s="24">
        <v>2004</v>
      </c>
      <c r="B16" s="65">
        <v>0</v>
      </c>
      <c r="C16" s="24">
        <v>42724157</v>
      </c>
      <c r="D16" s="68">
        <f t="shared" si="0"/>
        <v>0</v>
      </c>
    </row>
    <row r="17" spans="1:4" x14ac:dyDescent="0.25">
      <c r="A17" s="23">
        <v>2005</v>
      </c>
      <c r="B17" s="64">
        <v>0</v>
      </c>
      <c r="C17" s="23">
        <v>43285636</v>
      </c>
      <c r="D17" s="66">
        <f t="shared" si="0"/>
        <v>0</v>
      </c>
    </row>
    <row r="18" spans="1:4" x14ac:dyDescent="0.25">
      <c r="A18" s="24">
        <v>2006</v>
      </c>
      <c r="B18" s="65">
        <v>0</v>
      </c>
      <c r="C18" s="24">
        <v>43835744</v>
      </c>
      <c r="D18" s="68">
        <f t="shared" si="0"/>
        <v>0</v>
      </c>
    </row>
    <row r="19" spans="1:4" x14ac:dyDescent="0.25">
      <c r="A19" s="23">
        <v>2007</v>
      </c>
      <c r="B19" s="64">
        <v>90</v>
      </c>
      <c r="C19" s="23">
        <v>44374647</v>
      </c>
      <c r="D19" s="66">
        <f t="shared" si="0"/>
        <v>2.0281851481545308E-6</v>
      </c>
    </row>
    <row r="20" spans="1:4" x14ac:dyDescent="0.25">
      <c r="A20" s="24">
        <v>2008</v>
      </c>
      <c r="B20" s="65">
        <v>0</v>
      </c>
      <c r="C20" s="24">
        <v>44901660</v>
      </c>
      <c r="D20" s="68">
        <f t="shared" si="0"/>
        <v>0</v>
      </c>
    </row>
    <row r="21" spans="1:4" x14ac:dyDescent="0.25">
      <c r="A21" s="23">
        <v>2009</v>
      </c>
      <c r="B21" s="64">
        <v>0</v>
      </c>
      <c r="C21" s="23">
        <v>45416276</v>
      </c>
      <c r="D21" s="66">
        <f t="shared" si="0"/>
        <v>0</v>
      </c>
    </row>
    <row r="22" spans="1:4" x14ac:dyDescent="0.25">
      <c r="A22" s="24">
        <v>2010</v>
      </c>
      <c r="B22" s="65">
        <v>0</v>
      </c>
      <c r="C22" s="24">
        <v>45918101</v>
      </c>
      <c r="D22" s="68">
        <f t="shared" si="0"/>
        <v>0</v>
      </c>
    </row>
    <row r="23" spans="1:4" x14ac:dyDescent="0.25">
      <c r="A23" s="23">
        <v>2011</v>
      </c>
      <c r="B23" s="64">
        <v>135</v>
      </c>
      <c r="C23" s="23">
        <v>46406446</v>
      </c>
      <c r="D23" s="66">
        <f t="shared" si="0"/>
        <v>2.9090786223965524E-6</v>
      </c>
    </row>
    <row r="24" spans="1:4" x14ac:dyDescent="0.25">
      <c r="A24" s="24">
        <v>2012</v>
      </c>
      <c r="B24" s="65">
        <v>0</v>
      </c>
      <c r="C24" s="24">
        <v>46881018</v>
      </c>
      <c r="D24" s="68">
        <f t="shared" si="0"/>
        <v>0</v>
      </c>
    </row>
    <row r="25" spans="1:4" x14ac:dyDescent="0.25">
      <c r="A25" s="23">
        <v>2013</v>
      </c>
      <c r="B25" s="64">
        <v>0</v>
      </c>
      <c r="C25" s="23">
        <v>47342363</v>
      </c>
      <c r="D25" s="66">
        <f t="shared" si="0"/>
        <v>0</v>
      </c>
    </row>
    <row r="26" spans="1:4" x14ac:dyDescent="0.25">
      <c r="A26" s="24">
        <v>2014</v>
      </c>
      <c r="B26" s="65">
        <v>0</v>
      </c>
      <c r="C26" s="24">
        <v>47791393</v>
      </c>
      <c r="D26" s="68">
        <f t="shared" si="0"/>
        <v>0</v>
      </c>
    </row>
    <row r="27" spans="1:4" x14ac:dyDescent="0.25">
      <c r="A27" s="23">
        <v>2015</v>
      </c>
      <c r="B27" s="64">
        <v>7</v>
      </c>
      <c r="C27" s="23">
        <v>48228704</v>
      </c>
      <c r="D27" s="66">
        <f t="shared" si="0"/>
        <v>1.4514178112685757E-7</v>
      </c>
    </row>
    <row r="28" spans="1:4" x14ac:dyDescent="0.25">
      <c r="A28" t="s">
        <v>97</v>
      </c>
    </row>
    <row r="30" spans="1:4" x14ac:dyDescent="0.25">
      <c r="A30" t="s">
        <v>52</v>
      </c>
    </row>
    <row r="31" spans="1:4" ht="75" x14ac:dyDescent="0.25">
      <c r="A31" s="21" t="s">
        <v>6</v>
      </c>
      <c r="B31" s="21" t="s">
        <v>80</v>
      </c>
      <c r="C31" s="21" t="s">
        <v>16</v>
      </c>
      <c r="D31" s="21" t="s">
        <v>83</v>
      </c>
    </row>
    <row r="32" spans="1:4" x14ac:dyDescent="0.25">
      <c r="A32" s="23">
        <v>1991</v>
      </c>
      <c r="B32" s="64">
        <v>60555</v>
      </c>
      <c r="C32" s="23">
        <v>34916770</v>
      </c>
      <c r="D32" s="70">
        <f>B32/C32</f>
        <v>1.7342669439355358E-3</v>
      </c>
    </row>
    <row r="33" spans="1:4" x14ac:dyDescent="0.25">
      <c r="A33" s="24">
        <v>1992</v>
      </c>
      <c r="B33" s="65">
        <v>0</v>
      </c>
      <c r="C33" s="24">
        <v>35558683</v>
      </c>
      <c r="D33" s="71">
        <f t="shared" ref="D33:D56" si="1">B33/C33</f>
        <v>0</v>
      </c>
    </row>
    <row r="34" spans="1:4" x14ac:dyDescent="0.25">
      <c r="A34" s="23">
        <v>1993</v>
      </c>
      <c r="B34" s="64">
        <v>0</v>
      </c>
      <c r="C34" s="23">
        <v>36195170</v>
      </c>
      <c r="D34" s="70">
        <f t="shared" si="1"/>
        <v>0</v>
      </c>
    </row>
    <row r="35" spans="1:4" x14ac:dyDescent="0.25">
      <c r="A35" s="24">
        <v>1994</v>
      </c>
      <c r="B35" s="65">
        <v>0</v>
      </c>
      <c r="C35" s="24">
        <v>36823539</v>
      </c>
      <c r="D35" s="71">
        <f t="shared" si="1"/>
        <v>0</v>
      </c>
    </row>
    <row r="36" spans="1:4" x14ac:dyDescent="0.25">
      <c r="A36" s="23">
        <v>1995</v>
      </c>
      <c r="B36" s="64">
        <v>0</v>
      </c>
      <c r="C36" s="23">
        <v>37441980</v>
      </c>
      <c r="D36" s="70">
        <f t="shared" si="1"/>
        <v>0</v>
      </c>
    </row>
    <row r="37" spans="1:4" x14ac:dyDescent="0.25">
      <c r="A37" s="24">
        <v>1996</v>
      </c>
      <c r="B37" s="65">
        <v>0</v>
      </c>
      <c r="C37" s="24">
        <v>38049040</v>
      </c>
      <c r="D37" s="71">
        <f t="shared" si="1"/>
        <v>0</v>
      </c>
    </row>
    <row r="38" spans="1:4" x14ac:dyDescent="0.25">
      <c r="A38" s="23">
        <v>1997</v>
      </c>
      <c r="B38" s="64">
        <v>0</v>
      </c>
      <c r="C38" s="23">
        <v>38645409</v>
      </c>
      <c r="D38" s="70">
        <f t="shared" si="1"/>
        <v>0</v>
      </c>
    </row>
    <row r="39" spans="1:4" x14ac:dyDescent="0.25">
      <c r="A39" s="24">
        <v>1998</v>
      </c>
      <c r="B39" s="65">
        <v>0</v>
      </c>
      <c r="C39" s="24">
        <v>39234059</v>
      </c>
      <c r="D39" s="71">
        <f t="shared" si="1"/>
        <v>0</v>
      </c>
    </row>
    <row r="40" spans="1:4" x14ac:dyDescent="0.25">
      <c r="A40" s="23">
        <v>1999</v>
      </c>
      <c r="B40" s="64">
        <v>0</v>
      </c>
      <c r="C40" s="23">
        <v>39819279</v>
      </c>
      <c r="D40" s="70">
        <f t="shared" si="1"/>
        <v>0</v>
      </c>
    </row>
    <row r="41" spans="1:4" x14ac:dyDescent="0.25">
      <c r="A41" s="24">
        <v>2000</v>
      </c>
      <c r="B41" s="65">
        <v>0</v>
      </c>
      <c r="C41" s="24">
        <v>40403959</v>
      </c>
      <c r="D41" s="71">
        <f t="shared" si="1"/>
        <v>0</v>
      </c>
    </row>
    <row r="42" spans="1:4" x14ac:dyDescent="0.25">
      <c r="A42" s="23">
        <v>2001</v>
      </c>
      <c r="B42" s="64">
        <v>0</v>
      </c>
      <c r="C42" s="23">
        <v>40988909</v>
      </c>
      <c r="D42" s="70">
        <f t="shared" si="1"/>
        <v>0</v>
      </c>
    </row>
    <row r="43" spans="1:4" x14ac:dyDescent="0.25">
      <c r="A43" s="24">
        <v>2002</v>
      </c>
      <c r="B43" s="65">
        <v>0</v>
      </c>
      <c r="C43" s="24">
        <v>41572493</v>
      </c>
      <c r="D43" s="71">
        <f t="shared" si="1"/>
        <v>0</v>
      </c>
    </row>
    <row r="44" spans="1:4" x14ac:dyDescent="0.25">
      <c r="A44" s="23">
        <v>2003</v>
      </c>
      <c r="B44" s="64">
        <v>0</v>
      </c>
      <c r="C44" s="23">
        <v>42152147</v>
      </c>
      <c r="D44" s="70">
        <f t="shared" si="1"/>
        <v>0</v>
      </c>
    </row>
    <row r="45" spans="1:4" x14ac:dyDescent="0.25">
      <c r="A45" s="24">
        <v>2004</v>
      </c>
      <c r="B45" s="65">
        <v>0</v>
      </c>
      <c r="C45" s="24">
        <v>42724157</v>
      </c>
      <c r="D45" s="71">
        <f t="shared" si="1"/>
        <v>0</v>
      </c>
    </row>
    <row r="46" spans="1:4" x14ac:dyDescent="0.25">
      <c r="A46" s="23">
        <v>2005</v>
      </c>
      <c r="B46" s="64">
        <v>0</v>
      </c>
      <c r="C46" s="23">
        <v>43285636</v>
      </c>
      <c r="D46" s="70">
        <f t="shared" si="1"/>
        <v>0</v>
      </c>
    </row>
    <row r="47" spans="1:4" x14ac:dyDescent="0.25">
      <c r="A47" s="24">
        <v>2006</v>
      </c>
      <c r="B47" s="65">
        <v>0</v>
      </c>
      <c r="C47" s="24">
        <v>43835744</v>
      </c>
      <c r="D47" s="71">
        <f t="shared" si="1"/>
        <v>0</v>
      </c>
    </row>
    <row r="48" spans="1:4" x14ac:dyDescent="0.25">
      <c r="A48" s="23">
        <v>2007</v>
      </c>
      <c r="B48" s="64">
        <v>0</v>
      </c>
      <c r="C48" s="23">
        <v>44374647</v>
      </c>
      <c r="D48" s="70">
        <f t="shared" si="1"/>
        <v>0</v>
      </c>
    </row>
    <row r="49" spans="1:4" x14ac:dyDescent="0.25">
      <c r="A49" s="24">
        <v>2008</v>
      </c>
      <c r="B49" s="65">
        <v>0</v>
      </c>
      <c r="C49" s="24">
        <v>44901660</v>
      </c>
      <c r="D49" s="71">
        <f t="shared" si="1"/>
        <v>0</v>
      </c>
    </row>
    <row r="50" spans="1:4" x14ac:dyDescent="0.25">
      <c r="A50" s="23">
        <v>2009</v>
      </c>
      <c r="B50" s="64">
        <v>182</v>
      </c>
      <c r="C50" s="23">
        <v>45416276</v>
      </c>
      <c r="D50" s="70">
        <f t="shared" si="1"/>
        <v>4.0073739203099787E-6</v>
      </c>
    </row>
    <row r="51" spans="1:4" x14ac:dyDescent="0.25">
      <c r="A51" s="24">
        <v>2010</v>
      </c>
      <c r="B51" s="65">
        <v>0</v>
      </c>
      <c r="C51" s="24">
        <v>45918101</v>
      </c>
      <c r="D51" s="71">
        <f t="shared" si="1"/>
        <v>0</v>
      </c>
    </row>
    <row r="52" spans="1:4" x14ac:dyDescent="0.25">
      <c r="A52" s="23">
        <v>2011</v>
      </c>
      <c r="B52" s="64">
        <v>0</v>
      </c>
      <c r="C52" s="23">
        <v>46406446</v>
      </c>
      <c r="D52" s="70">
        <f t="shared" si="1"/>
        <v>0</v>
      </c>
    </row>
    <row r="53" spans="1:4" x14ac:dyDescent="0.25">
      <c r="A53" s="24">
        <v>2012</v>
      </c>
      <c r="B53" s="65">
        <v>0</v>
      </c>
      <c r="C53" s="24">
        <v>46881018</v>
      </c>
      <c r="D53" s="71">
        <f t="shared" si="1"/>
        <v>0</v>
      </c>
    </row>
    <row r="54" spans="1:4" x14ac:dyDescent="0.25">
      <c r="A54" s="23">
        <v>2013</v>
      </c>
      <c r="B54" s="64">
        <v>0</v>
      </c>
      <c r="C54" s="23">
        <v>47342363</v>
      </c>
      <c r="D54" s="70">
        <f t="shared" si="1"/>
        <v>0</v>
      </c>
    </row>
    <row r="55" spans="1:4" x14ac:dyDescent="0.25">
      <c r="A55" s="24">
        <v>2014</v>
      </c>
      <c r="B55" s="65">
        <v>0</v>
      </c>
      <c r="C55" s="24">
        <v>47791393</v>
      </c>
      <c r="D55" s="71">
        <f t="shared" si="1"/>
        <v>0</v>
      </c>
    </row>
    <row r="56" spans="1:4" x14ac:dyDescent="0.25">
      <c r="A56" s="23">
        <v>2015</v>
      </c>
      <c r="B56" s="64">
        <v>0</v>
      </c>
      <c r="C56" s="23">
        <v>48228704</v>
      </c>
      <c r="D56" s="70">
        <f t="shared" si="1"/>
        <v>0</v>
      </c>
    </row>
    <row r="57" spans="1:4" x14ac:dyDescent="0.25">
      <c r="A57" t="s">
        <v>97</v>
      </c>
    </row>
    <row r="59" spans="1:4" x14ac:dyDescent="0.25">
      <c r="A59" t="s">
        <v>84</v>
      </c>
    </row>
    <row r="60" spans="1:4" ht="60" x14ac:dyDescent="0.25">
      <c r="A60" s="21" t="s">
        <v>6</v>
      </c>
      <c r="B60" s="21" t="s">
        <v>85</v>
      </c>
      <c r="C60" s="21" t="s">
        <v>16</v>
      </c>
      <c r="D60" s="47" t="s">
        <v>86</v>
      </c>
    </row>
    <row r="61" spans="1:4" x14ac:dyDescent="0.25">
      <c r="A61" s="23">
        <v>1991</v>
      </c>
      <c r="B61" s="64">
        <f t="shared" ref="B61:B85" si="2">B3+B32</f>
        <v>81415</v>
      </c>
      <c r="C61" s="23">
        <v>34916770</v>
      </c>
      <c r="D61" s="66">
        <f>B61/C61</f>
        <v>2.3316876102801032E-3</v>
      </c>
    </row>
    <row r="62" spans="1:4" x14ac:dyDescent="0.25">
      <c r="A62" s="24">
        <v>1992</v>
      </c>
      <c r="B62" s="65">
        <f t="shared" si="2"/>
        <v>0</v>
      </c>
      <c r="C62" s="24">
        <v>35558683</v>
      </c>
      <c r="D62" s="68">
        <f t="shared" ref="D62:D85" si="3">B62/C62</f>
        <v>0</v>
      </c>
    </row>
    <row r="63" spans="1:4" x14ac:dyDescent="0.25">
      <c r="A63" s="23">
        <v>1993</v>
      </c>
      <c r="B63" s="64">
        <f t="shared" si="2"/>
        <v>0</v>
      </c>
      <c r="C63" s="23">
        <v>36195170</v>
      </c>
      <c r="D63" s="66">
        <f t="shared" si="3"/>
        <v>0</v>
      </c>
    </row>
    <row r="64" spans="1:4" x14ac:dyDescent="0.25">
      <c r="A64" s="24">
        <v>1994</v>
      </c>
      <c r="B64" s="65">
        <f t="shared" si="2"/>
        <v>0</v>
      </c>
      <c r="C64" s="24">
        <v>36823539</v>
      </c>
      <c r="D64" s="68">
        <f t="shared" si="3"/>
        <v>0</v>
      </c>
    </row>
    <row r="65" spans="1:4" x14ac:dyDescent="0.25">
      <c r="A65" s="23">
        <v>1995</v>
      </c>
      <c r="B65" s="64">
        <f t="shared" si="2"/>
        <v>0</v>
      </c>
      <c r="C65" s="23">
        <v>37441980</v>
      </c>
      <c r="D65" s="66">
        <f t="shared" si="3"/>
        <v>0</v>
      </c>
    </row>
    <row r="66" spans="1:4" x14ac:dyDescent="0.25">
      <c r="A66" s="24">
        <v>1996</v>
      </c>
      <c r="B66" s="65">
        <f t="shared" si="2"/>
        <v>0</v>
      </c>
      <c r="C66" s="24">
        <v>38049040</v>
      </c>
      <c r="D66" s="68">
        <f t="shared" si="3"/>
        <v>0</v>
      </c>
    </row>
    <row r="67" spans="1:4" x14ac:dyDescent="0.25">
      <c r="A67" s="23">
        <v>1997</v>
      </c>
      <c r="B67" s="64">
        <f t="shared" si="2"/>
        <v>0</v>
      </c>
      <c r="C67" s="23">
        <v>38645409</v>
      </c>
      <c r="D67" s="66">
        <f t="shared" si="3"/>
        <v>0</v>
      </c>
    </row>
    <row r="68" spans="1:4" x14ac:dyDescent="0.25">
      <c r="A68" s="24">
        <v>1998</v>
      </c>
      <c r="B68" s="65">
        <f t="shared" si="2"/>
        <v>0</v>
      </c>
      <c r="C68" s="24">
        <v>39234059</v>
      </c>
      <c r="D68" s="68">
        <f t="shared" si="3"/>
        <v>0</v>
      </c>
    </row>
    <row r="69" spans="1:4" x14ac:dyDescent="0.25">
      <c r="A69" s="23">
        <v>1999</v>
      </c>
      <c r="B69" s="64">
        <f t="shared" si="2"/>
        <v>0</v>
      </c>
      <c r="C69" s="23">
        <v>39819279</v>
      </c>
      <c r="D69" s="66">
        <f t="shared" si="3"/>
        <v>0</v>
      </c>
    </row>
    <row r="70" spans="1:4" x14ac:dyDescent="0.25">
      <c r="A70" s="24">
        <v>2000</v>
      </c>
      <c r="B70" s="65">
        <f t="shared" si="2"/>
        <v>0</v>
      </c>
      <c r="C70" s="24">
        <v>40403959</v>
      </c>
      <c r="D70" s="68">
        <f t="shared" si="3"/>
        <v>0</v>
      </c>
    </row>
    <row r="71" spans="1:4" x14ac:dyDescent="0.25">
      <c r="A71" s="23">
        <v>2001</v>
      </c>
      <c r="B71" s="64">
        <f t="shared" si="2"/>
        <v>0</v>
      </c>
      <c r="C71" s="23">
        <v>40988909</v>
      </c>
      <c r="D71" s="66">
        <f t="shared" si="3"/>
        <v>0</v>
      </c>
    </row>
    <row r="72" spans="1:4" x14ac:dyDescent="0.25">
      <c r="A72" s="24">
        <v>2002</v>
      </c>
      <c r="B72" s="65">
        <f t="shared" si="2"/>
        <v>0</v>
      </c>
      <c r="C72" s="24">
        <v>41572493</v>
      </c>
      <c r="D72" s="68">
        <f t="shared" si="3"/>
        <v>0</v>
      </c>
    </row>
    <row r="73" spans="1:4" x14ac:dyDescent="0.25">
      <c r="A73" s="23">
        <v>2003</v>
      </c>
      <c r="B73" s="64">
        <f t="shared" si="2"/>
        <v>0</v>
      </c>
      <c r="C73" s="23">
        <v>42152147</v>
      </c>
      <c r="D73" s="66">
        <f t="shared" si="3"/>
        <v>0</v>
      </c>
    </row>
    <row r="74" spans="1:4" x14ac:dyDescent="0.25">
      <c r="A74" s="24">
        <v>2004</v>
      </c>
      <c r="B74" s="65">
        <f t="shared" si="2"/>
        <v>0</v>
      </c>
      <c r="C74" s="24">
        <v>42724157</v>
      </c>
      <c r="D74" s="68">
        <f t="shared" si="3"/>
        <v>0</v>
      </c>
    </row>
    <row r="75" spans="1:4" x14ac:dyDescent="0.25">
      <c r="A75" s="23">
        <v>2005</v>
      </c>
      <c r="B75" s="64">
        <f t="shared" si="2"/>
        <v>0</v>
      </c>
      <c r="C75" s="23">
        <v>43285636</v>
      </c>
      <c r="D75" s="66">
        <f t="shared" si="3"/>
        <v>0</v>
      </c>
    </row>
    <row r="76" spans="1:4" x14ac:dyDescent="0.25">
      <c r="A76" s="24">
        <v>2006</v>
      </c>
      <c r="B76" s="65">
        <f t="shared" si="2"/>
        <v>0</v>
      </c>
      <c r="C76" s="24">
        <v>43835744</v>
      </c>
      <c r="D76" s="68">
        <f t="shared" si="3"/>
        <v>0</v>
      </c>
    </row>
    <row r="77" spans="1:4" x14ac:dyDescent="0.25">
      <c r="A77" s="23">
        <v>2007</v>
      </c>
      <c r="B77" s="64">
        <f t="shared" si="2"/>
        <v>90</v>
      </c>
      <c r="C77" s="23">
        <v>44374647</v>
      </c>
      <c r="D77" s="66">
        <f t="shared" si="3"/>
        <v>2.0281851481545308E-6</v>
      </c>
    </row>
    <row r="78" spans="1:4" x14ac:dyDescent="0.25">
      <c r="A78" s="24">
        <v>2008</v>
      </c>
      <c r="B78" s="65">
        <f t="shared" si="2"/>
        <v>0</v>
      </c>
      <c r="C78" s="24">
        <v>44901660</v>
      </c>
      <c r="D78" s="68">
        <f t="shared" si="3"/>
        <v>0</v>
      </c>
    </row>
    <row r="79" spans="1:4" x14ac:dyDescent="0.25">
      <c r="A79" s="23">
        <v>2009</v>
      </c>
      <c r="B79" s="64">
        <f t="shared" si="2"/>
        <v>182</v>
      </c>
      <c r="C79" s="23">
        <v>45416276</v>
      </c>
      <c r="D79" s="66">
        <f t="shared" si="3"/>
        <v>4.0073739203099787E-6</v>
      </c>
    </row>
    <row r="80" spans="1:4" x14ac:dyDescent="0.25">
      <c r="A80" s="24">
        <v>2010</v>
      </c>
      <c r="B80" s="65">
        <f t="shared" si="2"/>
        <v>0</v>
      </c>
      <c r="C80" s="24">
        <v>45918101</v>
      </c>
      <c r="D80" s="68">
        <f t="shared" si="3"/>
        <v>0</v>
      </c>
    </row>
    <row r="81" spans="1:4" x14ac:dyDescent="0.25">
      <c r="A81" s="23">
        <v>2011</v>
      </c>
      <c r="B81" s="64">
        <f t="shared" si="2"/>
        <v>135</v>
      </c>
      <c r="C81" s="23">
        <v>46406446</v>
      </c>
      <c r="D81" s="66">
        <f t="shared" si="3"/>
        <v>2.9090786223965524E-6</v>
      </c>
    </row>
    <row r="82" spans="1:4" x14ac:dyDescent="0.25">
      <c r="A82" s="24">
        <v>2012</v>
      </c>
      <c r="B82" s="65">
        <f t="shared" si="2"/>
        <v>0</v>
      </c>
      <c r="C82" s="24">
        <v>46881018</v>
      </c>
      <c r="D82" s="68">
        <f t="shared" si="3"/>
        <v>0</v>
      </c>
    </row>
    <row r="83" spans="1:4" x14ac:dyDescent="0.25">
      <c r="A83" s="23">
        <v>2013</v>
      </c>
      <c r="B83" s="64">
        <f t="shared" si="2"/>
        <v>0</v>
      </c>
      <c r="C83" s="23">
        <v>47342363</v>
      </c>
      <c r="D83" s="66">
        <f t="shared" si="3"/>
        <v>0</v>
      </c>
    </row>
    <row r="84" spans="1:4" x14ac:dyDescent="0.25">
      <c r="A84" s="24">
        <v>2014</v>
      </c>
      <c r="B84" s="65">
        <f t="shared" si="2"/>
        <v>0</v>
      </c>
      <c r="C84" s="24">
        <v>47791393</v>
      </c>
      <c r="D84" s="68">
        <f t="shared" si="3"/>
        <v>0</v>
      </c>
    </row>
    <row r="85" spans="1:4" x14ac:dyDescent="0.25">
      <c r="A85" s="23">
        <v>2015</v>
      </c>
      <c r="B85" s="64">
        <f t="shared" si="2"/>
        <v>7</v>
      </c>
      <c r="C85" s="23">
        <v>48228704</v>
      </c>
      <c r="D85" s="66">
        <f t="shared" si="3"/>
        <v>1.4514178112685757E-7</v>
      </c>
    </row>
    <row r="86" spans="1:4" x14ac:dyDescent="0.25">
      <c r="A86" t="s">
        <v>97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12" workbookViewId="0">
      <selection activeCell="A28" sqref="A28"/>
    </sheetView>
  </sheetViews>
  <sheetFormatPr baseColWidth="10" defaultRowHeight="15" x14ac:dyDescent="0.25"/>
  <cols>
    <col min="4" max="4" width="14" customWidth="1"/>
  </cols>
  <sheetData>
    <row r="1" spans="1:4" x14ac:dyDescent="0.25">
      <c r="A1" t="s">
        <v>47</v>
      </c>
    </row>
    <row r="2" spans="1:4" ht="75" x14ac:dyDescent="0.25">
      <c r="A2" s="21" t="s">
        <v>6</v>
      </c>
      <c r="B2" s="21" t="s">
        <v>73</v>
      </c>
      <c r="C2" s="21" t="s">
        <v>34</v>
      </c>
      <c r="D2" s="47" t="s">
        <v>23</v>
      </c>
    </row>
    <row r="3" spans="1:4" x14ac:dyDescent="0.25">
      <c r="A3" s="23">
        <v>1991</v>
      </c>
      <c r="B3" s="64">
        <v>20860</v>
      </c>
      <c r="C3" s="25">
        <v>41.239551378248166</v>
      </c>
      <c r="D3" s="78">
        <f>(B3)/(C3*1000000000)</f>
        <v>5.0582509515374174E-7</v>
      </c>
    </row>
    <row r="4" spans="1:4" x14ac:dyDescent="0.25">
      <c r="A4" s="24">
        <v>1992</v>
      </c>
      <c r="B4" s="65">
        <v>0</v>
      </c>
      <c r="C4" s="26">
        <v>49.279585355094838</v>
      </c>
      <c r="D4" s="79">
        <f t="shared" ref="D4:D27" si="0">(B4)/(C4*1000000000)</f>
        <v>0</v>
      </c>
    </row>
    <row r="5" spans="1:4" x14ac:dyDescent="0.25">
      <c r="A5" s="23">
        <v>1993</v>
      </c>
      <c r="B5" s="64">
        <v>0</v>
      </c>
      <c r="C5" s="25">
        <v>55.802540100979527</v>
      </c>
      <c r="D5" s="78">
        <f t="shared" si="0"/>
        <v>0</v>
      </c>
    </row>
    <row r="6" spans="1:4" x14ac:dyDescent="0.25">
      <c r="A6" s="24">
        <v>1994</v>
      </c>
      <c r="B6" s="65">
        <v>0</v>
      </c>
      <c r="C6" s="26">
        <v>81.703496603993358</v>
      </c>
      <c r="D6" s="79">
        <f t="shared" si="0"/>
        <v>0</v>
      </c>
    </row>
    <row r="7" spans="1:4" x14ac:dyDescent="0.25">
      <c r="A7" s="23">
        <v>1995</v>
      </c>
      <c r="B7" s="64">
        <v>0</v>
      </c>
      <c r="C7" s="25">
        <v>92.507277798198501</v>
      </c>
      <c r="D7" s="78">
        <f t="shared" si="0"/>
        <v>0</v>
      </c>
    </row>
    <row r="8" spans="1:4" x14ac:dyDescent="0.25">
      <c r="A8" s="24">
        <v>1996</v>
      </c>
      <c r="B8" s="65">
        <v>0</v>
      </c>
      <c r="C8" s="26">
        <v>97.160111573336977</v>
      </c>
      <c r="D8" s="79">
        <f t="shared" si="0"/>
        <v>0</v>
      </c>
    </row>
    <row r="9" spans="1:4" x14ac:dyDescent="0.25">
      <c r="A9" s="23">
        <v>1997</v>
      </c>
      <c r="B9" s="64">
        <v>0</v>
      </c>
      <c r="C9" s="25">
        <v>106.6595079635281</v>
      </c>
      <c r="D9" s="78">
        <f t="shared" si="0"/>
        <v>0</v>
      </c>
    </row>
    <row r="10" spans="1:4" x14ac:dyDescent="0.25">
      <c r="A10" s="24">
        <v>1998</v>
      </c>
      <c r="B10" s="65">
        <v>0</v>
      </c>
      <c r="C10" s="26">
        <v>98.443743190849105</v>
      </c>
      <c r="D10" s="79">
        <f t="shared" si="0"/>
        <v>0</v>
      </c>
    </row>
    <row r="11" spans="1:4" x14ac:dyDescent="0.25">
      <c r="A11" s="23">
        <v>1999</v>
      </c>
      <c r="B11" s="64">
        <v>0</v>
      </c>
      <c r="C11" s="25">
        <v>86.186156584381663</v>
      </c>
      <c r="D11" s="78">
        <f t="shared" si="0"/>
        <v>0</v>
      </c>
    </row>
    <row r="12" spans="1:4" x14ac:dyDescent="0.25">
      <c r="A12" s="24">
        <v>2000</v>
      </c>
      <c r="B12" s="65">
        <v>0</v>
      </c>
      <c r="C12" s="26">
        <v>99.886577575544408</v>
      </c>
      <c r="D12" s="79">
        <f t="shared" si="0"/>
        <v>0</v>
      </c>
    </row>
    <row r="13" spans="1:4" x14ac:dyDescent="0.25">
      <c r="A13" s="23">
        <v>2001</v>
      </c>
      <c r="B13" s="64">
        <v>0</v>
      </c>
      <c r="C13" s="25">
        <v>98.203544965267795</v>
      </c>
      <c r="D13" s="78">
        <f t="shared" si="0"/>
        <v>0</v>
      </c>
    </row>
    <row r="14" spans="1:4" x14ac:dyDescent="0.25">
      <c r="A14" s="24">
        <v>2002</v>
      </c>
      <c r="B14" s="65">
        <v>0</v>
      </c>
      <c r="C14" s="26">
        <v>97.933392356425259</v>
      </c>
      <c r="D14" s="79">
        <f t="shared" si="0"/>
        <v>0</v>
      </c>
    </row>
    <row r="15" spans="1:4" x14ac:dyDescent="0.25">
      <c r="A15" s="23">
        <v>2003</v>
      </c>
      <c r="B15" s="64">
        <v>0</v>
      </c>
      <c r="C15" s="25">
        <v>94.684582573316717</v>
      </c>
      <c r="D15" s="78">
        <f t="shared" si="0"/>
        <v>0</v>
      </c>
    </row>
    <row r="16" spans="1:4" x14ac:dyDescent="0.25">
      <c r="A16" s="24">
        <v>2004</v>
      </c>
      <c r="B16" s="65">
        <v>0</v>
      </c>
      <c r="C16" s="26">
        <v>117.07486551527938</v>
      </c>
      <c r="D16" s="79">
        <f t="shared" si="0"/>
        <v>0</v>
      </c>
    </row>
    <row r="17" spans="1:4" x14ac:dyDescent="0.25">
      <c r="A17" s="23">
        <v>2005</v>
      </c>
      <c r="B17" s="64">
        <v>0</v>
      </c>
      <c r="C17" s="25">
        <v>146.56626631057017</v>
      </c>
      <c r="D17" s="78">
        <f t="shared" si="0"/>
        <v>0</v>
      </c>
    </row>
    <row r="18" spans="1:4" x14ac:dyDescent="0.25">
      <c r="A18" s="24">
        <v>2006</v>
      </c>
      <c r="B18" s="65">
        <v>0</v>
      </c>
      <c r="C18" s="26">
        <v>162.59014609641432</v>
      </c>
      <c r="D18" s="79">
        <f t="shared" si="0"/>
        <v>0</v>
      </c>
    </row>
    <row r="19" spans="1:4" x14ac:dyDescent="0.25">
      <c r="A19" s="23">
        <v>2007</v>
      </c>
      <c r="B19" s="64">
        <v>90</v>
      </c>
      <c r="C19" s="25">
        <v>207.41649464237895</v>
      </c>
      <c r="D19" s="78">
        <f t="shared" si="0"/>
        <v>4.3390956035186687E-10</v>
      </c>
    </row>
    <row r="20" spans="1:4" x14ac:dyDescent="0.25">
      <c r="A20" s="24">
        <v>2008</v>
      </c>
      <c r="B20" s="65">
        <v>0</v>
      </c>
      <c r="C20" s="26">
        <v>243.98243787084013</v>
      </c>
      <c r="D20" s="79">
        <f t="shared" si="0"/>
        <v>0</v>
      </c>
    </row>
    <row r="21" spans="1:4" x14ac:dyDescent="0.25">
      <c r="A21" s="23">
        <v>2009</v>
      </c>
      <c r="B21" s="64">
        <v>0</v>
      </c>
      <c r="C21" s="25">
        <v>233.8216705442575</v>
      </c>
      <c r="D21" s="78">
        <f t="shared" si="0"/>
        <v>0</v>
      </c>
    </row>
    <row r="22" spans="1:4" x14ac:dyDescent="0.25">
      <c r="A22" s="24">
        <v>2010</v>
      </c>
      <c r="B22" s="65">
        <v>0</v>
      </c>
      <c r="C22" s="26">
        <v>287.01818463752926</v>
      </c>
      <c r="D22" s="79">
        <f t="shared" si="0"/>
        <v>0</v>
      </c>
    </row>
    <row r="23" spans="1:4" x14ac:dyDescent="0.25">
      <c r="A23" s="23">
        <v>2011</v>
      </c>
      <c r="B23" s="64">
        <v>135</v>
      </c>
      <c r="C23" s="25">
        <v>335.41515670218615</v>
      </c>
      <c r="D23" s="78">
        <f t="shared" si="0"/>
        <v>4.0248628394531971E-10</v>
      </c>
    </row>
    <row r="24" spans="1:4" x14ac:dyDescent="0.25">
      <c r="A24" s="24">
        <v>2012</v>
      </c>
      <c r="B24" s="65">
        <v>0</v>
      </c>
      <c r="C24" s="26">
        <v>369.65970037551983</v>
      </c>
      <c r="D24" s="79">
        <f t="shared" si="0"/>
        <v>0</v>
      </c>
    </row>
    <row r="25" spans="1:4" x14ac:dyDescent="0.25">
      <c r="A25" s="23">
        <v>2013</v>
      </c>
      <c r="B25" s="64">
        <v>0</v>
      </c>
      <c r="C25" s="25">
        <v>380.19188186037212</v>
      </c>
      <c r="D25" s="78">
        <f t="shared" si="0"/>
        <v>0</v>
      </c>
    </row>
    <row r="26" spans="1:4" x14ac:dyDescent="0.25">
      <c r="A26" s="24">
        <v>2014</v>
      </c>
      <c r="B26" s="65">
        <v>0</v>
      </c>
      <c r="C26" s="26">
        <v>378.41602053371474</v>
      </c>
      <c r="D26" s="79">
        <f t="shared" si="0"/>
        <v>0</v>
      </c>
    </row>
    <row r="27" spans="1:4" x14ac:dyDescent="0.25">
      <c r="A27" s="23">
        <v>2015</v>
      </c>
      <c r="B27" s="64">
        <v>7</v>
      </c>
      <c r="C27" s="25">
        <v>292.08015563330991</v>
      </c>
      <c r="D27" s="78">
        <f t="shared" si="0"/>
        <v>2.396602393210206E-11</v>
      </c>
    </row>
    <row r="28" spans="1:4" x14ac:dyDescent="0.25">
      <c r="A28" t="s">
        <v>97</v>
      </c>
    </row>
    <row r="30" spans="1:4" x14ac:dyDescent="0.25">
      <c r="A30" t="s">
        <v>48</v>
      </c>
    </row>
    <row r="31" spans="1:4" ht="75" x14ac:dyDescent="0.25">
      <c r="A31" s="21" t="s">
        <v>6</v>
      </c>
      <c r="B31" s="21" t="s">
        <v>80</v>
      </c>
      <c r="C31" s="21" t="s">
        <v>34</v>
      </c>
      <c r="D31" s="47" t="s">
        <v>87</v>
      </c>
    </row>
    <row r="32" spans="1:4" x14ac:dyDescent="0.25">
      <c r="A32" s="23">
        <v>1991</v>
      </c>
      <c r="B32" s="64">
        <v>60555</v>
      </c>
      <c r="C32" s="25">
        <v>41.239551378248166</v>
      </c>
      <c r="D32" s="76">
        <f>(B32)/(C32*1000000000)</f>
        <v>1.4683719384963963E-6</v>
      </c>
    </row>
    <row r="33" spans="1:4" x14ac:dyDescent="0.25">
      <c r="A33" s="24">
        <v>1992</v>
      </c>
      <c r="B33" s="65">
        <v>0</v>
      </c>
      <c r="C33" s="26">
        <v>49.279585355094838</v>
      </c>
      <c r="D33" s="77">
        <f t="shared" ref="D33:D56" si="1">(B33)/(C33*1000000000)</f>
        <v>0</v>
      </c>
    </row>
    <row r="34" spans="1:4" x14ac:dyDescent="0.25">
      <c r="A34" s="23">
        <v>1993</v>
      </c>
      <c r="B34" s="64">
        <v>0</v>
      </c>
      <c r="C34" s="25">
        <v>55.802540100979527</v>
      </c>
      <c r="D34" s="76">
        <f t="shared" si="1"/>
        <v>0</v>
      </c>
    </row>
    <row r="35" spans="1:4" x14ac:dyDescent="0.25">
      <c r="A35" s="24">
        <v>1994</v>
      </c>
      <c r="B35" s="65">
        <v>0</v>
      </c>
      <c r="C35" s="26">
        <v>81.703496603993358</v>
      </c>
      <c r="D35" s="77">
        <f t="shared" si="1"/>
        <v>0</v>
      </c>
    </row>
    <row r="36" spans="1:4" x14ac:dyDescent="0.25">
      <c r="A36" s="23">
        <v>1995</v>
      </c>
      <c r="B36" s="64">
        <v>0</v>
      </c>
      <c r="C36" s="25">
        <v>92.507277798198501</v>
      </c>
      <c r="D36" s="76">
        <f t="shared" si="1"/>
        <v>0</v>
      </c>
    </row>
    <row r="37" spans="1:4" x14ac:dyDescent="0.25">
      <c r="A37" s="24">
        <v>1996</v>
      </c>
      <c r="B37" s="65">
        <v>0</v>
      </c>
      <c r="C37" s="26">
        <v>97.160111573336977</v>
      </c>
      <c r="D37" s="77">
        <f t="shared" si="1"/>
        <v>0</v>
      </c>
    </row>
    <row r="38" spans="1:4" x14ac:dyDescent="0.25">
      <c r="A38" s="23">
        <v>1997</v>
      </c>
      <c r="B38" s="64">
        <v>0</v>
      </c>
      <c r="C38" s="25">
        <v>106.6595079635281</v>
      </c>
      <c r="D38" s="76">
        <f t="shared" si="1"/>
        <v>0</v>
      </c>
    </row>
    <row r="39" spans="1:4" x14ac:dyDescent="0.25">
      <c r="A39" s="24">
        <v>1998</v>
      </c>
      <c r="B39" s="65">
        <v>0</v>
      </c>
      <c r="C39" s="26">
        <v>98.443743190849105</v>
      </c>
      <c r="D39" s="77">
        <f t="shared" si="1"/>
        <v>0</v>
      </c>
    </row>
    <row r="40" spans="1:4" x14ac:dyDescent="0.25">
      <c r="A40" s="23">
        <v>1999</v>
      </c>
      <c r="B40" s="64">
        <v>0</v>
      </c>
      <c r="C40" s="25">
        <v>86.186156584381663</v>
      </c>
      <c r="D40" s="76">
        <f t="shared" si="1"/>
        <v>0</v>
      </c>
    </row>
    <row r="41" spans="1:4" x14ac:dyDescent="0.25">
      <c r="A41" s="24">
        <v>2000</v>
      </c>
      <c r="B41" s="65">
        <v>0</v>
      </c>
      <c r="C41" s="26">
        <v>99.886577575544408</v>
      </c>
      <c r="D41" s="77">
        <f t="shared" si="1"/>
        <v>0</v>
      </c>
    </row>
    <row r="42" spans="1:4" x14ac:dyDescent="0.25">
      <c r="A42" s="23">
        <v>2001</v>
      </c>
      <c r="B42" s="64">
        <v>0</v>
      </c>
      <c r="C42" s="25">
        <v>98.203544965267795</v>
      </c>
      <c r="D42" s="76">
        <f t="shared" si="1"/>
        <v>0</v>
      </c>
    </row>
    <row r="43" spans="1:4" x14ac:dyDescent="0.25">
      <c r="A43" s="24">
        <v>2002</v>
      </c>
      <c r="B43" s="65">
        <v>0</v>
      </c>
      <c r="C43" s="26">
        <v>97.933392356425259</v>
      </c>
      <c r="D43" s="77">
        <f t="shared" si="1"/>
        <v>0</v>
      </c>
    </row>
    <row r="44" spans="1:4" x14ac:dyDescent="0.25">
      <c r="A44" s="23">
        <v>2003</v>
      </c>
      <c r="B44" s="64">
        <v>0</v>
      </c>
      <c r="C44" s="25">
        <v>94.684582573316717</v>
      </c>
      <c r="D44" s="76">
        <f t="shared" si="1"/>
        <v>0</v>
      </c>
    </row>
    <row r="45" spans="1:4" x14ac:dyDescent="0.25">
      <c r="A45" s="24">
        <v>2004</v>
      </c>
      <c r="B45" s="65">
        <v>0</v>
      </c>
      <c r="C45" s="26">
        <v>117.07486551527938</v>
      </c>
      <c r="D45" s="77">
        <f t="shared" si="1"/>
        <v>0</v>
      </c>
    </row>
    <row r="46" spans="1:4" x14ac:dyDescent="0.25">
      <c r="A46" s="23">
        <v>2005</v>
      </c>
      <c r="B46" s="64">
        <v>0</v>
      </c>
      <c r="C46" s="25">
        <v>146.56626631057017</v>
      </c>
      <c r="D46" s="76">
        <f t="shared" si="1"/>
        <v>0</v>
      </c>
    </row>
    <row r="47" spans="1:4" x14ac:dyDescent="0.25">
      <c r="A47" s="24">
        <v>2006</v>
      </c>
      <c r="B47" s="65">
        <v>0</v>
      </c>
      <c r="C47" s="26">
        <v>162.59014609641432</v>
      </c>
      <c r="D47" s="77">
        <f t="shared" si="1"/>
        <v>0</v>
      </c>
    </row>
    <row r="48" spans="1:4" x14ac:dyDescent="0.25">
      <c r="A48" s="23">
        <v>2007</v>
      </c>
      <c r="B48" s="64">
        <v>0</v>
      </c>
      <c r="C48" s="25">
        <v>207.41649464237895</v>
      </c>
      <c r="D48" s="76">
        <f t="shared" si="1"/>
        <v>0</v>
      </c>
    </row>
    <row r="49" spans="1:4" x14ac:dyDescent="0.25">
      <c r="A49" s="24">
        <v>2008</v>
      </c>
      <c r="B49" s="65">
        <v>0</v>
      </c>
      <c r="C49" s="26">
        <v>243.98243787084013</v>
      </c>
      <c r="D49" s="77">
        <f t="shared" si="1"/>
        <v>0</v>
      </c>
    </row>
    <row r="50" spans="1:4" x14ac:dyDescent="0.25">
      <c r="A50" s="23">
        <v>2009</v>
      </c>
      <c r="B50" s="64">
        <v>182</v>
      </c>
      <c r="C50" s="25">
        <v>233.8216705442575</v>
      </c>
      <c r="D50" s="76">
        <f t="shared" si="1"/>
        <v>7.783709678250342E-10</v>
      </c>
    </row>
    <row r="51" spans="1:4" x14ac:dyDescent="0.25">
      <c r="A51" s="24">
        <v>2010</v>
      </c>
      <c r="B51" s="65">
        <v>0</v>
      </c>
      <c r="C51" s="26">
        <v>287.01818463752926</v>
      </c>
      <c r="D51" s="77">
        <f t="shared" si="1"/>
        <v>0</v>
      </c>
    </row>
    <row r="52" spans="1:4" x14ac:dyDescent="0.25">
      <c r="A52" s="23">
        <v>2011</v>
      </c>
      <c r="B52" s="64">
        <v>0</v>
      </c>
      <c r="C52" s="25">
        <v>335.41515670218615</v>
      </c>
      <c r="D52" s="76">
        <f t="shared" si="1"/>
        <v>0</v>
      </c>
    </row>
    <row r="53" spans="1:4" x14ac:dyDescent="0.25">
      <c r="A53" s="24">
        <v>2012</v>
      </c>
      <c r="B53" s="65">
        <v>0</v>
      </c>
      <c r="C53" s="26">
        <v>369.65970037551983</v>
      </c>
      <c r="D53" s="77">
        <f t="shared" si="1"/>
        <v>0</v>
      </c>
    </row>
    <row r="54" spans="1:4" x14ac:dyDescent="0.25">
      <c r="A54" s="23">
        <v>2013</v>
      </c>
      <c r="B54" s="64">
        <v>0</v>
      </c>
      <c r="C54" s="25">
        <v>380.19188186037212</v>
      </c>
      <c r="D54" s="76">
        <f t="shared" si="1"/>
        <v>0</v>
      </c>
    </row>
    <row r="55" spans="1:4" x14ac:dyDescent="0.25">
      <c r="A55" s="24">
        <v>2014</v>
      </c>
      <c r="B55" s="65">
        <v>0</v>
      </c>
      <c r="C55" s="26">
        <v>378.41602053371474</v>
      </c>
      <c r="D55" s="77">
        <f t="shared" si="1"/>
        <v>0</v>
      </c>
    </row>
    <row r="56" spans="1:4" x14ac:dyDescent="0.25">
      <c r="A56" s="23">
        <v>2015</v>
      </c>
      <c r="B56" s="64">
        <v>0</v>
      </c>
      <c r="C56" s="25">
        <v>292.08015563330991</v>
      </c>
      <c r="D56" s="76">
        <f t="shared" si="1"/>
        <v>0</v>
      </c>
    </row>
    <row r="57" spans="1:4" x14ac:dyDescent="0.25">
      <c r="A57" t="s">
        <v>97</v>
      </c>
    </row>
    <row r="59" spans="1:4" x14ac:dyDescent="0.25">
      <c r="A59" t="s">
        <v>49</v>
      </c>
    </row>
    <row r="60" spans="1:4" ht="75" x14ac:dyDescent="0.25">
      <c r="A60" s="21" t="s">
        <v>6</v>
      </c>
      <c r="B60" s="21" t="s">
        <v>85</v>
      </c>
      <c r="C60" s="21" t="s">
        <v>34</v>
      </c>
      <c r="D60" s="21" t="s">
        <v>88</v>
      </c>
    </row>
    <row r="61" spans="1:4" x14ac:dyDescent="0.25">
      <c r="A61" s="23">
        <v>1991</v>
      </c>
      <c r="B61" s="64">
        <f t="shared" ref="B61:B85" si="2">B3+B32</f>
        <v>81415</v>
      </c>
      <c r="C61" s="25">
        <v>41.239551378248166</v>
      </c>
      <c r="D61" s="76">
        <f>(B61)/(C61*1000000000)</f>
        <v>1.9741970336501383E-6</v>
      </c>
    </row>
    <row r="62" spans="1:4" x14ac:dyDescent="0.25">
      <c r="A62" s="24">
        <v>1992</v>
      </c>
      <c r="B62" s="65">
        <f t="shared" si="2"/>
        <v>0</v>
      </c>
      <c r="C62" s="26">
        <v>49.279585355094838</v>
      </c>
      <c r="D62" s="77">
        <f t="shared" ref="D62:D85" si="3">(B62)/(C62*1000000000)</f>
        <v>0</v>
      </c>
    </row>
    <row r="63" spans="1:4" x14ac:dyDescent="0.25">
      <c r="A63" s="23">
        <v>1993</v>
      </c>
      <c r="B63" s="64">
        <f t="shared" si="2"/>
        <v>0</v>
      </c>
      <c r="C63" s="25">
        <v>55.802540100979527</v>
      </c>
      <c r="D63" s="76">
        <f t="shared" si="3"/>
        <v>0</v>
      </c>
    </row>
    <row r="64" spans="1:4" x14ac:dyDescent="0.25">
      <c r="A64" s="24">
        <v>1994</v>
      </c>
      <c r="B64" s="65">
        <f t="shared" si="2"/>
        <v>0</v>
      </c>
      <c r="C64" s="26">
        <v>81.703496603993358</v>
      </c>
      <c r="D64" s="77">
        <f t="shared" si="3"/>
        <v>0</v>
      </c>
    </row>
    <row r="65" spans="1:4" x14ac:dyDescent="0.25">
      <c r="A65" s="23">
        <v>1995</v>
      </c>
      <c r="B65" s="64">
        <f t="shared" si="2"/>
        <v>0</v>
      </c>
      <c r="C65" s="25">
        <v>92.507277798198501</v>
      </c>
      <c r="D65" s="76">
        <f t="shared" si="3"/>
        <v>0</v>
      </c>
    </row>
    <row r="66" spans="1:4" x14ac:dyDescent="0.25">
      <c r="A66" s="24">
        <v>1996</v>
      </c>
      <c r="B66" s="65">
        <f t="shared" si="2"/>
        <v>0</v>
      </c>
      <c r="C66" s="26">
        <v>97.160111573336977</v>
      </c>
      <c r="D66" s="77">
        <f t="shared" si="3"/>
        <v>0</v>
      </c>
    </row>
    <row r="67" spans="1:4" x14ac:dyDescent="0.25">
      <c r="A67" s="23">
        <v>1997</v>
      </c>
      <c r="B67" s="64">
        <f t="shared" si="2"/>
        <v>0</v>
      </c>
      <c r="C67" s="25">
        <v>106.6595079635281</v>
      </c>
      <c r="D67" s="76">
        <f t="shared" si="3"/>
        <v>0</v>
      </c>
    </row>
    <row r="68" spans="1:4" x14ac:dyDescent="0.25">
      <c r="A68" s="24">
        <v>1998</v>
      </c>
      <c r="B68" s="65">
        <f t="shared" si="2"/>
        <v>0</v>
      </c>
      <c r="C68" s="26">
        <v>98.443743190849105</v>
      </c>
      <c r="D68" s="77">
        <f t="shared" si="3"/>
        <v>0</v>
      </c>
    </row>
    <row r="69" spans="1:4" x14ac:dyDescent="0.25">
      <c r="A69" s="23">
        <v>1999</v>
      </c>
      <c r="B69" s="64">
        <f t="shared" si="2"/>
        <v>0</v>
      </c>
      <c r="C69" s="25">
        <v>86.186156584381663</v>
      </c>
      <c r="D69" s="76">
        <f t="shared" si="3"/>
        <v>0</v>
      </c>
    </row>
    <row r="70" spans="1:4" x14ac:dyDescent="0.25">
      <c r="A70" s="24">
        <v>2000</v>
      </c>
      <c r="B70" s="65">
        <f t="shared" si="2"/>
        <v>0</v>
      </c>
      <c r="C70" s="26">
        <v>99.886577575544408</v>
      </c>
      <c r="D70" s="77">
        <f t="shared" si="3"/>
        <v>0</v>
      </c>
    </row>
    <row r="71" spans="1:4" x14ac:dyDescent="0.25">
      <c r="A71" s="23">
        <v>2001</v>
      </c>
      <c r="B71" s="64">
        <f t="shared" si="2"/>
        <v>0</v>
      </c>
      <c r="C71" s="25">
        <v>98.203544965267795</v>
      </c>
      <c r="D71" s="76">
        <f t="shared" si="3"/>
        <v>0</v>
      </c>
    </row>
    <row r="72" spans="1:4" x14ac:dyDescent="0.25">
      <c r="A72" s="24">
        <v>2002</v>
      </c>
      <c r="B72" s="65">
        <f t="shared" si="2"/>
        <v>0</v>
      </c>
      <c r="C72" s="26">
        <v>97.933392356425259</v>
      </c>
      <c r="D72" s="77">
        <f t="shared" si="3"/>
        <v>0</v>
      </c>
    </row>
    <row r="73" spans="1:4" x14ac:dyDescent="0.25">
      <c r="A73" s="23">
        <v>2003</v>
      </c>
      <c r="B73" s="64">
        <f t="shared" si="2"/>
        <v>0</v>
      </c>
      <c r="C73" s="25">
        <v>94.684582573316717</v>
      </c>
      <c r="D73" s="76">
        <f t="shared" si="3"/>
        <v>0</v>
      </c>
    </row>
    <row r="74" spans="1:4" x14ac:dyDescent="0.25">
      <c r="A74" s="24">
        <v>2004</v>
      </c>
      <c r="B74" s="65">
        <f t="shared" si="2"/>
        <v>0</v>
      </c>
      <c r="C74" s="26">
        <v>117.07486551527938</v>
      </c>
      <c r="D74" s="77">
        <f t="shared" si="3"/>
        <v>0</v>
      </c>
    </row>
    <row r="75" spans="1:4" x14ac:dyDescent="0.25">
      <c r="A75" s="23">
        <v>2005</v>
      </c>
      <c r="B75" s="64">
        <f t="shared" si="2"/>
        <v>0</v>
      </c>
      <c r="C75" s="25">
        <v>146.56626631057017</v>
      </c>
      <c r="D75" s="76">
        <f t="shared" si="3"/>
        <v>0</v>
      </c>
    </row>
    <row r="76" spans="1:4" x14ac:dyDescent="0.25">
      <c r="A76" s="24">
        <v>2006</v>
      </c>
      <c r="B76" s="65">
        <f t="shared" si="2"/>
        <v>0</v>
      </c>
      <c r="C76" s="26">
        <v>162.59014609641432</v>
      </c>
      <c r="D76" s="77">
        <f t="shared" si="3"/>
        <v>0</v>
      </c>
    </row>
    <row r="77" spans="1:4" x14ac:dyDescent="0.25">
      <c r="A77" s="23">
        <v>2007</v>
      </c>
      <c r="B77" s="64">
        <f t="shared" si="2"/>
        <v>90</v>
      </c>
      <c r="C77" s="25">
        <v>207.41649464237895</v>
      </c>
      <c r="D77" s="76">
        <f t="shared" si="3"/>
        <v>4.3390956035186687E-10</v>
      </c>
    </row>
    <row r="78" spans="1:4" x14ac:dyDescent="0.25">
      <c r="A78" s="24">
        <v>2008</v>
      </c>
      <c r="B78" s="65">
        <f t="shared" si="2"/>
        <v>0</v>
      </c>
      <c r="C78" s="26">
        <v>243.98243787084013</v>
      </c>
      <c r="D78" s="77">
        <f t="shared" si="3"/>
        <v>0</v>
      </c>
    </row>
    <row r="79" spans="1:4" x14ac:dyDescent="0.25">
      <c r="A79" s="23">
        <v>2009</v>
      </c>
      <c r="B79" s="64">
        <f t="shared" si="2"/>
        <v>182</v>
      </c>
      <c r="C79" s="25">
        <v>233.8216705442575</v>
      </c>
      <c r="D79" s="76">
        <f t="shared" si="3"/>
        <v>7.783709678250342E-10</v>
      </c>
    </row>
    <row r="80" spans="1:4" x14ac:dyDescent="0.25">
      <c r="A80" s="24">
        <v>2010</v>
      </c>
      <c r="B80" s="65">
        <f t="shared" si="2"/>
        <v>0</v>
      </c>
      <c r="C80" s="26">
        <v>287.01818463752926</v>
      </c>
      <c r="D80" s="77">
        <f t="shared" si="3"/>
        <v>0</v>
      </c>
    </row>
    <row r="81" spans="1:4" x14ac:dyDescent="0.25">
      <c r="A81" s="23">
        <v>2011</v>
      </c>
      <c r="B81" s="64">
        <f t="shared" si="2"/>
        <v>135</v>
      </c>
      <c r="C81" s="25">
        <v>335.41515670218615</v>
      </c>
      <c r="D81" s="76">
        <f t="shared" si="3"/>
        <v>4.0248628394531971E-10</v>
      </c>
    </row>
    <row r="82" spans="1:4" x14ac:dyDescent="0.25">
      <c r="A82" s="24">
        <v>2012</v>
      </c>
      <c r="B82" s="65">
        <f t="shared" si="2"/>
        <v>0</v>
      </c>
      <c r="C82" s="26">
        <v>369.65970037551983</v>
      </c>
      <c r="D82" s="77">
        <f t="shared" si="3"/>
        <v>0</v>
      </c>
    </row>
    <row r="83" spans="1:4" x14ac:dyDescent="0.25">
      <c r="A83" s="23">
        <v>2013</v>
      </c>
      <c r="B83" s="64">
        <f t="shared" si="2"/>
        <v>0</v>
      </c>
      <c r="C83" s="25">
        <v>380.19188186037212</v>
      </c>
      <c r="D83" s="76">
        <f t="shared" si="3"/>
        <v>0</v>
      </c>
    </row>
    <row r="84" spans="1:4" x14ac:dyDescent="0.25">
      <c r="A84" s="24">
        <v>2014</v>
      </c>
      <c r="B84" s="65">
        <f t="shared" si="2"/>
        <v>0</v>
      </c>
      <c r="C84" s="26">
        <v>378.41602053371474</v>
      </c>
      <c r="D84" s="77">
        <f t="shared" si="3"/>
        <v>0</v>
      </c>
    </row>
    <row r="85" spans="1:4" x14ac:dyDescent="0.25">
      <c r="A85" s="23">
        <v>2015</v>
      </c>
      <c r="B85" s="64">
        <f t="shared" si="2"/>
        <v>7</v>
      </c>
      <c r="C85" s="25">
        <v>292.08015563330991</v>
      </c>
      <c r="D85" s="76">
        <f t="shared" si="3"/>
        <v>2.396602393210206E-11</v>
      </c>
    </row>
    <row r="86" spans="1:4" x14ac:dyDescent="0.25">
      <c r="A86" t="s">
        <v>97</v>
      </c>
    </row>
    <row r="88" spans="1:4" x14ac:dyDescent="0.25">
      <c r="A88" t="s">
        <v>50</v>
      </c>
    </row>
    <row r="89" spans="1:4" ht="75" x14ac:dyDescent="0.25">
      <c r="A89" s="21" t="s">
        <v>6</v>
      </c>
      <c r="B89" s="21" t="s">
        <v>85</v>
      </c>
      <c r="C89" s="21" t="s">
        <v>34</v>
      </c>
      <c r="D89" s="21" t="s">
        <v>89</v>
      </c>
    </row>
    <row r="90" spans="1:4" x14ac:dyDescent="0.25">
      <c r="A90" s="23">
        <v>1991</v>
      </c>
      <c r="B90" s="64">
        <f>B61</f>
        <v>81415</v>
      </c>
      <c r="C90" s="25">
        <v>41.239551378248166</v>
      </c>
      <c r="D90" s="76">
        <f>((B90)/2)/(C90*1000000000)</f>
        <v>9.8709851682506913E-7</v>
      </c>
    </row>
    <row r="91" spans="1:4" x14ac:dyDescent="0.25">
      <c r="A91" s="24">
        <v>1992</v>
      </c>
      <c r="B91" s="65">
        <f t="shared" ref="B91:B114" si="4">B62</f>
        <v>0</v>
      </c>
      <c r="C91" s="26">
        <v>49.279585355094838</v>
      </c>
      <c r="D91" s="77">
        <f t="shared" ref="D91:D114" si="5">((B91)/2)/(C91*1000000000)</f>
        <v>0</v>
      </c>
    </row>
    <row r="92" spans="1:4" x14ac:dyDescent="0.25">
      <c r="A92" s="23">
        <v>1993</v>
      </c>
      <c r="B92" s="64">
        <f t="shared" si="4"/>
        <v>0</v>
      </c>
      <c r="C92" s="25">
        <v>55.802540100979527</v>
      </c>
      <c r="D92" s="76">
        <f t="shared" si="5"/>
        <v>0</v>
      </c>
    </row>
    <row r="93" spans="1:4" x14ac:dyDescent="0.25">
      <c r="A93" s="24">
        <v>1994</v>
      </c>
      <c r="B93" s="65">
        <f t="shared" si="4"/>
        <v>0</v>
      </c>
      <c r="C93" s="26">
        <v>81.703496603993358</v>
      </c>
      <c r="D93" s="77">
        <f t="shared" si="5"/>
        <v>0</v>
      </c>
    </row>
    <row r="94" spans="1:4" x14ac:dyDescent="0.25">
      <c r="A94" s="23">
        <v>1995</v>
      </c>
      <c r="B94" s="64">
        <f t="shared" si="4"/>
        <v>0</v>
      </c>
      <c r="C94" s="25">
        <v>92.507277798198501</v>
      </c>
      <c r="D94" s="76">
        <f t="shared" si="5"/>
        <v>0</v>
      </c>
    </row>
    <row r="95" spans="1:4" x14ac:dyDescent="0.25">
      <c r="A95" s="24">
        <v>1996</v>
      </c>
      <c r="B95" s="65">
        <f t="shared" si="4"/>
        <v>0</v>
      </c>
      <c r="C95" s="26">
        <v>97.160111573336977</v>
      </c>
      <c r="D95" s="77">
        <f t="shared" si="5"/>
        <v>0</v>
      </c>
    </row>
    <row r="96" spans="1:4" x14ac:dyDescent="0.25">
      <c r="A96" s="23">
        <v>1997</v>
      </c>
      <c r="B96" s="64">
        <f t="shared" si="4"/>
        <v>0</v>
      </c>
      <c r="C96" s="25">
        <v>106.6595079635281</v>
      </c>
      <c r="D96" s="76">
        <f t="shared" si="5"/>
        <v>0</v>
      </c>
    </row>
    <row r="97" spans="1:4" x14ac:dyDescent="0.25">
      <c r="A97" s="24">
        <v>1998</v>
      </c>
      <c r="B97" s="65">
        <f t="shared" si="4"/>
        <v>0</v>
      </c>
      <c r="C97" s="26">
        <v>98.443743190849105</v>
      </c>
      <c r="D97" s="77">
        <f t="shared" si="5"/>
        <v>0</v>
      </c>
    </row>
    <row r="98" spans="1:4" x14ac:dyDescent="0.25">
      <c r="A98" s="23">
        <v>1999</v>
      </c>
      <c r="B98" s="64">
        <f t="shared" si="4"/>
        <v>0</v>
      </c>
      <c r="C98" s="25">
        <v>86.186156584381663</v>
      </c>
      <c r="D98" s="76">
        <f t="shared" si="5"/>
        <v>0</v>
      </c>
    </row>
    <row r="99" spans="1:4" x14ac:dyDescent="0.25">
      <c r="A99" s="24">
        <v>2000</v>
      </c>
      <c r="B99" s="65">
        <f t="shared" si="4"/>
        <v>0</v>
      </c>
      <c r="C99" s="26">
        <v>99.886577575544408</v>
      </c>
      <c r="D99" s="77">
        <f t="shared" si="5"/>
        <v>0</v>
      </c>
    </row>
    <row r="100" spans="1:4" x14ac:dyDescent="0.25">
      <c r="A100" s="23">
        <v>2001</v>
      </c>
      <c r="B100" s="64">
        <f t="shared" si="4"/>
        <v>0</v>
      </c>
      <c r="C100" s="25">
        <v>98.203544965267795</v>
      </c>
      <c r="D100" s="76">
        <f t="shared" si="5"/>
        <v>0</v>
      </c>
    </row>
    <row r="101" spans="1:4" x14ac:dyDescent="0.25">
      <c r="A101" s="24">
        <v>2002</v>
      </c>
      <c r="B101" s="65">
        <f t="shared" si="4"/>
        <v>0</v>
      </c>
      <c r="C101" s="26">
        <v>97.933392356425259</v>
      </c>
      <c r="D101" s="77">
        <f t="shared" si="5"/>
        <v>0</v>
      </c>
    </row>
    <row r="102" spans="1:4" x14ac:dyDescent="0.25">
      <c r="A102" s="23">
        <v>2003</v>
      </c>
      <c r="B102" s="64">
        <f t="shared" si="4"/>
        <v>0</v>
      </c>
      <c r="C102" s="25">
        <v>94.684582573316717</v>
      </c>
      <c r="D102" s="76">
        <f t="shared" si="5"/>
        <v>0</v>
      </c>
    </row>
    <row r="103" spans="1:4" x14ac:dyDescent="0.25">
      <c r="A103" s="24">
        <v>2004</v>
      </c>
      <c r="B103" s="65">
        <f t="shared" si="4"/>
        <v>0</v>
      </c>
      <c r="C103" s="26">
        <v>117.07486551527938</v>
      </c>
      <c r="D103" s="77">
        <f t="shared" si="5"/>
        <v>0</v>
      </c>
    </row>
    <row r="104" spans="1:4" x14ac:dyDescent="0.25">
      <c r="A104" s="23">
        <v>2005</v>
      </c>
      <c r="B104" s="64">
        <f t="shared" si="4"/>
        <v>0</v>
      </c>
      <c r="C104" s="25">
        <v>146.56626631057017</v>
      </c>
      <c r="D104" s="76">
        <f t="shared" si="5"/>
        <v>0</v>
      </c>
    </row>
    <row r="105" spans="1:4" x14ac:dyDescent="0.25">
      <c r="A105" s="24">
        <v>2006</v>
      </c>
      <c r="B105" s="65">
        <f t="shared" si="4"/>
        <v>0</v>
      </c>
      <c r="C105" s="26">
        <v>162.59014609641432</v>
      </c>
      <c r="D105" s="77">
        <f t="shared" si="5"/>
        <v>0</v>
      </c>
    </row>
    <row r="106" spans="1:4" x14ac:dyDescent="0.25">
      <c r="A106" s="23">
        <v>2007</v>
      </c>
      <c r="B106" s="64">
        <f t="shared" si="4"/>
        <v>90</v>
      </c>
      <c r="C106" s="25">
        <v>207.41649464237895</v>
      </c>
      <c r="D106" s="76">
        <f t="shared" si="5"/>
        <v>2.1695478017593344E-10</v>
      </c>
    </row>
    <row r="107" spans="1:4" x14ac:dyDescent="0.25">
      <c r="A107" s="24">
        <v>2008</v>
      </c>
      <c r="B107" s="65">
        <f t="shared" si="4"/>
        <v>0</v>
      </c>
      <c r="C107" s="26">
        <v>243.98243787084013</v>
      </c>
      <c r="D107" s="77">
        <f t="shared" si="5"/>
        <v>0</v>
      </c>
    </row>
    <row r="108" spans="1:4" x14ac:dyDescent="0.25">
      <c r="A108" s="23">
        <v>2009</v>
      </c>
      <c r="B108" s="64">
        <f t="shared" si="4"/>
        <v>182</v>
      </c>
      <c r="C108" s="25">
        <v>233.8216705442575</v>
      </c>
      <c r="D108" s="76">
        <f t="shared" si="5"/>
        <v>3.891854839125171E-10</v>
      </c>
    </row>
    <row r="109" spans="1:4" x14ac:dyDescent="0.25">
      <c r="A109" s="24">
        <v>2010</v>
      </c>
      <c r="B109" s="65">
        <f t="shared" si="4"/>
        <v>0</v>
      </c>
      <c r="C109" s="26">
        <v>287.01818463752926</v>
      </c>
      <c r="D109" s="77">
        <f t="shared" si="5"/>
        <v>0</v>
      </c>
    </row>
    <row r="110" spans="1:4" x14ac:dyDescent="0.25">
      <c r="A110" s="23">
        <v>2011</v>
      </c>
      <c r="B110" s="64">
        <f t="shared" si="4"/>
        <v>135</v>
      </c>
      <c r="C110" s="25">
        <v>335.41515670218615</v>
      </c>
      <c r="D110" s="76">
        <f t="shared" si="5"/>
        <v>2.0124314197265986E-10</v>
      </c>
    </row>
    <row r="111" spans="1:4" x14ac:dyDescent="0.25">
      <c r="A111" s="24">
        <v>2012</v>
      </c>
      <c r="B111" s="65">
        <f t="shared" si="4"/>
        <v>0</v>
      </c>
      <c r="C111" s="26">
        <v>369.65970037551983</v>
      </c>
      <c r="D111" s="77">
        <f t="shared" si="5"/>
        <v>0</v>
      </c>
    </row>
    <row r="112" spans="1:4" x14ac:dyDescent="0.25">
      <c r="A112" s="23">
        <v>2013</v>
      </c>
      <c r="B112" s="64">
        <f t="shared" si="4"/>
        <v>0</v>
      </c>
      <c r="C112" s="25">
        <v>380.19188186037212</v>
      </c>
      <c r="D112" s="76">
        <f t="shared" si="5"/>
        <v>0</v>
      </c>
    </row>
    <row r="113" spans="1:4" x14ac:dyDescent="0.25">
      <c r="A113" s="24">
        <v>2014</v>
      </c>
      <c r="B113" s="65">
        <f t="shared" si="4"/>
        <v>0</v>
      </c>
      <c r="C113" s="26">
        <v>378.41602053371474</v>
      </c>
      <c r="D113" s="77">
        <f t="shared" si="5"/>
        <v>0</v>
      </c>
    </row>
    <row r="114" spans="1:4" x14ac:dyDescent="0.25">
      <c r="A114" s="23">
        <v>2015</v>
      </c>
      <c r="B114" s="64">
        <f t="shared" si="4"/>
        <v>7</v>
      </c>
      <c r="C114" s="25">
        <v>292.08015563330991</v>
      </c>
      <c r="D114" s="76">
        <f t="shared" si="5"/>
        <v>1.198301196605103E-11</v>
      </c>
    </row>
    <row r="115" spans="1:4" x14ac:dyDescent="0.25">
      <c r="A115" t="s">
        <v>97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workbookViewId="0">
      <selection activeCell="A29" sqref="A29:XFD29"/>
    </sheetView>
  </sheetViews>
  <sheetFormatPr baseColWidth="10" defaultRowHeight="15" x14ac:dyDescent="0.25"/>
  <cols>
    <col min="3" max="3" width="13.28515625" customWidth="1"/>
  </cols>
  <sheetData>
    <row r="1" spans="1:4" x14ac:dyDescent="0.25">
      <c r="A1" t="s">
        <v>44</v>
      </c>
    </row>
    <row r="2" spans="1:4" ht="75" x14ac:dyDescent="0.25">
      <c r="A2" s="21" t="s">
        <v>6</v>
      </c>
      <c r="B2" s="21" t="s">
        <v>73</v>
      </c>
      <c r="C2" s="21" t="s">
        <v>77</v>
      </c>
      <c r="D2" s="21" t="s">
        <v>90</v>
      </c>
    </row>
    <row r="3" spans="1:4" x14ac:dyDescent="0.25">
      <c r="A3" s="23">
        <v>1991</v>
      </c>
      <c r="B3" s="64">
        <v>20860</v>
      </c>
      <c r="C3" s="62">
        <v>4226536</v>
      </c>
      <c r="D3" s="72">
        <f>B3/C3</f>
        <v>4.9354838099095804E-3</v>
      </c>
    </row>
    <row r="4" spans="1:4" x14ac:dyDescent="0.25">
      <c r="A4" s="24">
        <v>1992</v>
      </c>
      <c r="B4" s="65">
        <v>0</v>
      </c>
      <c r="C4" s="63">
        <v>3286699</v>
      </c>
      <c r="D4" s="73">
        <f t="shared" ref="D4:D27" si="0">B4/C4</f>
        <v>0</v>
      </c>
    </row>
    <row r="5" spans="1:4" x14ac:dyDescent="0.25">
      <c r="A5" s="23">
        <v>1993</v>
      </c>
      <c r="B5" s="64">
        <v>0</v>
      </c>
      <c r="C5" s="62">
        <v>3303989</v>
      </c>
      <c r="D5" s="72">
        <f t="shared" si="0"/>
        <v>0</v>
      </c>
    </row>
    <row r="6" spans="1:4" x14ac:dyDescent="0.25">
      <c r="A6" s="24">
        <v>1994</v>
      </c>
      <c r="B6" s="65">
        <v>0</v>
      </c>
      <c r="C6" s="63">
        <v>4894886</v>
      </c>
      <c r="D6" s="73">
        <f t="shared" si="0"/>
        <v>0</v>
      </c>
    </row>
    <row r="7" spans="1:4" x14ac:dyDescent="0.25">
      <c r="A7" s="23">
        <v>1995</v>
      </c>
      <c r="B7" s="64">
        <v>0</v>
      </c>
      <c r="C7" s="62">
        <v>13677769</v>
      </c>
      <c r="D7" s="72">
        <f t="shared" si="0"/>
        <v>0</v>
      </c>
    </row>
    <row r="8" spans="1:4" x14ac:dyDescent="0.25">
      <c r="A8" s="24">
        <v>1996</v>
      </c>
      <c r="B8" s="65">
        <v>0</v>
      </c>
      <c r="C8" s="63">
        <v>4560422</v>
      </c>
      <c r="D8" s="73">
        <f t="shared" si="0"/>
        <v>0</v>
      </c>
    </row>
    <row r="9" spans="1:4" x14ac:dyDescent="0.25">
      <c r="A9" s="23">
        <v>1997</v>
      </c>
      <c r="B9" s="64">
        <v>0</v>
      </c>
      <c r="C9" s="62">
        <v>11838301</v>
      </c>
      <c r="D9" s="72">
        <f t="shared" si="0"/>
        <v>0</v>
      </c>
    </row>
    <row r="10" spans="1:4" x14ac:dyDescent="0.25">
      <c r="A10" s="24">
        <v>1998</v>
      </c>
      <c r="B10" s="65">
        <v>0</v>
      </c>
      <c r="C10" s="63">
        <v>13079058</v>
      </c>
      <c r="D10" s="73">
        <f t="shared" si="0"/>
        <v>0</v>
      </c>
    </row>
    <row r="11" spans="1:4" x14ac:dyDescent="0.25">
      <c r="A11" s="23">
        <v>1999</v>
      </c>
      <c r="B11" s="64">
        <v>0</v>
      </c>
      <c r="C11" s="62">
        <v>23768210</v>
      </c>
      <c r="D11" s="72">
        <f t="shared" si="0"/>
        <v>0</v>
      </c>
    </row>
    <row r="12" spans="1:4" x14ac:dyDescent="0.25">
      <c r="A12" s="24">
        <v>2000</v>
      </c>
      <c r="B12" s="65">
        <v>0</v>
      </c>
      <c r="C12" s="63">
        <v>35424984</v>
      </c>
      <c r="D12" s="73">
        <f t="shared" si="0"/>
        <v>0</v>
      </c>
    </row>
    <row r="13" spans="1:4" x14ac:dyDescent="0.25">
      <c r="A13" s="23">
        <v>2001</v>
      </c>
      <c r="B13" s="64">
        <v>0</v>
      </c>
      <c r="C13" s="62">
        <v>78009989</v>
      </c>
      <c r="D13" s="72">
        <f t="shared" si="0"/>
        <v>0</v>
      </c>
    </row>
    <row r="14" spans="1:4" x14ac:dyDescent="0.25">
      <c r="A14" s="24">
        <v>2002</v>
      </c>
      <c r="B14" s="65">
        <v>0</v>
      </c>
      <c r="C14" s="63">
        <v>54242759</v>
      </c>
      <c r="D14" s="73">
        <f t="shared" si="0"/>
        <v>0</v>
      </c>
    </row>
    <row r="15" spans="1:4" x14ac:dyDescent="0.25">
      <c r="A15" s="23">
        <v>2003</v>
      </c>
      <c r="B15" s="64">
        <v>0</v>
      </c>
      <c r="C15" s="62">
        <v>55301279</v>
      </c>
      <c r="D15" s="72">
        <f t="shared" si="0"/>
        <v>0</v>
      </c>
    </row>
    <row r="16" spans="1:4" x14ac:dyDescent="0.25">
      <c r="A16" s="24">
        <v>2004</v>
      </c>
      <c r="B16" s="65">
        <v>0</v>
      </c>
      <c r="C16" s="63">
        <v>55631245</v>
      </c>
      <c r="D16" s="73">
        <f t="shared" si="0"/>
        <v>0</v>
      </c>
    </row>
    <row r="17" spans="1:4" x14ac:dyDescent="0.25">
      <c r="A17" s="23">
        <v>2005</v>
      </c>
      <c r="B17" s="64">
        <v>0</v>
      </c>
      <c r="C17" s="62">
        <v>63088937</v>
      </c>
      <c r="D17" s="72">
        <f t="shared" si="0"/>
        <v>0</v>
      </c>
    </row>
    <row r="18" spans="1:4" x14ac:dyDescent="0.25">
      <c r="A18" s="24">
        <v>2006</v>
      </c>
      <c r="B18" s="65">
        <v>0</v>
      </c>
      <c r="C18" s="63">
        <v>58222333</v>
      </c>
      <c r="D18" s="73">
        <f t="shared" si="0"/>
        <v>0</v>
      </c>
    </row>
    <row r="19" spans="1:4" x14ac:dyDescent="0.25">
      <c r="A19" s="23">
        <v>2007</v>
      </c>
      <c r="B19" s="64">
        <v>90</v>
      </c>
      <c r="C19" s="62">
        <v>57224281</v>
      </c>
      <c r="D19" s="72">
        <f t="shared" si="0"/>
        <v>1.5727589482513551E-6</v>
      </c>
    </row>
    <row r="20" spans="1:4" x14ac:dyDescent="0.25">
      <c r="A20" s="24">
        <v>2008</v>
      </c>
      <c r="B20" s="65">
        <v>0</v>
      </c>
      <c r="C20" s="63">
        <v>112570264</v>
      </c>
      <c r="D20" s="73">
        <f t="shared" si="0"/>
        <v>0</v>
      </c>
    </row>
    <row r="21" spans="1:4" x14ac:dyDescent="0.25">
      <c r="A21" s="23">
        <v>2009</v>
      </c>
      <c r="B21" s="64">
        <v>0</v>
      </c>
      <c r="C21" s="62">
        <v>31813988</v>
      </c>
      <c r="D21" s="72">
        <f t="shared" si="0"/>
        <v>0</v>
      </c>
    </row>
    <row r="22" spans="1:4" x14ac:dyDescent="0.25">
      <c r="A22" s="24">
        <v>2010</v>
      </c>
      <c r="B22" s="65">
        <v>0</v>
      </c>
      <c r="C22" s="63">
        <v>11864383</v>
      </c>
      <c r="D22" s="73">
        <f t="shared" si="0"/>
        <v>0</v>
      </c>
    </row>
    <row r="23" spans="1:4" x14ac:dyDescent="0.25">
      <c r="A23" s="23">
        <v>2011</v>
      </c>
      <c r="B23" s="64">
        <v>135</v>
      </c>
      <c r="C23" s="62">
        <v>5344407</v>
      </c>
      <c r="D23" s="72">
        <f t="shared" si="0"/>
        <v>2.5260052237788028E-5</v>
      </c>
    </row>
    <row r="24" spans="1:4" x14ac:dyDescent="0.25">
      <c r="A24" s="24">
        <v>2012</v>
      </c>
      <c r="B24" s="65">
        <v>0</v>
      </c>
      <c r="C24" s="63">
        <v>5850583</v>
      </c>
      <c r="D24" s="73">
        <f t="shared" si="0"/>
        <v>0</v>
      </c>
    </row>
    <row r="25" spans="1:4" x14ac:dyDescent="0.25">
      <c r="A25" s="23">
        <v>2013</v>
      </c>
      <c r="B25" s="64">
        <v>0</v>
      </c>
      <c r="C25" s="62">
        <v>37116770</v>
      </c>
      <c r="D25" s="72">
        <f t="shared" si="0"/>
        <v>0</v>
      </c>
    </row>
    <row r="26" spans="1:4" x14ac:dyDescent="0.25">
      <c r="A26" s="24">
        <v>2014</v>
      </c>
      <c r="B26" s="65">
        <v>0</v>
      </c>
      <c r="C26" s="63">
        <v>14108099</v>
      </c>
      <c r="D26" s="73">
        <f t="shared" si="0"/>
        <v>0</v>
      </c>
    </row>
    <row r="27" spans="1:4" x14ac:dyDescent="0.25">
      <c r="A27" s="23">
        <v>2015</v>
      </c>
      <c r="B27" s="64">
        <v>7</v>
      </c>
      <c r="C27" s="62">
        <v>24890832</v>
      </c>
      <c r="D27" s="72">
        <f t="shared" si="0"/>
        <v>2.8122804412484083E-7</v>
      </c>
    </row>
    <row r="28" spans="1:4" x14ac:dyDescent="0.25">
      <c r="A28" t="s">
        <v>15</v>
      </c>
    </row>
    <row r="30" spans="1:4" x14ac:dyDescent="0.25">
      <c r="A30" t="s">
        <v>45</v>
      </c>
    </row>
    <row r="31" spans="1:4" ht="90" x14ac:dyDescent="0.25">
      <c r="A31" s="21" t="s">
        <v>6</v>
      </c>
      <c r="B31" s="21" t="s">
        <v>92</v>
      </c>
      <c r="C31" s="21" t="s">
        <v>91</v>
      </c>
      <c r="D31" s="21" t="s">
        <v>31</v>
      </c>
    </row>
    <row r="32" spans="1:4" x14ac:dyDescent="0.25">
      <c r="A32" s="23">
        <v>1991</v>
      </c>
      <c r="B32" s="64">
        <v>60555</v>
      </c>
      <c r="C32" s="62">
        <v>9184470</v>
      </c>
      <c r="D32" s="74">
        <f>B32/C32</f>
        <v>6.5931948169028805E-3</v>
      </c>
    </row>
    <row r="33" spans="1:4" x14ac:dyDescent="0.25">
      <c r="A33" s="24">
        <v>1992</v>
      </c>
      <c r="B33" s="65">
        <v>0</v>
      </c>
      <c r="C33" s="63">
        <v>17574636</v>
      </c>
      <c r="D33" s="75">
        <f t="shared" ref="D33:D56" si="1">B33/C33</f>
        <v>0</v>
      </c>
    </row>
    <row r="34" spans="1:4" x14ac:dyDescent="0.25">
      <c r="A34" s="23">
        <v>1993</v>
      </c>
      <c r="B34" s="64">
        <v>0</v>
      </c>
      <c r="C34" s="62">
        <v>21510848</v>
      </c>
      <c r="D34" s="74">
        <f t="shared" si="1"/>
        <v>0</v>
      </c>
    </row>
    <row r="35" spans="1:4" x14ac:dyDescent="0.25">
      <c r="A35" s="24">
        <v>1994</v>
      </c>
      <c r="B35" s="65">
        <v>0</v>
      </c>
      <c r="C35" s="63">
        <v>16235860</v>
      </c>
      <c r="D35" s="75">
        <f t="shared" si="1"/>
        <v>0</v>
      </c>
    </row>
    <row r="36" spans="1:4" x14ac:dyDescent="0.25">
      <c r="A36" s="23">
        <v>1995</v>
      </c>
      <c r="B36" s="64">
        <v>0</v>
      </c>
      <c r="C36" s="62">
        <v>32163744</v>
      </c>
      <c r="D36" s="74">
        <f t="shared" si="1"/>
        <v>0</v>
      </c>
    </row>
    <row r="37" spans="1:4" x14ac:dyDescent="0.25">
      <c r="A37" s="24">
        <v>1996</v>
      </c>
      <c r="B37" s="65">
        <v>0</v>
      </c>
      <c r="C37" s="63">
        <v>35347384</v>
      </c>
      <c r="D37" s="75">
        <f t="shared" si="1"/>
        <v>0</v>
      </c>
    </row>
    <row r="38" spans="1:4" x14ac:dyDescent="0.25">
      <c r="A38" s="23">
        <v>1997</v>
      </c>
      <c r="B38" s="64">
        <v>0</v>
      </c>
      <c r="C38" s="62">
        <v>67565544</v>
      </c>
      <c r="D38" s="74">
        <f t="shared" si="1"/>
        <v>0</v>
      </c>
    </row>
    <row r="39" spans="1:4" x14ac:dyDescent="0.25">
      <c r="A39" s="24">
        <v>1998</v>
      </c>
      <c r="B39" s="65">
        <v>0</v>
      </c>
      <c r="C39" s="63">
        <v>65630356</v>
      </c>
      <c r="D39" s="75">
        <f t="shared" si="1"/>
        <v>0</v>
      </c>
    </row>
    <row r="40" spans="1:4" x14ac:dyDescent="0.25">
      <c r="A40" s="23">
        <v>1999</v>
      </c>
      <c r="B40" s="64">
        <v>0</v>
      </c>
      <c r="C40" s="62">
        <v>27923624</v>
      </c>
      <c r="D40" s="74">
        <f t="shared" si="1"/>
        <v>0</v>
      </c>
    </row>
    <row r="41" spans="1:4" x14ac:dyDescent="0.25">
      <c r="A41" s="24">
        <v>2000</v>
      </c>
      <c r="B41" s="65">
        <v>0</v>
      </c>
      <c r="C41" s="63">
        <v>36949148</v>
      </c>
      <c r="D41" s="75">
        <f t="shared" si="1"/>
        <v>0</v>
      </c>
    </row>
    <row r="42" spans="1:4" x14ac:dyDescent="0.25">
      <c r="A42" s="23">
        <v>2001</v>
      </c>
      <c r="B42" s="64">
        <v>0</v>
      </c>
      <c r="C42" s="62">
        <v>64145410</v>
      </c>
      <c r="D42" s="74">
        <f t="shared" si="1"/>
        <v>0</v>
      </c>
    </row>
    <row r="43" spans="1:4" x14ac:dyDescent="0.25">
      <c r="A43" s="24">
        <v>2002</v>
      </c>
      <c r="B43" s="65">
        <v>0</v>
      </c>
      <c r="C43" s="63">
        <v>32270698</v>
      </c>
      <c r="D43" s="75">
        <f t="shared" si="1"/>
        <v>0</v>
      </c>
    </row>
    <row r="44" spans="1:4" x14ac:dyDescent="0.25">
      <c r="A44" s="23">
        <v>2003</v>
      </c>
      <c r="B44" s="64">
        <v>0</v>
      </c>
      <c r="C44" s="62">
        <v>6405950</v>
      </c>
      <c r="D44" s="74">
        <f t="shared" si="1"/>
        <v>0</v>
      </c>
    </row>
    <row r="45" spans="1:4" x14ac:dyDescent="0.25">
      <c r="A45" s="24">
        <v>2004</v>
      </c>
      <c r="B45" s="65">
        <v>0</v>
      </c>
      <c r="C45" s="63">
        <v>7184829</v>
      </c>
      <c r="D45" s="75">
        <f t="shared" si="1"/>
        <v>0</v>
      </c>
    </row>
    <row r="46" spans="1:4" x14ac:dyDescent="0.25">
      <c r="A46" s="23">
        <v>2005</v>
      </c>
      <c r="B46" s="64">
        <v>0</v>
      </c>
      <c r="C46" s="62">
        <v>12058460</v>
      </c>
      <c r="D46" s="74">
        <f t="shared" si="1"/>
        <v>0</v>
      </c>
    </row>
    <row r="47" spans="1:4" x14ac:dyDescent="0.25">
      <c r="A47" s="24">
        <v>2006</v>
      </c>
      <c r="B47" s="65">
        <v>0</v>
      </c>
      <c r="C47" s="63">
        <v>12002790</v>
      </c>
      <c r="D47" s="75">
        <f t="shared" si="1"/>
        <v>0</v>
      </c>
    </row>
    <row r="48" spans="1:4" x14ac:dyDescent="0.25">
      <c r="A48" s="23">
        <v>2007</v>
      </c>
      <c r="B48" s="64">
        <v>0</v>
      </c>
      <c r="C48" s="62">
        <v>18303833</v>
      </c>
      <c r="D48" s="74">
        <f t="shared" si="1"/>
        <v>0</v>
      </c>
    </row>
    <row r="49" spans="1:4" x14ac:dyDescent="0.25">
      <c r="A49" s="24">
        <v>2008</v>
      </c>
      <c r="B49" s="65">
        <v>0</v>
      </c>
      <c r="C49" s="63">
        <v>25606616</v>
      </c>
      <c r="D49" s="75">
        <f t="shared" si="1"/>
        <v>0</v>
      </c>
    </row>
    <row r="50" spans="1:4" x14ac:dyDescent="0.25">
      <c r="A50" s="23">
        <v>2009</v>
      </c>
      <c r="B50" s="64">
        <v>182</v>
      </c>
      <c r="C50" s="62">
        <v>12721911</v>
      </c>
      <c r="D50" s="74">
        <f t="shared" si="1"/>
        <v>1.430602682254262E-5</v>
      </c>
    </row>
    <row r="51" spans="1:4" x14ac:dyDescent="0.25">
      <c r="A51" s="24">
        <v>2010</v>
      </c>
      <c r="B51" s="65">
        <v>0</v>
      </c>
      <c r="C51" s="63">
        <v>11920304</v>
      </c>
      <c r="D51" s="75">
        <f t="shared" si="1"/>
        <v>0</v>
      </c>
    </row>
    <row r="52" spans="1:4" x14ac:dyDescent="0.25">
      <c r="A52" s="23">
        <v>2011</v>
      </c>
      <c r="B52" s="64">
        <v>0</v>
      </c>
      <c r="C52" s="62">
        <v>48694566</v>
      </c>
      <c r="D52" s="74">
        <f t="shared" si="1"/>
        <v>0</v>
      </c>
    </row>
    <row r="53" spans="1:4" x14ac:dyDescent="0.25">
      <c r="A53" s="24">
        <v>2012</v>
      </c>
      <c r="B53" s="65">
        <v>0</v>
      </c>
      <c r="C53" s="63">
        <v>118803730</v>
      </c>
      <c r="D53" s="75">
        <f t="shared" si="1"/>
        <v>0</v>
      </c>
    </row>
    <row r="54" spans="1:4" x14ac:dyDescent="0.25">
      <c r="A54" s="23">
        <v>2013</v>
      </c>
      <c r="B54" s="64">
        <v>0</v>
      </c>
      <c r="C54" s="62">
        <v>58709872</v>
      </c>
      <c r="D54" s="74">
        <f t="shared" si="1"/>
        <v>0</v>
      </c>
    </row>
    <row r="55" spans="1:4" x14ac:dyDescent="0.25">
      <c r="A55" s="24">
        <v>2014</v>
      </c>
      <c r="B55" s="65">
        <v>0</v>
      </c>
      <c r="C55" s="63">
        <v>122644818</v>
      </c>
      <c r="D55" s="75">
        <f t="shared" si="1"/>
        <v>0</v>
      </c>
    </row>
    <row r="56" spans="1:4" x14ac:dyDescent="0.25">
      <c r="A56" s="23">
        <v>2015</v>
      </c>
      <c r="B56" s="64">
        <v>0</v>
      </c>
      <c r="C56" s="62">
        <v>92587407</v>
      </c>
      <c r="D56" s="74">
        <f t="shared" si="1"/>
        <v>0</v>
      </c>
    </row>
    <row r="57" spans="1:4" x14ac:dyDescent="0.25">
      <c r="A57" t="s">
        <v>15</v>
      </c>
    </row>
    <row r="59" spans="1:4" x14ac:dyDescent="0.25">
      <c r="A59" t="s">
        <v>46</v>
      </c>
    </row>
    <row r="60" spans="1:4" ht="120" x14ac:dyDescent="0.25">
      <c r="A60" s="21" t="s">
        <v>6</v>
      </c>
      <c r="B60" s="21" t="s">
        <v>93</v>
      </c>
      <c r="C60" s="21" t="s">
        <v>94</v>
      </c>
      <c r="D60" s="21" t="s">
        <v>32</v>
      </c>
    </row>
    <row r="61" spans="1:4" x14ac:dyDescent="0.25">
      <c r="A61" s="23">
        <v>1991</v>
      </c>
      <c r="B61" s="64">
        <f t="shared" ref="B61:C85" si="2">B3+B32</f>
        <v>81415</v>
      </c>
      <c r="C61" s="64">
        <f t="shared" si="2"/>
        <v>13411006</v>
      </c>
      <c r="D61" s="52">
        <f>B61/C61</f>
        <v>6.0707600906300396E-3</v>
      </c>
    </row>
    <row r="62" spans="1:4" x14ac:dyDescent="0.25">
      <c r="A62" s="24">
        <v>1992</v>
      </c>
      <c r="B62" s="65">
        <f t="shared" si="2"/>
        <v>0</v>
      </c>
      <c r="C62" s="65">
        <f t="shared" si="2"/>
        <v>20861335</v>
      </c>
      <c r="D62" s="53">
        <f t="shared" ref="D62:D85" si="3">B62/C62</f>
        <v>0</v>
      </c>
    </row>
    <row r="63" spans="1:4" x14ac:dyDescent="0.25">
      <c r="A63" s="23">
        <v>1993</v>
      </c>
      <c r="B63" s="64">
        <f t="shared" si="2"/>
        <v>0</v>
      </c>
      <c r="C63" s="64">
        <f t="shared" si="2"/>
        <v>24814837</v>
      </c>
      <c r="D63" s="52">
        <f t="shared" si="3"/>
        <v>0</v>
      </c>
    </row>
    <row r="64" spans="1:4" x14ac:dyDescent="0.25">
      <c r="A64" s="24">
        <v>1994</v>
      </c>
      <c r="B64" s="65">
        <f t="shared" si="2"/>
        <v>0</v>
      </c>
      <c r="C64" s="65">
        <f t="shared" si="2"/>
        <v>21130746</v>
      </c>
      <c r="D64" s="53">
        <f t="shared" si="3"/>
        <v>0</v>
      </c>
    </row>
    <row r="65" spans="1:4" x14ac:dyDescent="0.25">
      <c r="A65" s="23">
        <v>1995</v>
      </c>
      <c r="B65" s="64">
        <f t="shared" si="2"/>
        <v>0</v>
      </c>
      <c r="C65" s="64">
        <f t="shared" si="2"/>
        <v>45841513</v>
      </c>
      <c r="D65" s="52">
        <f t="shared" si="3"/>
        <v>0</v>
      </c>
    </row>
    <row r="66" spans="1:4" x14ac:dyDescent="0.25">
      <c r="A66" s="24">
        <v>1996</v>
      </c>
      <c r="B66" s="65">
        <f t="shared" si="2"/>
        <v>0</v>
      </c>
      <c r="C66" s="65">
        <f t="shared" si="2"/>
        <v>39907806</v>
      </c>
      <c r="D66" s="53">
        <f t="shared" si="3"/>
        <v>0</v>
      </c>
    </row>
    <row r="67" spans="1:4" x14ac:dyDescent="0.25">
      <c r="A67" s="23">
        <v>1997</v>
      </c>
      <c r="B67" s="64">
        <f t="shared" si="2"/>
        <v>0</v>
      </c>
      <c r="C67" s="64">
        <f t="shared" si="2"/>
        <v>79403845</v>
      </c>
      <c r="D67" s="52">
        <f t="shared" si="3"/>
        <v>0</v>
      </c>
    </row>
    <row r="68" spans="1:4" x14ac:dyDescent="0.25">
      <c r="A68" s="24">
        <v>1998</v>
      </c>
      <c r="B68" s="65">
        <f t="shared" si="2"/>
        <v>0</v>
      </c>
      <c r="C68" s="65">
        <f t="shared" si="2"/>
        <v>78709414</v>
      </c>
      <c r="D68" s="53">
        <f t="shared" si="3"/>
        <v>0</v>
      </c>
    </row>
    <row r="69" spans="1:4" x14ac:dyDescent="0.25">
      <c r="A69" s="23">
        <v>1999</v>
      </c>
      <c r="B69" s="64">
        <f t="shared" si="2"/>
        <v>0</v>
      </c>
      <c r="C69" s="64">
        <f t="shared" si="2"/>
        <v>51691834</v>
      </c>
      <c r="D69" s="52">
        <f t="shared" si="3"/>
        <v>0</v>
      </c>
    </row>
    <row r="70" spans="1:4" x14ac:dyDescent="0.25">
      <c r="A70" s="24">
        <v>2000</v>
      </c>
      <c r="B70" s="65">
        <f t="shared" si="2"/>
        <v>0</v>
      </c>
      <c r="C70" s="65">
        <f t="shared" si="2"/>
        <v>72374132</v>
      </c>
      <c r="D70" s="53">
        <f t="shared" si="3"/>
        <v>0</v>
      </c>
    </row>
    <row r="71" spans="1:4" x14ac:dyDescent="0.25">
      <c r="A71" s="23">
        <v>2001</v>
      </c>
      <c r="B71" s="64">
        <f t="shared" si="2"/>
        <v>0</v>
      </c>
      <c r="C71" s="64">
        <f t="shared" si="2"/>
        <v>142155399</v>
      </c>
      <c r="D71" s="52">
        <f t="shared" si="3"/>
        <v>0</v>
      </c>
    </row>
    <row r="72" spans="1:4" x14ac:dyDescent="0.25">
      <c r="A72" s="24">
        <v>2002</v>
      </c>
      <c r="B72" s="65">
        <f t="shared" si="2"/>
        <v>0</v>
      </c>
      <c r="C72" s="65">
        <f t="shared" si="2"/>
        <v>86513457</v>
      </c>
      <c r="D72" s="53">
        <f t="shared" si="3"/>
        <v>0</v>
      </c>
    </row>
    <row r="73" spans="1:4" x14ac:dyDescent="0.25">
      <c r="A73" s="23">
        <v>2003</v>
      </c>
      <c r="B73" s="64">
        <f t="shared" si="2"/>
        <v>0</v>
      </c>
      <c r="C73" s="64">
        <f t="shared" si="2"/>
        <v>61707229</v>
      </c>
      <c r="D73" s="52">
        <f t="shared" si="3"/>
        <v>0</v>
      </c>
    </row>
    <row r="74" spans="1:4" x14ac:dyDescent="0.25">
      <c r="A74" s="24">
        <v>2004</v>
      </c>
      <c r="B74" s="65">
        <f t="shared" si="2"/>
        <v>0</v>
      </c>
      <c r="C74" s="65">
        <f t="shared" si="2"/>
        <v>62816074</v>
      </c>
      <c r="D74" s="53">
        <f t="shared" si="3"/>
        <v>0</v>
      </c>
    </row>
    <row r="75" spans="1:4" x14ac:dyDescent="0.25">
      <c r="A75" s="23">
        <v>2005</v>
      </c>
      <c r="B75" s="64">
        <f t="shared" si="2"/>
        <v>0</v>
      </c>
      <c r="C75" s="64">
        <f t="shared" si="2"/>
        <v>75147397</v>
      </c>
      <c r="D75" s="52">
        <f t="shared" si="3"/>
        <v>0</v>
      </c>
    </row>
    <row r="76" spans="1:4" x14ac:dyDescent="0.25">
      <c r="A76" s="24">
        <v>2006</v>
      </c>
      <c r="B76" s="65">
        <f t="shared" si="2"/>
        <v>0</v>
      </c>
      <c r="C76" s="65">
        <f t="shared" si="2"/>
        <v>70225123</v>
      </c>
      <c r="D76" s="53">
        <f t="shared" si="3"/>
        <v>0</v>
      </c>
    </row>
    <row r="77" spans="1:4" x14ac:dyDescent="0.25">
      <c r="A77" s="23">
        <v>2007</v>
      </c>
      <c r="B77" s="64">
        <f t="shared" si="2"/>
        <v>90</v>
      </c>
      <c r="C77" s="64">
        <f t="shared" si="2"/>
        <v>75528114</v>
      </c>
      <c r="D77" s="52">
        <f t="shared" si="3"/>
        <v>1.1916092595665767E-6</v>
      </c>
    </row>
    <row r="78" spans="1:4" x14ac:dyDescent="0.25">
      <c r="A78" s="24">
        <v>2008</v>
      </c>
      <c r="B78" s="65">
        <f t="shared" si="2"/>
        <v>0</v>
      </c>
      <c r="C78" s="65">
        <f t="shared" si="2"/>
        <v>138176880</v>
      </c>
      <c r="D78" s="53">
        <f t="shared" si="3"/>
        <v>0</v>
      </c>
    </row>
    <row r="79" spans="1:4" x14ac:dyDescent="0.25">
      <c r="A79" s="23">
        <v>2009</v>
      </c>
      <c r="B79" s="64">
        <f t="shared" si="2"/>
        <v>182</v>
      </c>
      <c r="C79" s="64">
        <f t="shared" si="2"/>
        <v>44535899</v>
      </c>
      <c r="D79" s="52">
        <f t="shared" si="3"/>
        <v>4.0865909095042632E-6</v>
      </c>
    </row>
    <row r="80" spans="1:4" x14ac:dyDescent="0.25">
      <c r="A80" s="24">
        <v>2010</v>
      </c>
      <c r="B80" s="65">
        <f t="shared" si="2"/>
        <v>0</v>
      </c>
      <c r="C80" s="65">
        <f t="shared" si="2"/>
        <v>23784687</v>
      </c>
      <c r="D80" s="53">
        <f t="shared" si="3"/>
        <v>0</v>
      </c>
    </row>
    <row r="81" spans="1:4" x14ac:dyDescent="0.25">
      <c r="A81" s="23">
        <v>2011</v>
      </c>
      <c r="B81" s="64">
        <f t="shared" si="2"/>
        <v>135</v>
      </c>
      <c r="C81" s="64">
        <f t="shared" si="2"/>
        <v>54038973</v>
      </c>
      <c r="D81" s="52">
        <f t="shared" si="3"/>
        <v>2.4981969957127052E-6</v>
      </c>
    </row>
    <row r="82" spans="1:4" x14ac:dyDescent="0.25">
      <c r="A82" s="24">
        <v>2012</v>
      </c>
      <c r="B82" s="65">
        <f t="shared" si="2"/>
        <v>0</v>
      </c>
      <c r="C82" s="65">
        <f t="shared" si="2"/>
        <v>124654313</v>
      </c>
      <c r="D82" s="53">
        <f t="shared" si="3"/>
        <v>0</v>
      </c>
    </row>
    <row r="83" spans="1:4" x14ac:dyDescent="0.25">
      <c r="A83" s="23">
        <v>2013</v>
      </c>
      <c r="B83" s="64">
        <f t="shared" si="2"/>
        <v>0</v>
      </c>
      <c r="C83" s="64">
        <f t="shared" si="2"/>
        <v>95826642</v>
      </c>
      <c r="D83" s="52">
        <f t="shared" si="3"/>
        <v>0</v>
      </c>
    </row>
    <row r="84" spans="1:4" x14ac:dyDescent="0.25">
      <c r="A84" s="24">
        <v>2014</v>
      </c>
      <c r="B84" s="65">
        <f t="shared" si="2"/>
        <v>0</v>
      </c>
      <c r="C84" s="65">
        <f t="shared" si="2"/>
        <v>136752917</v>
      </c>
      <c r="D84" s="53">
        <f t="shared" si="3"/>
        <v>0</v>
      </c>
    </row>
    <row r="85" spans="1:4" x14ac:dyDescent="0.25">
      <c r="A85" s="23">
        <v>2015</v>
      </c>
      <c r="B85" s="64">
        <f t="shared" si="2"/>
        <v>7</v>
      </c>
      <c r="C85" s="64">
        <f t="shared" si="2"/>
        <v>117478239</v>
      </c>
      <c r="D85" s="52">
        <f t="shared" si="3"/>
        <v>5.9585503320321304E-8</v>
      </c>
    </row>
    <row r="86" spans="1:4" x14ac:dyDescent="0.25">
      <c r="A86" t="s">
        <v>15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8"/>
  <sheetViews>
    <sheetView workbookViewId="0">
      <selection activeCell="D35" sqref="D35"/>
    </sheetView>
  </sheetViews>
  <sheetFormatPr baseColWidth="10" defaultRowHeight="15" x14ac:dyDescent="0.25"/>
  <cols>
    <col min="2" max="2" width="13.7109375" customWidth="1"/>
  </cols>
  <sheetData>
    <row r="2" spans="1:2" ht="30" x14ac:dyDescent="0.25">
      <c r="A2" s="11" t="s">
        <v>6</v>
      </c>
      <c r="B2" s="12" t="s">
        <v>8</v>
      </c>
    </row>
    <row r="3" spans="1:2" x14ac:dyDescent="0.25">
      <c r="A3" s="10">
        <v>1991</v>
      </c>
      <c r="B3" s="17">
        <v>314205</v>
      </c>
    </row>
    <row r="4" spans="1:2" x14ac:dyDescent="0.25">
      <c r="A4" s="10">
        <v>1992</v>
      </c>
      <c r="B4" s="17">
        <v>367726</v>
      </c>
    </row>
    <row r="5" spans="1:2" x14ac:dyDescent="0.25">
      <c r="A5" s="10">
        <v>1993</v>
      </c>
      <c r="B5" s="17">
        <v>182919</v>
      </c>
    </row>
    <row r="6" spans="1:2" x14ac:dyDescent="0.25">
      <c r="A6" s="10">
        <v>1994</v>
      </c>
      <c r="B6" s="17">
        <v>132413</v>
      </c>
    </row>
    <row r="7" spans="1:2" x14ac:dyDescent="0.25">
      <c r="A7" s="10">
        <v>1995</v>
      </c>
      <c r="B7" s="17">
        <v>166344</v>
      </c>
    </row>
    <row r="8" spans="1:2" x14ac:dyDescent="0.25">
      <c r="A8" s="10">
        <v>1996</v>
      </c>
      <c r="B8" s="17">
        <v>139324</v>
      </c>
    </row>
    <row r="9" spans="1:2" x14ac:dyDescent="0.25">
      <c r="A9" s="10">
        <v>1997</v>
      </c>
      <c r="B9" s="17">
        <v>216494</v>
      </c>
    </row>
    <row r="10" spans="1:2" x14ac:dyDescent="0.25">
      <c r="A10" s="10">
        <v>1998</v>
      </c>
      <c r="B10" s="17">
        <v>210018</v>
      </c>
    </row>
    <row r="11" spans="1:2" x14ac:dyDescent="0.25">
      <c r="A11" s="10">
        <v>1999</v>
      </c>
      <c r="B11" s="17">
        <v>137275</v>
      </c>
    </row>
    <row r="12" spans="1:2" x14ac:dyDescent="0.25">
      <c r="A12" s="10">
        <v>2000</v>
      </c>
      <c r="B12" s="17">
        <v>154505</v>
      </c>
    </row>
    <row r="13" spans="1:2" x14ac:dyDescent="0.25">
      <c r="A13" s="10">
        <v>2001</v>
      </c>
      <c r="B13" s="17">
        <v>437031</v>
      </c>
    </row>
    <row r="14" spans="1:2" x14ac:dyDescent="0.25">
      <c r="A14" s="10">
        <v>2002</v>
      </c>
      <c r="B14" s="17">
        <v>257794</v>
      </c>
    </row>
    <row r="15" spans="1:2" x14ac:dyDescent="0.25">
      <c r="A15" s="10">
        <v>2003</v>
      </c>
      <c r="B15" s="17">
        <v>45486</v>
      </c>
    </row>
    <row r="16" spans="1:2" x14ac:dyDescent="0.25">
      <c r="A16" s="10">
        <v>2004</v>
      </c>
      <c r="B16" s="17">
        <v>208860</v>
      </c>
    </row>
    <row r="17" spans="1:2" x14ac:dyDescent="0.25">
      <c r="A17" s="10">
        <v>2005</v>
      </c>
      <c r="B17" s="17">
        <v>76770</v>
      </c>
    </row>
    <row r="18" spans="1:2" x14ac:dyDescent="0.25">
      <c r="A18" s="10">
        <v>2006</v>
      </c>
      <c r="B18" s="17">
        <v>379931</v>
      </c>
    </row>
    <row r="19" spans="1:2" x14ac:dyDescent="0.25">
      <c r="A19" s="10">
        <v>2007</v>
      </c>
      <c r="B19" s="17">
        <v>203043</v>
      </c>
    </row>
    <row r="20" spans="1:2" x14ac:dyDescent="0.25">
      <c r="A20" s="10">
        <v>2008</v>
      </c>
      <c r="B20" s="17">
        <v>561680</v>
      </c>
    </row>
    <row r="21" spans="1:2" x14ac:dyDescent="0.25">
      <c r="A21" s="10">
        <v>2009</v>
      </c>
      <c r="B21" s="17">
        <v>578600</v>
      </c>
    </row>
    <row r="22" spans="1:2" x14ac:dyDescent="0.25">
      <c r="A22" s="10">
        <v>2010</v>
      </c>
      <c r="B22" s="17">
        <v>265114</v>
      </c>
    </row>
    <row r="23" spans="1:2" x14ac:dyDescent="0.25">
      <c r="A23" s="10">
        <v>2011</v>
      </c>
      <c r="B23" s="17">
        <v>542317</v>
      </c>
    </row>
    <row r="24" spans="1:2" x14ac:dyDescent="0.25">
      <c r="A24" s="10">
        <v>2012</v>
      </c>
      <c r="B24" s="17">
        <v>634620</v>
      </c>
    </row>
    <row r="25" spans="1:2" x14ac:dyDescent="0.25">
      <c r="A25" s="10">
        <v>2013</v>
      </c>
      <c r="B25" s="17">
        <v>769105</v>
      </c>
    </row>
    <row r="26" spans="1:2" x14ac:dyDescent="0.25">
      <c r="A26" s="10">
        <v>2014</v>
      </c>
      <c r="B26" s="17">
        <v>709653</v>
      </c>
    </row>
    <row r="27" spans="1:2" x14ac:dyDescent="0.25">
      <c r="A27" s="7">
        <v>2015</v>
      </c>
      <c r="B27" s="18">
        <v>920875</v>
      </c>
    </row>
    <row r="28" spans="1:2" x14ac:dyDescent="0.25">
      <c r="A28" t="s">
        <v>15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95"/>
  <sheetViews>
    <sheetView topLeftCell="A67" workbookViewId="0">
      <selection activeCell="D70" sqref="D70"/>
    </sheetView>
  </sheetViews>
  <sheetFormatPr baseColWidth="10" defaultRowHeight="15" x14ac:dyDescent="0.25"/>
  <cols>
    <col min="3" max="3" width="15" customWidth="1"/>
    <col min="4" max="4" width="13.42578125" customWidth="1"/>
    <col min="5" max="5" width="14.5703125" customWidth="1"/>
  </cols>
  <sheetData>
    <row r="5" spans="1:6" ht="60" x14ac:dyDescent="0.25">
      <c r="A5" s="21" t="s">
        <v>6</v>
      </c>
      <c r="B5" s="21" t="s">
        <v>73</v>
      </c>
      <c r="C5" s="21" t="s">
        <v>8</v>
      </c>
      <c r="D5" s="21" t="s">
        <v>78</v>
      </c>
      <c r="E5" s="21" t="s">
        <v>79</v>
      </c>
      <c r="F5" s="47" t="s">
        <v>74</v>
      </c>
    </row>
    <row r="6" spans="1:6" x14ac:dyDescent="0.25">
      <c r="A6" s="23">
        <v>1991</v>
      </c>
      <c r="B6" s="64">
        <v>20860</v>
      </c>
      <c r="C6" s="64">
        <v>60555</v>
      </c>
      <c r="D6" s="62">
        <v>4226536</v>
      </c>
      <c r="E6" s="62">
        <v>9184470</v>
      </c>
      <c r="F6" s="23">
        <f>((B6-C6)/(D6+E6))</f>
        <v>-2.9598823533447081E-3</v>
      </c>
    </row>
    <row r="7" spans="1:6" x14ac:dyDescent="0.25">
      <c r="A7" s="24">
        <v>1992</v>
      </c>
      <c r="B7" s="65">
        <v>0</v>
      </c>
      <c r="C7" s="65">
        <v>0</v>
      </c>
      <c r="D7" s="63">
        <v>3286699</v>
      </c>
      <c r="E7" s="63">
        <v>17574636</v>
      </c>
      <c r="F7" s="24">
        <f t="shared" ref="F7:F30" si="0">((B7-C7)/(D7+E7))</f>
        <v>0</v>
      </c>
    </row>
    <row r="8" spans="1:6" x14ac:dyDescent="0.25">
      <c r="A8" s="23">
        <v>1993</v>
      </c>
      <c r="B8" s="64">
        <v>0</v>
      </c>
      <c r="C8" s="64">
        <v>0</v>
      </c>
      <c r="D8" s="62">
        <v>3303989</v>
      </c>
      <c r="E8" s="62">
        <v>21510848</v>
      </c>
      <c r="F8" s="23">
        <f t="shared" si="0"/>
        <v>0</v>
      </c>
    </row>
    <row r="9" spans="1:6" x14ac:dyDescent="0.25">
      <c r="A9" s="24">
        <v>1994</v>
      </c>
      <c r="B9" s="65">
        <v>0</v>
      </c>
      <c r="C9" s="65">
        <v>0</v>
      </c>
      <c r="D9" s="63">
        <v>4894886</v>
      </c>
      <c r="E9" s="63">
        <v>16235860</v>
      </c>
      <c r="F9" s="24">
        <f t="shared" si="0"/>
        <v>0</v>
      </c>
    </row>
    <row r="10" spans="1:6" x14ac:dyDescent="0.25">
      <c r="A10" s="23">
        <v>1995</v>
      </c>
      <c r="B10" s="64">
        <v>0</v>
      </c>
      <c r="C10" s="64">
        <v>0</v>
      </c>
      <c r="D10" s="62">
        <v>13677769</v>
      </c>
      <c r="E10" s="62">
        <v>32163744</v>
      </c>
      <c r="F10" s="23">
        <f t="shared" si="0"/>
        <v>0</v>
      </c>
    </row>
    <row r="11" spans="1:6" x14ac:dyDescent="0.25">
      <c r="A11" s="24">
        <v>1996</v>
      </c>
      <c r="B11" s="65">
        <v>0</v>
      </c>
      <c r="C11" s="65">
        <v>0</v>
      </c>
      <c r="D11" s="63">
        <v>4560422</v>
      </c>
      <c r="E11" s="63">
        <v>35347384</v>
      </c>
      <c r="F11" s="24">
        <f t="shared" si="0"/>
        <v>0</v>
      </c>
    </row>
    <row r="12" spans="1:6" x14ac:dyDescent="0.25">
      <c r="A12" s="23">
        <v>1997</v>
      </c>
      <c r="B12" s="64">
        <v>0</v>
      </c>
      <c r="C12" s="64">
        <v>0</v>
      </c>
      <c r="D12" s="62">
        <v>11838301</v>
      </c>
      <c r="E12" s="62">
        <v>67565544</v>
      </c>
      <c r="F12" s="23">
        <f t="shared" si="0"/>
        <v>0</v>
      </c>
    </row>
    <row r="13" spans="1:6" x14ac:dyDescent="0.25">
      <c r="A13" s="24">
        <v>1998</v>
      </c>
      <c r="B13" s="65">
        <v>0</v>
      </c>
      <c r="C13" s="65">
        <v>0</v>
      </c>
      <c r="D13" s="63">
        <v>13079058</v>
      </c>
      <c r="E13" s="63">
        <v>65630356</v>
      </c>
      <c r="F13" s="24">
        <f t="shared" si="0"/>
        <v>0</v>
      </c>
    </row>
    <row r="14" spans="1:6" x14ac:dyDescent="0.25">
      <c r="A14" s="23">
        <v>1999</v>
      </c>
      <c r="B14" s="64">
        <v>0</v>
      </c>
      <c r="C14" s="64">
        <v>0</v>
      </c>
      <c r="D14" s="62">
        <v>23768210</v>
      </c>
      <c r="E14" s="62">
        <v>27923624</v>
      </c>
      <c r="F14" s="23">
        <f t="shared" si="0"/>
        <v>0</v>
      </c>
    </row>
    <row r="15" spans="1:6" x14ac:dyDescent="0.25">
      <c r="A15" s="24">
        <v>2000</v>
      </c>
      <c r="B15" s="65">
        <v>0</v>
      </c>
      <c r="C15" s="65">
        <v>0</v>
      </c>
      <c r="D15" s="63">
        <v>35424984</v>
      </c>
      <c r="E15" s="63">
        <v>36949148</v>
      </c>
      <c r="F15" s="24">
        <f t="shared" si="0"/>
        <v>0</v>
      </c>
    </row>
    <row r="16" spans="1:6" x14ac:dyDescent="0.25">
      <c r="A16" s="23">
        <v>2001</v>
      </c>
      <c r="B16" s="64">
        <v>0</v>
      </c>
      <c r="C16" s="64">
        <v>0</v>
      </c>
      <c r="D16" s="62">
        <v>78009989</v>
      </c>
      <c r="E16" s="62">
        <v>64145410</v>
      </c>
      <c r="F16" s="23">
        <f t="shared" si="0"/>
        <v>0</v>
      </c>
    </row>
    <row r="17" spans="1:6" x14ac:dyDescent="0.25">
      <c r="A17" s="24">
        <v>2002</v>
      </c>
      <c r="B17" s="65">
        <v>0</v>
      </c>
      <c r="C17" s="65">
        <v>0</v>
      </c>
      <c r="D17" s="63">
        <v>54242759</v>
      </c>
      <c r="E17" s="63">
        <v>32270698</v>
      </c>
      <c r="F17" s="24">
        <f t="shared" si="0"/>
        <v>0</v>
      </c>
    </row>
    <row r="18" spans="1:6" x14ac:dyDescent="0.25">
      <c r="A18" s="23">
        <v>2003</v>
      </c>
      <c r="B18" s="64">
        <v>0</v>
      </c>
      <c r="C18" s="64">
        <v>0</v>
      </c>
      <c r="D18" s="62">
        <v>55301279</v>
      </c>
      <c r="E18" s="62">
        <v>6405950</v>
      </c>
      <c r="F18" s="23">
        <f t="shared" si="0"/>
        <v>0</v>
      </c>
    </row>
    <row r="19" spans="1:6" x14ac:dyDescent="0.25">
      <c r="A19" s="24">
        <v>2004</v>
      </c>
      <c r="B19" s="65">
        <v>0</v>
      </c>
      <c r="C19" s="65">
        <v>0</v>
      </c>
      <c r="D19" s="63">
        <v>55631245</v>
      </c>
      <c r="E19" s="63">
        <v>7184829</v>
      </c>
      <c r="F19" s="24">
        <f t="shared" si="0"/>
        <v>0</v>
      </c>
    </row>
    <row r="20" spans="1:6" x14ac:dyDescent="0.25">
      <c r="A20" s="23">
        <v>2005</v>
      </c>
      <c r="B20" s="64">
        <v>0</v>
      </c>
      <c r="C20" s="64">
        <v>0</v>
      </c>
      <c r="D20" s="62">
        <v>63088937</v>
      </c>
      <c r="E20" s="62">
        <v>12058460</v>
      </c>
      <c r="F20" s="23">
        <f t="shared" si="0"/>
        <v>0</v>
      </c>
    </row>
    <row r="21" spans="1:6" x14ac:dyDescent="0.25">
      <c r="A21" s="24">
        <v>2006</v>
      </c>
      <c r="B21" s="65">
        <v>0</v>
      </c>
      <c r="C21" s="65">
        <v>0</v>
      </c>
      <c r="D21" s="63">
        <v>58222333</v>
      </c>
      <c r="E21" s="63">
        <v>12002790</v>
      </c>
      <c r="F21" s="24">
        <f t="shared" si="0"/>
        <v>0</v>
      </c>
    </row>
    <row r="22" spans="1:6" x14ac:dyDescent="0.25">
      <c r="A22" s="23">
        <v>2007</v>
      </c>
      <c r="B22" s="64">
        <v>90</v>
      </c>
      <c r="C22" s="64">
        <v>0</v>
      </c>
      <c r="D22" s="62">
        <v>57224281</v>
      </c>
      <c r="E22" s="62">
        <v>18303833</v>
      </c>
      <c r="F22" s="23">
        <f t="shared" si="0"/>
        <v>1.1916092595665767E-6</v>
      </c>
    </row>
    <row r="23" spans="1:6" x14ac:dyDescent="0.25">
      <c r="A23" s="24">
        <v>2008</v>
      </c>
      <c r="B23" s="65">
        <v>0</v>
      </c>
      <c r="C23" s="65">
        <v>0</v>
      </c>
      <c r="D23" s="63">
        <v>112570264</v>
      </c>
      <c r="E23" s="63">
        <v>25606616</v>
      </c>
      <c r="F23" s="24">
        <f t="shared" si="0"/>
        <v>0</v>
      </c>
    </row>
    <row r="24" spans="1:6" x14ac:dyDescent="0.25">
      <c r="A24" s="23">
        <v>2009</v>
      </c>
      <c r="B24" s="64">
        <v>0</v>
      </c>
      <c r="C24" s="64">
        <v>182</v>
      </c>
      <c r="D24" s="62">
        <v>31813988</v>
      </c>
      <c r="E24" s="62">
        <v>12721911</v>
      </c>
      <c r="F24" s="23">
        <f t="shared" si="0"/>
        <v>-4.0865909095042632E-6</v>
      </c>
    </row>
    <row r="25" spans="1:6" x14ac:dyDescent="0.25">
      <c r="A25" s="24">
        <v>2010</v>
      </c>
      <c r="B25" s="65">
        <v>0</v>
      </c>
      <c r="C25" s="65">
        <v>0</v>
      </c>
      <c r="D25" s="63">
        <v>11864383</v>
      </c>
      <c r="E25" s="63">
        <v>11920304</v>
      </c>
      <c r="F25" s="24">
        <f t="shared" si="0"/>
        <v>0</v>
      </c>
    </row>
    <row r="26" spans="1:6" x14ac:dyDescent="0.25">
      <c r="A26" s="23">
        <v>2011</v>
      </c>
      <c r="B26" s="64">
        <v>135</v>
      </c>
      <c r="C26" s="64">
        <v>0</v>
      </c>
      <c r="D26" s="62">
        <v>5344407</v>
      </c>
      <c r="E26" s="62">
        <v>48694566</v>
      </c>
      <c r="F26" s="23">
        <f t="shared" si="0"/>
        <v>2.4981969957127052E-6</v>
      </c>
    </row>
    <row r="27" spans="1:6" x14ac:dyDescent="0.25">
      <c r="A27" s="24">
        <v>2012</v>
      </c>
      <c r="B27" s="65">
        <v>0</v>
      </c>
      <c r="C27" s="65">
        <v>0</v>
      </c>
      <c r="D27" s="63">
        <v>5850583</v>
      </c>
      <c r="E27" s="63">
        <v>118803730</v>
      </c>
      <c r="F27" s="24">
        <f t="shared" si="0"/>
        <v>0</v>
      </c>
    </row>
    <row r="28" spans="1:6" x14ac:dyDescent="0.25">
      <c r="A28" s="23">
        <v>2013</v>
      </c>
      <c r="B28" s="64">
        <v>0</v>
      </c>
      <c r="C28" s="64">
        <v>0</v>
      </c>
      <c r="D28" s="62">
        <v>37116770</v>
      </c>
      <c r="E28" s="62">
        <v>58709872</v>
      </c>
      <c r="F28" s="23">
        <f t="shared" si="0"/>
        <v>0</v>
      </c>
    </row>
    <row r="29" spans="1:6" x14ac:dyDescent="0.25">
      <c r="A29" s="24">
        <v>2014</v>
      </c>
      <c r="B29" s="65">
        <v>0</v>
      </c>
      <c r="C29" s="65">
        <v>0</v>
      </c>
      <c r="D29" s="63">
        <v>14108099</v>
      </c>
      <c r="E29" s="63">
        <v>122644818</v>
      </c>
      <c r="F29" s="24">
        <f t="shared" si="0"/>
        <v>0</v>
      </c>
    </row>
    <row r="30" spans="1:6" x14ac:dyDescent="0.25">
      <c r="A30" s="23">
        <v>2015</v>
      </c>
      <c r="B30" s="64">
        <v>7</v>
      </c>
      <c r="C30" s="64">
        <v>0</v>
      </c>
      <c r="D30" s="62">
        <v>24890832</v>
      </c>
      <c r="E30" s="62">
        <v>92587407</v>
      </c>
      <c r="F30" s="23">
        <f t="shared" si="0"/>
        <v>5.9585503320321304E-8</v>
      </c>
    </row>
    <row r="31" spans="1:6" x14ac:dyDescent="0.25">
      <c r="A31" t="s">
        <v>15</v>
      </c>
    </row>
    <row r="37" spans="1:9" ht="75" x14ac:dyDescent="0.25">
      <c r="A37" s="21" t="s">
        <v>6</v>
      </c>
      <c r="B37" s="21" t="s">
        <v>73</v>
      </c>
      <c r="C37" s="21" t="s">
        <v>38</v>
      </c>
      <c r="D37" s="21" t="s">
        <v>77</v>
      </c>
      <c r="E37" s="47" t="s">
        <v>37</v>
      </c>
      <c r="F37" s="47" t="s">
        <v>74</v>
      </c>
      <c r="G37" s="47" t="s">
        <v>75</v>
      </c>
      <c r="H37" s="47" t="s">
        <v>76</v>
      </c>
      <c r="I37" s="47" t="s">
        <v>39</v>
      </c>
    </row>
    <row r="38" spans="1:9" x14ac:dyDescent="0.25">
      <c r="A38" s="23">
        <v>1991</v>
      </c>
      <c r="B38" s="64">
        <v>20860</v>
      </c>
      <c r="C38" s="25">
        <v>231.72366400000001</v>
      </c>
      <c r="D38" s="62">
        <v>4226536</v>
      </c>
      <c r="E38" s="25">
        <v>7.2686346239999997</v>
      </c>
      <c r="F38" s="23">
        <f>((B38)/(C38*1000000))/((D38)/(E38*1000000000))</f>
        <v>0.15481469560614325</v>
      </c>
      <c r="G38" s="23">
        <f>F38-1</f>
        <v>-0.84518530439385675</v>
      </c>
      <c r="H38" s="23">
        <f>F38+1</f>
        <v>1.1548146956061434</v>
      </c>
      <c r="I38" s="23">
        <f>G38/H38</f>
        <v>-0.73187958865576508</v>
      </c>
    </row>
    <row r="39" spans="1:9" x14ac:dyDescent="0.25">
      <c r="A39" s="24">
        <v>1992</v>
      </c>
      <c r="B39" s="65">
        <v>0</v>
      </c>
      <c r="C39" s="26">
        <v>197.43047999999999</v>
      </c>
      <c r="D39" s="63">
        <v>3286699</v>
      </c>
      <c r="E39" s="26">
        <v>6.9160427520000001</v>
      </c>
      <c r="F39" s="23">
        <f t="shared" ref="F39:F62" si="1">((B39)/(C39*1000000))/((D39)/(E39*1000000000))</f>
        <v>0</v>
      </c>
      <c r="G39" s="24">
        <f t="shared" ref="G39:G62" si="2">F39-1</f>
        <v>-1</v>
      </c>
      <c r="H39" s="24">
        <f t="shared" ref="H39:H62" si="3">F39+1</f>
        <v>1</v>
      </c>
      <c r="I39" s="24">
        <f t="shared" ref="I39:I62" si="4">G39/H39</f>
        <v>-1</v>
      </c>
    </row>
    <row r="40" spans="1:9" x14ac:dyDescent="0.25">
      <c r="A40" s="23">
        <v>1993</v>
      </c>
      <c r="B40" s="64">
        <v>0</v>
      </c>
      <c r="C40" s="25">
        <v>238.505312</v>
      </c>
      <c r="D40" s="62">
        <v>3303989</v>
      </c>
      <c r="E40" s="25">
        <v>7.1234385920000003</v>
      </c>
      <c r="F40" s="23">
        <f t="shared" si="1"/>
        <v>0</v>
      </c>
      <c r="G40" s="23">
        <f t="shared" si="2"/>
        <v>-1</v>
      </c>
      <c r="H40" s="23">
        <f t="shared" si="3"/>
        <v>1</v>
      </c>
      <c r="I40" s="23">
        <f t="shared" si="4"/>
        <v>-1</v>
      </c>
    </row>
    <row r="41" spans="1:9" x14ac:dyDescent="0.25">
      <c r="A41" s="24">
        <v>1994</v>
      </c>
      <c r="B41" s="65">
        <v>0</v>
      </c>
      <c r="C41" s="26">
        <v>353.048384</v>
      </c>
      <c r="D41" s="63">
        <v>4894886</v>
      </c>
      <c r="E41" s="26">
        <v>8.5375165440000007</v>
      </c>
      <c r="F41" s="23">
        <f t="shared" si="1"/>
        <v>0</v>
      </c>
      <c r="G41" s="24">
        <f t="shared" si="2"/>
        <v>-1</v>
      </c>
      <c r="H41" s="24">
        <f t="shared" si="3"/>
        <v>1</v>
      </c>
      <c r="I41" s="24">
        <f t="shared" si="4"/>
        <v>-1</v>
      </c>
    </row>
    <row r="42" spans="1:9" x14ac:dyDescent="0.25">
      <c r="A42" s="23">
        <v>1995</v>
      </c>
      <c r="B42" s="64">
        <v>0</v>
      </c>
      <c r="C42" s="25">
        <v>363.738112</v>
      </c>
      <c r="D42" s="62">
        <v>13677769</v>
      </c>
      <c r="E42" s="25">
        <v>10.201048064</v>
      </c>
      <c r="F42" s="23">
        <f t="shared" si="1"/>
        <v>0</v>
      </c>
      <c r="G42" s="23">
        <f t="shared" si="2"/>
        <v>-1</v>
      </c>
      <c r="H42" s="23">
        <f t="shared" si="3"/>
        <v>1</v>
      </c>
      <c r="I42" s="23">
        <f t="shared" si="4"/>
        <v>-1</v>
      </c>
    </row>
    <row r="43" spans="1:9" x14ac:dyDescent="0.25">
      <c r="A43" s="24">
        <v>1996</v>
      </c>
      <c r="B43" s="65">
        <v>0</v>
      </c>
      <c r="C43" s="26">
        <v>348.96441600000003</v>
      </c>
      <c r="D43" s="63">
        <v>4560422</v>
      </c>
      <c r="E43" s="26">
        <v>10.647555071999999</v>
      </c>
      <c r="F43" s="23">
        <f t="shared" si="1"/>
        <v>0</v>
      </c>
      <c r="G43" s="24">
        <f t="shared" si="2"/>
        <v>-1</v>
      </c>
      <c r="H43" s="24">
        <f t="shared" si="3"/>
        <v>1</v>
      </c>
      <c r="I43" s="24">
        <f t="shared" si="4"/>
        <v>-1</v>
      </c>
    </row>
    <row r="44" spans="1:9" x14ac:dyDescent="0.25">
      <c r="A44" s="23">
        <v>1997</v>
      </c>
      <c r="B44" s="64">
        <v>0</v>
      </c>
      <c r="C44" s="25">
        <v>362.45555200000001</v>
      </c>
      <c r="D44" s="62">
        <v>11838301</v>
      </c>
      <c r="E44" s="25">
        <v>11.549019136</v>
      </c>
      <c r="F44" s="23">
        <f t="shared" si="1"/>
        <v>0</v>
      </c>
      <c r="G44" s="23">
        <f t="shared" si="2"/>
        <v>-1</v>
      </c>
      <c r="H44" s="23">
        <f t="shared" si="3"/>
        <v>1</v>
      </c>
      <c r="I44" s="23">
        <f t="shared" si="4"/>
        <v>-1</v>
      </c>
    </row>
    <row r="45" spans="1:9" x14ac:dyDescent="0.25">
      <c r="A45" s="24">
        <v>1998</v>
      </c>
      <c r="B45" s="65">
        <v>0</v>
      </c>
      <c r="C45" s="26">
        <v>268.30427200000003</v>
      </c>
      <c r="D45" s="63">
        <v>13079058</v>
      </c>
      <c r="E45" s="26">
        <v>10.8212224</v>
      </c>
      <c r="F45" s="23">
        <f t="shared" si="1"/>
        <v>0</v>
      </c>
      <c r="G45" s="24">
        <f t="shared" si="2"/>
        <v>-1</v>
      </c>
      <c r="H45" s="24">
        <f t="shared" si="3"/>
        <v>1</v>
      </c>
      <c r="I45" s="24">
        <f t="shared" si="4"/>
        <v>-1</v>
      </c>
    </row>
    <row r="46" spans="1:9" x14ac:dyDescent="0.25">
      <c r="A46" s="23">
        <v>1999</v>
      </c>
      <c r="B46" s="64">
        <v>0</v>
      </c>
      <c r="C46" s="25">
        <v>245.27276800000001</v>
      </c>
      <c r="D46" s="62">
        <v>23768210</v>
      </c>
      <c r="E46" s="25">
        <v>11.617030143999999</v>
      </c>
      <c r="F46" s="23">
        <f t="shared" si="1"/>
        <v>0</v>
      </c>
      <c r="G46" s="23">
        <f t="shared" si="2"/>
        <v>-1</v>
      </c>
      <c r="H46" s="23">
        <f t="shared" si="3"/>
        <v>1</v>
      </c>
      <c r="I46" s="23">
        <f t="shared" si="4"/>
        <v>-1</v>
      </c>
    </row>
    <row r="47" spans="1:9" x14ac:dyDescent="0.25">
      <c r="A47" s="24">
        <v>2000</v>
      </c>
      <c r="B47" s="65">
        <v>0</v>
      </c>
      <c r="C47" s="26">
        <v>230.43402599999999</v>
      </c>
      <c r="D47" s="63">
        <v>35424984</v>
      </c>
      <c r="E47" s="26">
        <v>13.158400846999999</v>
      </c>
      <c r="F47" s="23">
        <f t="shared" si="1"/>
        <v>0</v>
      </c>
      <c r="G47" s="24">
        <f t="shared" si="2"/>
        <v>-1</v>
      </c>
      <c r="H47" s="24">
        <f t="shared" si="3"/>
        <v>1</v>
      </c>
      <c r="I47" s="24">
        <f t="shared" si="4"/>
        <v>-1</v>
      </c>
    </row>
    <row r="48" spans="1:9" x14ac:dyDescent="0.25">
      <c r="A48" s="23">
        <v>2001</v>
      </c>
      <c r="B48" s="64">
        <v>0</v>
      </c>
      <c r="C48" s="25">
        <v>164.73068699999999</v>
      </c>
      <c r="D48" s="62">
        <v>78009989</v>
      </c>
      <c r="E48" s="25">
        <v>12.301486486</v>
      </c>
      <c r="F48" s="23">
        <f t="shared" si="1"/>
        <v>0</v>
      </c>
      <c r="G48" s="23">
        <f t="shared" si="2"/>
        <v>-1</v>
      </c>
      <c r="H48" s="23">
        <f t="shared" si="3"/>
        <v>1</v>
      </c>
      <c r="I48" s="23">
        <f t="shared" si="4"/>
        <v>-1</v>
      </c>
    </row>
    <row r="49" spans="1:9" x14ac:dyDescent="0.25">
      <c r="A49" s="24">
        <v>2002</v>
      </c>
      <c r="B49" s="65">
        <v>0</v>
      </c>
      <c r="C49" s="26">
        <v>193.49060499999999</v>
      </c>
      <c r="D49" s="63">
        <v>54242759</v>
      </c>
      <c r="E49" s="26">
        <v>11.897488381000001</v>
      </c>
      <c r="F49" s="23">
        <f t="shared" si="1"/>
        <v>0</v>
      </c>
      <c r="G49" s="24">
        <f t="shared" si="2"/>
        <v>-1</v>
      </c>
      <c r="H49" s="24">
        <f t="shared" si="3"/>
        <v>1</v>
      </c>
      <c r="I49" s="24">
        <f t="shared" si="4"/>
        <v>-1</v>
      </c>
    </row>
    <row r="50" spans="1:9" x14ac:dyDescent="0.25">
      <c r="A50" s="23">
        <v>2003</v>
      </c>
      <c r="B50" s="64">
        <v>0</v>
      </c>
      <c r="C50" s="25">
        <v>201.53248400000001</v>
      </c>
      <c r="D50" s="62">
        <v>55301279</v>
      </c>
      <c r="E50" s="25">
        <v>13.092218068999999</v>
      </c>
      <c r="F50" s="23">
        <f t="shared" si="1"/>
        <v>0</v>
      </c>
      <c r="G50" s="23">
        <f t="shared" si="2"/>
        <v>-1</v>
      </c>
      <c r="H50" s="23">
        <f t="shared" si="3"/>
        <v>1</v>
      </c>
      <c r="I50" s="23">
        <f t="shared" si="4"/>
        <v>-1</v>
      </c>
    </row>
    <row r="51" spans="1:9" x14ac:dyDescent="0.25">
      <c r="A51" s="24">
        <v>2004</v>
      </c>
      <c r="B51" s="65">
        <v>0</v>
      </c>
      <c r="C51" s="26">
        <v>262.07760000000002</v>
      </c>
      <c r="D51" s="63">
        <v>55631245</v>
      </c>
      <c r="E51" s="26">
        <v>16.729677706</v>
      </c>
      <c r="F51" s="23">
        <f t="shared" si="1"/>
        <v>0</v>
      </c>
      <c r="G51" s="24">
        <f t="shared" si="2"/>
        <v>-1</v>
      </c>
      <c r="H51" s="24">
        <f t="shared" si="3"/>
        <v>1</v>
      </c>
      <c r="I51" s="24">
        <f t="shared" si="4"/>
        <v>-1</v>
      </c>
    </row>
    <row r="52" spans="1:9" x14ac:dyDescent="0.25">
      <c r="A52" s="23">
        <v>2005</v>
      </c>
      <c r="B52" s="64">
        <v>0</v>
      </c>
      <c r="C52" s="25">
        <v>330.18058400000001</v>
      </c>
      <c r="D52" s="62">
        <v>63088937</v>
      </c>
      <c r="E52" s="25">
        <v>21.190438735000001</v>
      </c>
      <c r="F52" s="23">
        <f t="shared" si="1"/>
        <v>0</v>
      </c>
      <c r="G52" s="23">
        <f t="shared" si="2"/>
        <v>-1</v>
      </c>
      <c r="H52" s="23">
        <f t="shared" si="3"/>
        <v>1</v>
      </c>
      <c r="I52" s="23">
        <f t="shared" si="4"/>
        <v>-1</v>
      </c>
    </row>
    <row r="53" spans="1:9" x14ac:dyDescent="0.25">
      <c r="A53" s="24">
        <v>2006</v>
      </c>
      <c r="B53" s="65">
        <v>0</v>
      </c>
      <c r="C53" s="26">
        <v>323.75024300000001</v>
      </c>
      <c r="D53" s="63">
        <v>58222333</v>
      </c>
      <c r="E53" s="26">
        <v>24.390975102999999</v>
      </c>
      <c r="F53" s="23">
        <f t="shared" si="1"/>
        <v>0</v>
      </c>
      <c r="G53" s="24">
        <f t="shared" si="2"/>
        <v>-1</v>
      </c>
      <c r="H53" s="24">
        <f t="shared" si="3"/>
        <v>1</v>
      </c>
      <c r="I53" s="24">
        <f t="shared" si="4"/>
        <v>-1</v>
      </c>
    </row>
    <row r="54" spans="1:9" x14ac:dyDescent="0.25">
      <c r="A54" s="23">
        <v>2007</v>
      </c>
      <c r="B54" s="64">
        <v>90</v>
      </c>
      <c r="C54" s="25">
        <v>395.28751399999999</v>
      </c>
      <c r="D54" s="62">
        <v>57224281</v>
      </c>
      <c r="E54" s="25">
        <v>29.991332</v>
      </c>
      <c r="F54" s="23">
        <f t="shared" si="1"/>
        <v>1.1932867622268791E-4</v>
      </c>
      <c r="G54" s="23">
        <f t="shared" si="2"/>
        <v>-0.99988067132377734</v>
      </c>
      <c r="H54" s="23">
        <f t="shared" si="3"/>
        <v>1.0001193286762227</v>
      </c>
      <c r="I54" s="23">
        <f t="shared" si="4"/>
        <v>-0.99976137112282271</v>
      </c>
    </row>
    <row r="55" spans="1:9" x14ac:dyDescent="0.25">
      <c r="A55" s="24">
        <v>2008</v>
      </c>
      <c r="B55" s="65">
        <v>0</v>
      </c>
      <c r="C55" s="26">
        <v>371.56209999999999</v>
      </c>
      <c r="D55" s="63">
        <v>112570264</v>
      </c>
      <c r="E55" s="26">
        <v>37.625882064999999</v>
      </c>
      <c r="F55" s="23">
        <f t="shared" si="1"/>
        <v>0</v>
      </c>
      <c r="G55" s="24">
        <f t="shared" si="2"/>
        <v>-1</v>
      </c>
      <c r="H55" s="24">
        <f t="shared" si="3"/>
        <v>1</v>
      </c>
      <c r="I55" s="24">
        <f t="shared" si="4"/>
        <v>-1</v>
      </c>
    </row>
    <row r="56" spans="1:9" x14ac:dyDescent="0.25">
      <c r="A56" s="23">
        <v>2009</v>
      </c>
      <c r="B56" s="64">
        <v>0</v>
      </c>
      <c r="C56" s="25">
        <v>336.29559</v>
      </c>
      <c r="D56" s="62">
        <v>31813988</v>
      </c>
      <c r="E56" s="25">
        <v>32.852985836999999</v>
      </c>
      <c r="F56" s="23">
        <f t="shared" si="1"/>
        <v>0</v>
      </c>
      <c r="G56" s="23">
        <f t="shared" si="2"/>
        <v>-1</v>
      </c>
      <c r="H56" s="23">
        <f t="shared" si="3"/>
        <v>1</v>
      </c>
      <c r="I56" s="23">
        <f t="shared" si="4"/>
        <v>-1</v>
      </c>
    </row>
    <row r="57" spans="1:9" x14ac:dyDescent="0.25">
      <c r="A57" s="24">
        <v>2010</v>
      </c>
      <c r="B57" s="65">
        <v>0</v>
      </c>
      <c r="C57" s="26">
        <v>511.05816700000003</v>
      </c>
      <c r="D57" s="63">
        <v>11864383</v>
      </c>
      <c r="E57" s="26">
        <v>39.819528642000002</v>
      </c>
      <c r="F57" s="23">
        <f t="shared" si="1"/>
        <v>0</v>
      </c>
      <c r="G57" s="24">
        <f t="shared" si="2"/>
        <v>-1</v>
      </c>
      <c r="H57" s="24">
        <f t="shared" si="3"/>
        <v>1</v>
      </c>
      <c r="I57" s="24">
        <f t="shared" si="4"/>
        <v>-1</v>
      </c>
    </row>
    <row r="58" spans="1:9" x14ac:dyDescent="0.25">
      <c r="A58" s="23">
        <v>2011</v>
      </c>
      <c r="B58" s="64">
        <v>135</v>
      </c>
      <c r="C58" s="25">
        <v>527.96261100000004</v>
      </c>
      <c r="D58" s="62">
        <v>5344407</v>
      </c>
      <c r="E58" s="25">
        <v>56.953516086</v>
      </c>
      <c r="F58" s="23">
        <f t="shared" si="1"/>
        <v>2.7249065776327494E-3</v>
      </c>
      <c r="G58" s="23">
        <f t="shared" si="2"/>
        <v>-0.9972750934223672</v>
      </c>
      <c r="H58" s="23">
        <f t="shared" si="3"/>
        <v>1.0027249065776327</v>
      </c>
      <c r="I58" s="23">
        <f t="shared" si="4"/>
        <v>-0.99456499672091914</v>
      </c>
    </row>
    <row r="59" spans="1:9" x14ac:dyDescent="0.25">
      <c r="A59" s="24">
        <v>2012</v>
      </c>
      <c r="B59" s="65">
        <v>0</v>
      </c>
      <c r="C59" s="26">
        <v>360.24002999999999</v>
      </c>
      <c r="D59" s="63">
        <v>5850583</v>
      </c>
      <c r="E59" s="26">
        <v>60.273618167999999</v>
      </c>
      <c r="F59" s="23">
        <f t="shared" si="1"/>
        <v>0</v>
      </c>
      <c r="G59" s="24">
        <f t="shared" si="2"/>
        <v>-1</v>
      </c>
      <c r="H59" s="24">
        <f t="shared" si="3"/>
        <v>1</v>
      </c>
      <c r="I59" s="24">
        <f t="shared" si="4"/>
        <v>-1</v>
      </c>
    </row>
    <row r="60" spans="1:9" x14ac:dyDescent="0.25">
      <c r="A60" s="23">
        <v>2013</v>
      </c>
      <c r="B60" s="64">
        <v>0</v>
      </c>
      <c r="C60" s="25">
        <v>387.85482100000002</v>
      </c>
      <c r="D60" s="62">
        <v>37116770</v>
      </c>
      <c r="E60" s="25">
        <v>58.821869986999999</v>
      </c>
      <c r="F60" s="23">
        <f t="shared" si="1"/>
        <v>0</v>
      </c>
      <c r="G60" s="23">
        <f t="shared" si="2"/>
        <v>-1</v>
      </c>
      <c r="H60" s="23">
        <f t="shared" si="3"/>
        <v>1</v>
      </c>
      <c r="I60" s="23">
        <f t="shared" si="4"/>
        <v>-1</v>
      </c>
    </row>
    <row r="61" spans="1:9" x14ac:dyDescent="0.25">
      <c r="A61" s="24">
        <v>2014</v>
      </c>
      <c r="B61" s="65">
        <v>0</v>
      </c>
      <c r="C61" s="26">
        <v>420.90412900000001</v>
      </c>
      <c r="D61" s="63">
        <v>14108099</v>
      </c>
      <c r="E61" s="26">
        <v>54.794812014999998</v>
      </c>
      <c r="F61" s="23">
        <f t="shared" si="1"/>
        <v>0</v>
      </c>
      <c r="G61" s="24">
        <f t="shared" si="2"/>
        <v>-1</v>
      </c>
      <c r="H61" s="24">
        <f t="shared" si="3"/>
        <v>1</v>
      </c>
      <c r="I61" s="24">
        <f t="shared" si="4"/>
        <v>-1</v>
      </c>
    </row>
    <row r="62" spans="1:9" x14ac:dyDescent="0.25">
      <c r="A62" s="23">
        <v>2015</v>
      </c>
      <c r="B62" s="64">
        <v>7</v>
      </c>
      <c r="C62" s="25">
        <v>519.89930400000003</v>
      </c>
      <c r="D62" s="62">
        <v>24890832</v>
      </c>
      <c r="E62" s="25">
        <v>35.690766592999999</v>
      </c>
      <c r="F62" s="23">
        <f t="shared" si="1"/>
        <v>1.9306131793293568E-5</v>
      </c>
      <c r="G62" s="23">
        <f t="shared" si="2"/>
        <v>-0.99998069386820676</v>
      </c>
      <c r="H62" s="23">
        <f t="shared" si="3"/>
        <v>1.0000193061317932</v>
      </c>
      <c r="I62" s="23">
        <f t="shared" si="4"/>
        <v>-0.99996138848185256</v>
      </c>
    </row>
    <row r="63" spans="1:9" x14ac:dyDescent="0.25">
      <c r="A63" t="s">
        <v>15</v>
      </c>
    </row>
    <row r="69" spans="1:4" ht="60" x14ac:dyDescent="0.25">
      <c r="A69" s="21" t="s">
        <v>6</v>
      </c>
      <c r="B69" s="21" t="s">
        <v>73</v>
      </c>
      <c r="C69" s="21" t="s">
        <v>96</v>
      </c>
      <c r="D69" s="21" t="s">
        <v>117</v>
      </c>
    </row>
    <row r="70" spans="1:4" x14ac:dyDescent="0.25">
      <c r="A70" s="23">
        <v>1991</v>
      </c>
      <c r="B70" s="64">
        <v>20860</v>
      </c>
      <c r="C70" s="64">
        <v>60555</v>
      </c>
      <c r="D70" s="23">
        <f>(1-(B70-C70)/(B70+C70))</f>
        <v>1.4875637167598108</v>
      </c>
    </row>
    <row r="71" spans="1:4" x14ac:dyDescent="0.25">
      <c r="A71" s="24">
        <v>1992</v>
      </c>
      <c r="B71" s="65">
        <v>0</v>
      </c>
      <c r="C71" s="65">
        <v>0</v>
      </c>
      <c r="D71" s="24" t="e">
        <f t="shared" ref="D71:D94" si="5">(1-((B71-C71)/(B71+C71)))</f>
        <v>#DIV/0!</v>
      </c>
    </row>
    <row r="72" spans="1:4" x14ac:dyDescent="0.25">
      <c r="A72" s="23">
        <v>1993</v>
      </c>
      <c r="B72" s="64">
        <v>0</v>
      </c>
      <c r="C72" s="64">
        <v>0</v>
      </c>
      <c r="D72" s="23" t="e">
        <f t="shared" si="5"/>
        <v>#DIV/0!</v>
      </c>
    </row>
    <row r="73" spans="1:4" x14ac:dyDescent="0.25">
      <c r="A73" s="24">
        <v>1994</v>
      </c>
      <c r="B73" s="65">
        <v>0</v>
      </c>
      <c r="C73" s="65">
        <v>0</v>
      </c>
      <c r="D73" s="24" t="e">
        <f t="shared" si="5"/>
        <v>#DIV/0!</v>
      </c>
    </row>
    <row r="74" spans="1:4" x14ac:dyDescent="0.25">
      <c r="A74" s="23">
        <v>1995</v>
      </c>
      <c r="B74" s="64">
        <v>0</v>
      </c>
      <c r="C74" s="64">
        <v>0</v>
      </c>
      <c r="D74" s="23" t="e">
        <f t="shared" si="5"/>
        <v>#DIV/0!</v>
      </c>
    </row>
    <row r="75" spans="1:4" x14ac:dyDescent="0.25">
      <c r="A75" s="24">
        <v>1996</v>
      </c>
      <c r="B75" s="65">
        <v>0</v>
      </c>
      <c r="C75" s="65">
        <v>0</v>
      </c>
      <c r="D75" s="24" t="e">
        <f t="shared" si="5"/>
        <v>#DIV/0!</v>
      </c>
    </row>
    <row r="76" spans="1:4" x14ac:dyDescent="0.25">
      <c r="A76" s="23">
        <v>1997</v>
      </c>
      <c r="B76" s="64">
        <v>0</v>
      </c>
      <c r="C76" s="64">
        <v>0</v>
      </c>
      <c r="D76" s="23" t="e">
        <f t="shared" si="5"/>
        <v>#DIV/0!</v>
      </c>
    </row>
    <row r="77" spans="1:4" x14ac:dyDescent="0.25">
      <c r="A77" s="24">
        <v>1998</v>
      </c>
      <c r="B77" s="65">
        <v>0</v>
      </c>
      <c r="C77" s="65">
        <v>0</v>
      </c>
      <c r="D77" s="24" t="e">
        <f t="shared" si="5"/>
        <v>#DIV/0!</v>
      </c>
    </row>
    <row r="78" spans="1:4" x14ac:dyDescent="0.25">
      <c r="A78" s="23">
        <v>1999</v>
      </c>
      <c r="B78" s="64">
        <v>0</v>
      </c>
      <c r="C78" s="64">
        <v>0</v>
      </c>
      <c r="D78" s="23" t="e">
        <f t="shared" si="5"/>
        <v>#DIV/0!</v>
      </c>
    </row>
    <row r="79" spans="1:4" x14ac:dyDescent="0.25">
      <c r="A79" s="24">
        <v>2000</v>
      </c>
      <c r="B79" s="65">
        <v>0</v>
      </c>
      <c r="C79" s="65">
        <v>0</v>
      </c>
      <c r="D79" s="24" t="e">
        <f t="shared" si="5"/>
        <v>#DIV/0!</v>
      </c>
    </row>
    <row r="80" spans="1:4" x14ac:dyDescent="0.25">
      <c r="A80" s="23">
        <v>2001</v>
      </c>
      <c r="B80" s="64">
        <v>0</v>
      </c>
      <c r="C80" s="64">
        <v>0</v>
      </c>
      <c r="D80" s="23" t="e">
        <f t="shared" si="5"/>
        <v>#DIV/0!</v>
      </c>
    </row>
    <row r="81" spans="1:4" x14ac:dyDescent="0.25">
      <c r="A81" s="24">
        <v>2002</v>
      </c>
      <c r="B81" s="65">
        <v>0</v>
      </c>
      <c r="C81" s="65">
        <v>0</v>
      </c>
      <c r="D81" s="24" t="e">
        <f t="shared" si="5"/>
        <v>#DIV/0!</v>
      </c>
    </row>
    <row r="82" spans="1:4" x14ac:dyDescent="0.25">
      <c r="A82" s="23">
        <v>2003</v>
      </c>
      <c r="B82" s="64">
        <v>0</v>
      </c>
      <c r="C82" s="64">
        <v>0</v>
      </c>
      <c r="D82" s="23" t="e">
        <f t="shared" si="5"/>
        <v>#DIV/0!</v>
      </c>
    </row>
    <row r="83" spans="1:4" x14ac:dyDescent="0.25">
      <c r="A83" s="24">
        <v>2004</v>
      </c>
      <c r="B83" s="65">
        <v>0</v>
      </c>
      <c r="C83" s="65">
        <v>0</v>
      </c>
      <c r="D83" s="24" t="e">
        <f t="shared" si="5"/>
        <v>#DIV/0!</v>
      </c>
    </row>
    <row r="84" spans="1:4" x14ac:dyDescent="0.25">
      <c r="A84" s="23">
        <v>2005</v>
      </c>
      <c r="B84" s="64">
        <v>0</v>
      </c>
      <c r="C84" s="64">
        <v>0</v>
      </c>
      <c r="D84" s="23" t="e">
        <f t="shared" si="5"/>
        <v>#DIV/0!</v>
      </c>
    </row>
    <row r="85" spans="1:4" x14ac:dyDescent="0.25">
      <c r="A85" s="24">
        <v>2006</v>
      </c>
      <c r="B85" s="65">
        <v>0</v>
      </c>
      <c r="C85" s="65">
        <v>0</v>
      </c>
      <c r="D85" s="24" t="e">
        <f t="shared" si="5"/>
        <v>#DIV/0!</v>
      </c>
    </row>
    <row r="86" spans="1:4" x14ac:dyDescent="0.25">
      <c r="A86" s="23">
        <v>2007</v>
      </c>
      <c r="B86" s="64">
        <v>90</v>
      </c>
      <c r="C86" s="64">
        <v>0</v>
      </c>
      <c r="D86" s="23">
        <f t="shared" si="5"/>
        <v>0</v>
      </c>
    </row>
    <row r="87" spans="1:4" x14ac:dyDescent="0.25">
      <c r="A87" s="24">
        <v>2008</v>
      </c>
      <c r="B87" s="65">
        <v>0</v>
      </c>
      <c r="C87" s="65">
        <v>0</v>
      </c>
      <c r="D87" s="24" t="e">
        <f t="shared" si="5"/>
        <v>#DIV/0!</v>
      </c>
    </row>
    <row r="88" spans="1:4" x14ac:dyDescent="0.25">
      <c r="A88" s="23">
        <v>2009</v>
      </c>
      <c r="B88" s="64">
        <v>0</v>
      </c>
      <c r="C88" s="64">
        <v>182</v>
      </c>
      <c r="D88" s="23">
        <f t="shared" si="5"/>
        <v>2</v>
      </c>
    </row>
    <row r="89" spans="1:4" x14ac:dyDescent="0.25">
      <c r="A89" s="24">
        <v>2010</v>
      </c>
      <c r="B89" s="65">
        <v>0</v>
      </c>
      <c r="C89" s="65">
        <v>0</v>
      </c>
      <c r="D89" s="24" t="e">
        <f t="shared" si="5"/>
        <v>#DIV/0!</v>
      </c>
    </row>
    <row r="90" spans="1:4" x14ac:dyDescent="0.25">
      <c r="A90" s="23">
        <v>2011</v>
      </c>
      <c r="B90" s="64">
        <v>135</v>
      </c>
      <c r="C90" s="64">
        <v>0</v>
      </c>
      <c r="D90" s="23">
        <f t="shared" si="5"/>
        <v>0</v>
      </c>
    </row>
    <row r="91" spans="1:4" x14ac:dyDescent="0.25">
      <c r="A91" s="24">
        <v>2012</v>
      </c>
      <c r="B91" s="65">
        <v>0</v>
      </c>
      <c r="C91" s="65">
        <v>0</v>
      </c>
      <c r="D91" s="24" t="e">
        <f t="shared" si="5"/>
        <v>#DIV/0!</v>
      </c>
    </row>
    <row r="92" spans="1:4" x14ac:dyDescent="0.25">
      <c r="A92" s="23">
        <v>2013</v>
      </c>
      <c r="B92" s="64">
        <v>0</v>
      </c>
      <c r="C92" s="64">
        <v>0</v>
      </c>
      <c r="D92" s="23" t="e">
        <f t="shared" si="5"/>
        <v>#DIV/0!</v>
      </c>
    </row>
    <row r="93" spans="1:4" x14ac:dyDescent="0.25">
      <c r="A93" s="24">
        <v>2014</v>
      </c>
      <c r="B93" s="65">
        <v>0</v>
      </c>
      <c r="C93" s="65">
        <v>0</v>
      </c>
      <c r="D93" s="24" t="e">
        <f t="shared" si="5"/>
        <v>#DIV/0!</v>
      </c>
    </row>
    <row r="94" spans="1:4" x14ac:dyDescent="0.25">
      <c r="A94" s="23">
        <v>2015</v>
      </c>
      <c r="B94" s="64">
        <v>7</v>
      </c>
      <c r="C94" s="64">
        <v>0</v>
      </c>
      <c r="D94" s="23">
        <f t="shared" si="5"/>
        <v>0</v>
      </c>
    </row>
    <row r="95" spans="1:4" x14ac:dyDescent="0.25">
      <c r="A95" t="s">
        <v>15</v>
      </c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6" workbookViewId="0">
      <selection activeCell="A27" sqref="A27"/>
    </sheetView>
  </sheetViews>
  <sheetFormatPr baseColWidth="10" defaultRowHeight="15" x14ac:dyDescent="0.25"/>
  <cols>
    <col min="2" max="2" width="13.28515625" customWidth="1"/>
  </cols>
  <sheetData>
    <row r="1" spans="1:2" ht="45" x14ac:dyDescent="0.25">
      <c r="A1" s="21" t="s">
        <v>6</v>
      </c>
      <c r="B1" s="21" t="s">
        <v>73</v>
      </c>
    </row>
    <row r="2" spans="1:2" x14ac:dyDescent="0.25">
      <c r="A2" s="23">
        <v>1991</v>
      </c>
      <c r="B2" s="62">
        <v>13156350</v>
      </c>
    </row>
    <row r="3" spans="1:2" x14ac:dyDescent="0.25">
      <c r="A3" s="24">
        <v>1992</v>
      </c>
      <c r="B3" s="63">
        <v>12706761</v>
      </c>
    </row>
    <row r="4" spans="1:2" x14ac:dyDescent="0.25">
      <c r="A4" s="23">
        <v>1993</v>
      </c>
      <c r="B4" s="62">
        <v>8802628</v>
      </c>
    </row>
    <row r="5" spans="1:2" x14ac:dyDescent="0.25">
      <c r="A5" s="24">
        <v>1994</v>
      </c>
      <c r="B5" s="63">
        <v>10073814</v>
      </c>
    </row>
    <row r="6" spans="1:2" x14ac:dyDescent="0.25">
      <c r="A6" s="23">
        <v>1995</v>
      </c>
      <c r="B6" s="62">
        <v>12928108</v>
      </c>
    </row>
    <row r="7" spans="1:2" x14ac:dyDescent="0.25">
      <c r="A7" s="24">
        <v>1996</v>
      </c>
      <c r="B7" s="63">
        <v>12144149</v>
      </c>
    </row>
    <row r="8" spans="1:2" x14ac:dyDescent="0.25">
      <c r="A8" s="23">
        <v>1997</v>
      </c>
      <c r="B8" s="62">
        <v>11915047</v>
      </c>
    </row>
    <row r="9" spans="1:2" x14ac:dyDescent="0.25">
      <c r="A9" s="24">
        <v>1998</v>
      </c>
      <c r="B9" s="63">
        <v>8974230</v>
      </c>
    </row>
    <row r="10" spans="1:2" x14ac:dyDescent="0.25">
      <c r="A10" s="23">
        <v>1999</v>
      </c>
      <c r="B10" s="62">
        <v>9443776</v>
      </c>
    </row>
    <row r="11" spans="1:2" x14ac:dyDescent="0.25">
      <c r="A11" s="24">
        <v>2000</v>
      </c>
      <c r="B11" s="63">
        <v>11934086</v>
      </c>
    </row>
    <row r="12" spans="1:2" x14ac:dyDescent="0.25">
      <c r="A12" s="23">
        <v>2001</v>
      </c>
      <c r="B12" s="62">
        <v>8429033</v>
      </c>
    </row>
    <row r="13" spans="1:2" x14ac:dyDescent="0.25">
      <c r="A13" s="24">
        <v>2002</v>
      </c>
      <c r="B13" s="63">
        <v>6958273</v>
      </c>
    </row>
    <row r="14" spans="1:2" x14ac:dyDescent="0.25">
      <c r="A14" s="23">
        <v>2003</v>
      </c>
      <c r="B14" s="62">
        <v>3373235</v>
      </c>
    </row>
    <row r="15" spans="1:2" x14ac:dyDescent="0.25">
      <c r="A15" s="24">
        <v>2004</v>
      </c>
      <c r="B15" s="63">
        <v>2994013</v>
      </c>
    </row>
    <row r="16" spans="1:2" x14ac:dyDescent="0.25">
      <c r="A16" s="23">
        <v>2005</v>
      </c>
      <c r="B16" s="62">
        <v>1773705</v>
      </c>
    </row>
    <row r="17" spans="1:2" x14ac:dyDescent="0.25">
      <c r="A17" s="24">
        <v>2006</v>
      </c>
      <c r="B17" s="63">
        <v>2189952</v>
      </c>
    </row>
    <row r="18" spans="1:2" x14ac:dyDescent="0.25">
      <c r="A18" s="23">
        <v>2007</v>
      </c>
      <c r="B18" s="62">
        <v>1505561</v>
      </c>
    </row>
    <row r="19" spans="1:2" x14ac:dyDescent="0.25">
      <c r="A19" s="24">
        <v>2008</v>
      </c>
      <c r="B19" s="63">
        <v>2368323</v>
      </c>
    </row>
    <row r="20" spans="1:2" x14ac:dyDescent="0.25">
      <c r="A20" s="23">
        <v>2009</v>
      </c>
      <c r="B20" s="62">
        <v>2518309</v>
      </c>
    </row>
    <row r="21" spans="1:2" x14ac:dyDescent="0.25">
      <c r="A21" s="24">
        <v>2010</v>
      </c>
      <c r="B21" s="63">
        <v>3072472</v>
      </c>
    </row>
    <row r="22" spans="1:2" x14ac:dyDescent="0.25">
      <c r="A22" s="23">
        <v>2011</v>
      </c>
      <c r="B22" s="62">
        <v>2236795</v>
      </c>
    </row>
    <row r="23" spans="1:2" x14ac:dyDescent="0.25">
      <c r="A23" s="24">
        <v>2012</v>
      </c>
      <c r="B23" s="63">
        <v>1687838</v>
      </c>
    </row>
    <row r="24" spans="1:2" x14ac:dyDescent="0.25">
      <c r="A24" s="23">
        <v>2013</v>
      </c>
      <c r="B24" s="62">
        <v>1632266</v>
      </c>
    </row>
    <row r="25" spans="1:2" x14ac:dyDescent="0.25">
      <c r="A25" s="24">
        <v>2014</v>
      </c>
      <c r="B25" s="63">
        <v>1271495</v>
      </c>
    </row>
    <row r="26" spans="1:2" x14ac:dyDescent="0.25">
      <c r="A26" s="23">
        <v>2015</v>
      </c>
      <c r="B26" s="62">
        <v>1416579</v>
      </c>
    </row>
    <row r="27" spans="1:2" x14ac:dyDescent="0.25">
      <c r="A27" t="s">
        <v>15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6" workbookViewId="0">
      <selection activeCell="A27" sqref="A27"/>
    </sheetView>
  </sheetViews>
  <sheetFormatPr baseColWidth="10" defaultRowHeight="15" x14ac:dyDescent="0.25"/>
  <sheetData>
    <row r="1" spans="1:2" ht="75" x14ac:dyDescent="0.25">
      <c r="A1" s="21" t="s">
        <v>6</v>
      </c>
      <c r="B1" s="82" t="s">
        <v>96</v>
      </c>
    </row>
    <row r="2" spans="1:2" x14ac:dyDescent="0.25">
      <c r="A2" s="23">
        <v>1991</v>
      </c>
      <c r="B2" s="64">
        <v>0</v>
      </c>
    </row>
    <row r="3" spans="1:2" x14ac:dyDescent="0.25">
      <c r="A3" s="24">
        <v>1992</v>
      </c>
      <c r="B3" s="65">
        <v>0</v>
      </c>
    </row>
    <row r="4" spans="1:2" x14ac:dyDescent="0.25">
      <c r="A4" s="23">
        <v>1993</v>
      </c>
      <c r="B4" s="64">
        <v>0</v>
      </c>
    </row>
    <row r="5" spans="1:2" x14ac:dyDescent="0.25">
      <c r="A5" s="24">
        <v>1994</v>
      </c>
      <c r="B5" s="65">
        <v>0</v>
      </c>
    </row>
    <row r="6" spans="1:2" x14ac:dyDescent="0.25">
      <c r="A6" s="23">
        <v>1995</v>
      </c>
      <c r="B6" s="64">
        <v>0</v>
      </c>
    </row>
    <row r="7" spans="1:2" x14ac:dyDescent="0.25">
      <c r="A7" s="24">
        <v>1996</v>
      </c>
      <c r="B7" s="65">
        <v>0</v>
      </c>
    </row>
    <row r="8" spans="1:2" x14ac:dyDescent="0.25">
      <c r="A8" s="23">
        <v>1997</v>
      </c>
      <c r="B8" s="64">
        <v>0</v>
      </c>
    </row>
    <row r="9" spans="1:2" x14ac:dyDescent="0.25">
      <c r="A9" s="24">
        <v>1998</v>
      </c>
      <c r="B9" s="65">
        <v>7601</v>
      </c>
    </row>
    <row r="10" spans="1:2" x14ac:dyDescent="0.25">
      <c r="A10" s="23">
        <v>1999</v>
      </c>
      <c r="B10" s="64">
        <v>3518</v>
      </c>
    </row>
    <row r="11" spans="1:2" x14ac:dyDescent="0.25">
      <c r="A11" s="24">
        <v>2000</v>
      </c>
      <c r="B11" s="65">
        <v>4340</v>
      </c>
    </row>
    <row r="12" spans="1:2" x14ac:dyDescent="0.25">
      <c r="A12" s="23">
        <v>2001</v>
      </c>
      <c r="B12" s="64">
        <v>56020</v>
      </c>
    </row>
    <row r="13" spans="1:2" x14ac:dyDescent="0.25">
      <c r="A13" s="24">
        <v>2002</v>
      </c>
      <c r="B13" s="65">
        <v>11587</v>
      </c>
    </row>
    <row r="14" spans="1:2" x14ac:dyDescent="0.25">
      <c r="A14" s="23">
        <v>2003</v>
      </c>
      <c r="B14" s="64">
        <v>13707</v>
      </c>
    </row>
    <row r="15" spans="1:2" x14ac:dyDescent="0.25">
      <c r="A15" s="24">
        <v>2004</v>
      </c>
      <c r="B15" s="65">
        <v>32107</v>
      </c>
    </row>
    <row r="16" spans="1:2" x14ac:dyDescent="0.25">
      <c r="A16" s="23">
        <v>2005</v>
      </c>
      <c r="B16" s="64">
        <v>10200</v>
      </c>
    </row>
    <row r="17" spans="1:2" x14ac:dyDescent="0.25">
      <c r="A17" s="24">
        <v>2006</v>
      </c>
      <c r="B17" s="65">
        <v>25448</v>
      </c>
    </row>
    <row r="18" spans="1:2" x14ac:dyDescent="0.25">
      <c r="A18" s="23">
        <v>2007</v>
      </c>
      <c r="B18" s="64">
        <v>35357</v>
      </c>
    </row>
    <row r="19" spans="1:2" x14ac:dyDescent="0.25">
      <c r="A19" s="24">
        <v>2008</v>
      </c>
      <c r="B19" s="65">
        <v>89321</v>
      </c>
    </row>
    <row r="20" spans="1:2" x14ac:dyDescent="0.25">
      <c r="A20" s="23">
        <v>2009</v>
      </c>
      <c r="B20" s="64">
        <v>61451</v>
      </c>
    </row>
    <row r="21" spans="1:2" x14ac:dyDescent="0.25">
      <c r="A21" s="24">
        <v>2010</v>
      </c>
      <c r="B21" s="65">
        <v>113215</v>
      </c>
    </row>
    <row r="22" spans="1:2" x14ac:dyDescent="0.25">
      <c r="A22" s="23">
        <v>2011</v>
      </c>
      <c r="B22" s="64">
        <v>346472</v>
      </c>
    </row>
    <row r="23" spans="1:2" x14ac:dyDescent="0.25">
      <c r="A23" s="24">
        <v>2012</v>
      </c>
      <c r="B23" s="65">
        <v>496446</v>
      </c>
    </row>
    <row r="24" spans="1:2" x14ac:dyDescent="0.25">
      <c r="A24" s="23">
        <v>2013</v>
      </c>
      <c r="B24" s="64">
        <v>573134</v>
      </c>
    </row>
    <row r="25" spans="1:2" x14ac:dyDescent="0.25">
      <c r="A25" s="24">
        <v>2014</v>
      </c>
      <c r="B25" s="65">
        <v>488275</v>
      </c>
    </row>
    <row r="26" spans="1:2" x14ac:dyDescent="0.25">
      <c r="A26" s="23">
        <v>2015</v>
      </c>
      <c r="B26" s="64">
        <v>644131</v>
      </c>
    </row>
    <row r="27" spans="1:2" x14ac:dyDescent="0.25">
      <c r="A27" t="s">
        <v>15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6" workbookViewId="0">
      <selection activeCell="J24" sqref="J24"/>
    </sheetView>
  </sheetViews>
  <sheetFormatPr baseColWidth="10" defaultRowHeight="15" x14ac:dyDescent="0.25"/>
  <cols>
    <col min="2" max="2" width="12.5703125" customWidth="1"/>
    <col min="4" max="4" width="12.85546875" customWidth="1"/>
  </cols>
  <sheetData>
    <row r="1" spans="1:4" ht="75" x14ac:dyDescent="0.25">
      <c r="A1" s="21" t="s">
        <v>6</v>
      </c>
      <c r="B1" s="21" t="s">
        <v>73</v>
      </c>
      <c r="C1" s="82" t="s">
        <v>96</v>
      </c>
      <c r="D1" s="47" t="s">
        <v>95</v>
      </c>
    </row>
    <row r="2" spans="1:4" x14ac:dyDescent="0.25">
      <c r="A2" s="23">
        <v>1991</v>
      </c>
      <c r="B2" s="62">
        <v>13156350</v>
      </c>
      <c r="C2" s="64">
        <v>0</v>
      </c>
      <c r="D2" s="62">
        <f>B2-C2</f>
        <v>13156350</v>
      </c>
    </row>
    <row r="3" spans="1:4" x14ac:dyDescent="0.25">
      <c r="A3" s="24">
        <v>1992</v>
      </c>
      <c r="B3" s="63">
        <v>12706761</v>
      </c>
      <c r="C3" s="65">
        <v>0</v>
      </c>
      <c r="D3" s="63">
        <f t="shared" ref="D3:D26" si="0">B3-C3</f>
        <v>12706761</v>
      </c>
    </row>
    <row r="4" spans="1:4" x14ac:dyDescent="0.25">
      <c r="A4" s="23">
        <v>1993</v>
      </c>
      <c r="B4" s="62">
        <v>8802628</v>
      </c>
      <c r="C4" s="64">
        <v>0</v>
      </c>
      <c r="D4" s="62">
        <f t="shared" si="0"/>
        <v>8802628</v>
      </c>
    </row>
    <row r="5" spans="1:4" x14ac:dyDescent="0.25">
      <c r="A5" s="24">
        <v>1994</v>
      </c>
      <c r="B5" s="63">
        <v>10073814</v>
      </c>
      <c r="C5" s="65">
        <v>0</v>
      </c>
      <c r="D5" s="63">
        <f t="shared" si="0"/>
        <v>10073814</v>
      </c>
    </row>
    <row r="6" spans="1:4" x14ac:dyDescent="0.25">
      <c r="A6" s="23">
        <v>1995</v>
      </c>
      <c r="B6" s="62">
        <v>12928108</v>
      </c>
      <c r="C6" s="64">
        <v>0</v>
      </c>
      <c r="D6" s="62">
        <f t="shared" si="0"/>
        <v>12928108</v>
      </c>
    </row>
    <row r="7" spans="1:4" x14ac:dyDescent="0.25">
      <c r="A7" s="24">
        <v>1996</v>
      </c>
      <c r="B7" s="63">
        <v>12144149</v>
      </c>
      <c r="C7" s="65">
        <v>0</v>
      </c>
      <c r="D7" s="63">
        <f t="shared" si="0"/>
        <v>12144149</v>
      </c>
    </row>
    <row r="8" spans="1:4" x14ac:dyDescent="0.25">
      <c r="A8" s="23">
        <v>1997</v>
      </c>
      <c r="B8" s="62">
        <v>11915047</v>
      </c>
      <c r="C8" s="64">
        <v>0</v>
      </c>
      <c r="D8" s="62">
        <f t="shared" si="0"/>
        <v>11915047</v>
      </c>
    </row>
    <row r="9" spans="1:4" x14ac:dyDescent="0.25">
      <c r="A9" s="24">
        <v>1998</v>
      </c>
      <c r="B9" s="63">
        <v>8974230</v>
      </c>
      <c r="C9" s="65">
        <v>7601</v>
      </c>
      <c r="D9" s="63">
        <f t="shared" si="0"/>
        <v>8966629</v>
      </c>
    </row>
    <row r="10" spans="1:4" x14ac:dyDescent="0.25">
      <c r="A10" s="23">
        <v>1999</v>
      </c>
      <c r="B10" s="62">
        <v>9443776</v>
      </c>
      <c r="C10" s="64">
        <v>3518</v>
      </c>
      <c r="D10" s="62">
        <f t="shared" si="0"/>
        <v>9440258</v>
      </c>
    </row>
    <row r="11" spans="1:4" x14ac:dyDescent="0.25">
      <c r="A11" s="24">
        <v>2000</v>
      </c>
      <c r="B11" s="63">
        <v>11934086</v>
      </c>
      <c r="C11" s="65">
        <v>4340</v>
      </c>
      <c r="D11" s="63">
        <f t="shared" si="0"/>
        <v>11929746</v>
      </c>
    </row>
    <row r="12" spans="1:4" x14ac:dyDescent="0.25">
      <c r="A12" s="23">
        <v>2001</v>
      </c>
      <c r="B12" s="62">
        <v>8429033</v>
      </c>
      <c r="C12" s="64">
        <v>56020</v>
      </c>
      <c r="D12" s="62">
        <f t="shared" si="0"/>
        <v>8373013</v>
      </c>
    </row>
    <row r="13" spans="1:4" x14ac:dyDescent="0.25">
      <c r="A13" s="24">
        <v>2002</v>
      </c>
      <c r="B13" s="63">
        <v>6958273</v>
      </c>
      <c r="C13" s="65">
        <v>11587</v>
      </c>
      <c r="D13" s="63">
        <f t="shared" si="0"/>
        <v>6946686</v>
      </c>
    </row>
    <row r="14" spans="1:4" x14ac:dyDescent="0.25">
      <c r="A14" s="23">
        <v>2003</v>
      </c>
      <c r="B14" s="62">
        <v>3373235</v>
      </c>
      <c r="C14" s="64">
        <v>13707</v>
      </c>
      <c r="D14" s="62">
        <f t="shared" si="0"/>
        <v>3359528</v>
      </c>
    </row>
    <row r="15" spans="1:4" x14ac:dyDescent="0.25">
      <c r="A15" s="24">
        <v>2004</v>
      </c>
      <c r="B15" s="63">
        <v>2994013</v>
      </c>
      <c r="C15" s="65">
        <v>32107</v>
      </c>
      <c r="D15" s="63">
        <f t="shared" si="0"/>
        <v>2961906</v>
      </c>
    </row>
    <row r="16" spans="1:4" x14ac:dyDescent="0.25">
      <c r="A16" s="23">
        <v>2005</v>
      </c>
      <c r="B16" s="62">
        <v>1773705</v>
      </c>
      <c r="C16" s="64">
        <v>10200</v>
      </c>
      <c r="D16" s="62">
        <f t="shared" si="0"/>
        <v>1763505</v>
      </c>
    </row>
    <row r="17" spans="1:4" x14ac:dyDescent="0.25">
      <c r="A17" s="24">
        <v>2006</v>
      </c>
      <c r="B17" s="63">
        <v>2189952</v>
      </c>
      <c r="C17" s="65">
        <v>25448</v>
      </c>
      <c r="D17" s="63">
        <f t="shared" si="0"/>
        <v>2164504</v>
      </c>
    </row>
    <row r="18" spans="1:4" x14ac:dyDescent="0.25">
      <c r="A18" s="23">
        <v>2007</v>
      </c>
      <c r="B18" s="62">
        <v>1505561</v>
      </c>
      <c r="C18" s="64">
        <v>35357</v>
      </c>
      <c r="D18" s="62">
        <f t="shared" si="0"/>
        <v>1470204</v>
      </c>
    </row>
    <row r="19" spans="1:4" x14ac:dyDescent="0.25">
      <c r="A19" s="24">
        <v>2008</v>
      </c>
      <c r="B19" s="63">
        <v>2368323</v>
      </c>
      <c r="C19" s="65">
        <v>89321</v>
      </c>
      <c r="D19" s="63">
        <f t="shared" si="0"/>
        <v>2279002</v>
      </c>
    </row>
    <row r="20" spans="1:4" x14ac:dyDescent="0.25">
      <c r="A20" s="23">
        <v>2009</v>
      </c>
      <c r="B20" s="62">
        <v>2518309</v>
      </c>
      <c r="C20" s="64">
        <v>61451</v>
      </c>
      <c r="D20" s="62">
        <f t="shared" si="0"/>
        <v>2456858</v>
      </c>
    </row>
    <row r="21" spans="1:4" x14ac:dyDescent="0.25">
      <c r="A21" s="24">
        <v>2010</v>
      </c>
      <c r="B21" s="63">
        <v>3072472</v>
      </c>
      <c r="C21" s="65">
        <v>113215</v>
      </c>
      <c r="D21" s="63">
        <f t="shared" si="0"/>
        <v>2959257</v>
      </c>
    </row>
    <row r="22" spans="1:4" x14ac:dyDescent="0.25">
      <c r="A22" s="23">
        <v>2011</v>
      </c>
      <c r="B22" s="62">
        <v>2236795</v>
      </c>
      <c r="C22" s="64">
        <v>346472</v>
      </c>
      <c r="D22" s="62">
        <f t="shared" si="0"/>
        <v>1890323</v>
      </c>
    </row>
    <row r="23" spans="1:4" x14ac:dyDescent="0.25">
      <c r="A23" s="24">
        <v>2012</v>
      </c>
      <c r="B23" s="63">
        <v>1687838</v>
      </c>
      <c r="C23" s="65">
        <v>496446</v>
      </c>
      <c r="D23" s="63">
        <f t="shared" si="0"/>
        <v>1191392</v>
      </c>
    </row>
    <row r="24" spans="1:4" x14ac:dyDescent="0.25">
      <c r="A24" s="23">
        <v>2013</v>
      </c>
      <c r="B24" s="62">
        <v>1632266</v>
      </c>
      <c r="C24" s="64">
        <v>573134</v>
      </c>
      <c r="D24" s="62">
        <f t="shared" si="0"/>
        <v>1059132</v>
      </c>
    </row>
    <row r="25" spans="1:4" x14ac:dyDescent="0.25">
      <c r="A25" s="24">
        <v>2014</v>
      </c>
      <c r="B25" s="63">
        <v>1271495</v>
      </c>
      <c r="C25" s="65">
        <v>488275</v>
      </c>
      <c r="D25" s="63">
        <f t="shared" si="0"/>
        <v>783220</v>
      </c>
    </row>
    <row r="26" spans="1:4" x14ac:dyDescent="0.25">
      <c r="A26" s="23">
        <v>2015</v>
      </c>
      <c r="B26" s="62">
        <v>1416579</v>
      </c>
      <c r="C26" s="64">
        <v>644131</v>
      </c>
      <c r="D26" s="62">
        <f t="shared" si="0"/>
        <v>772448</v>
      </c>
    </row>
    <row r="27" spans="1:4" x14ac:dyDescent="0.25">
      <c r="A27" t="s">
        <v>15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workbookViewId="0">
      <selection activeCell="A29" sqref="A29:XFD29"/>
    </sheetView>
  </sheetViews>
  <sheetFormatPr baseColWidth="10" defaultRowHeight="15" x14ac:dyDescent="0.25"/>
  <cols>
    <col min="2" max="2" width="13" customWidth="1"/>
  </cols>
  <sheetData>
    <row r="1" spans="1:4" x14ac:dyDescent="0.25">
      <c r="A1" t="s">
        <v>51</v>
      </c>
    </row>
    <row r="2" spans="1:4" ht="45" x14ac:dyDescent="0.25">
      <c r="A2" s="21" t="s">
        <v>6</v>
      </c>
      <c r="B2" s="21" t="s">
        <v>73</v>
      </c>
      <c r="C2" s="21" t="s">
        <v>16</v>
      </c>
      <c r="D2" s="47" t="s">
        <v>82</v>
      </c>
    </row>
    <row r="3" spans="1:4" x14ac:dyDescent="0.25">
      <c r="A3" s="23">
        <v>1991</v>
      </c>
      <c r="B3" s="62">
        <v>13156350</v>
      </c>
      <c r="C3" s="23">
        <v>34916770</v>
      </c>
      <c r="D3" s="66">
        <f>B3/C3</f>
        <v>0.3767917250077828</v>
      </c>
    </row>
    <row r="4" spans="1:4" x14ac:dyDescent="0.25">
      <c r="A4" s="24">
        <v>1992</v>
      </c>
      <c r="B4" s="63">
        <v>12706761</v>
      </c>
      <c r="C4" s="24">
        <v>35558683</v>
      </c>
      <c r="D4" s="68">
        <f t="shared" ref="D4:D27" si="0">B4/C4</f>
        <v>0.35734622117472686</v>
      </c>
    </row>
    <row r="5" spans="1:4" x14ac:dyDescent="0.25">
      <c r="A5" s="23">
        <v>1993</v>
      </c>
      <c r="B5" s="62">
        <v>8802628</v>
      </c>
      <c r="C5" s="23">
        <v>36195170</v>
      </c>
      <c r="D5" s="66">
        <f t="shared" si="0"/>
        <v>0.24319896826012974</v>
      </c>
    </row>
    <row r="6" spans="1:4" x14ac:dyDescent="0.25">
      <c r="A6" s="24">
        <v>1994</v>
      </c>
      <c r="B6" s="63">
        <v>10073814</v>
      </c>
      <c r="C6" s="24">
        <v>36823539</v>
      </c>
      <c r="D6" s="68">
        <f t="shared" si="0"/>
        <v>0.27356995752092161</v>
      </c>
    </row>
    <row r="7" spans="1:4" x14ac:dyDescent="0.25">
      <c r="A7" s="23">
        <v>1995</v>
      </c>
      <c r="B7" s="62">
        <v>12928108</v>
      </c>
      <c r="C7" s="23">
        <v>37441980</v>
      </c>
      <c r="D7" s="66">
        <f t="shared" si="0"/>
        <v>0.34528376971517</v>
      </c>
    </row>
    <row r="8" spans="1:4" x14ac:dyDescent="0.25">
      <c r="A8" s="24">
        <v>1996</v>
      </c>
      <c r="B8" s="63">
        <v>12144149</v>
      </c>
      <c r="C8" s="24">
        <v>38049040</v>
      </c>
      <c r="D8" s="68">
        <f t="shared" si="0"/>
        <v>0.31917096988517973</v>
      </c>
    </row>
    <row r="9" spans="1:4" x14ac:dyDescent="0.25">
      <c r="A9" s="23">
        <v>1997</v>
      </c>
      <c r="B9" s="62">
        <v>11915047</v>
      </c>
      <c r="C9" s="23">
        <v>38645409</v>
      </c>
      <c r="D9" s="66">
        <f t="shared" si="0"/>
        <v>0.30831726997636383</v>
      </c>
    </row>
    <row r="10" spans="1:4" x14ac:dyDescent="0.25">
      <c r="A10" s="24">
        <v>1998</v>
      </c>
      <c r="B10" s="63">
        <v>8974230</v>
      </c>
      <c r="C10" s="24">
        <v>39234059</v>
      </c>
      <c r="D10" s="68">
        <f t="shared" si="0"/>
        <v>0.2287357012946328</v>
      </c>
    </row>
    <row r="11" spans="1:4" x14ac:dyDescent="0.25">
      <c r="A11" s="23">
        <v>1999</v>
      </c>
      <c r="B11" s="62">
        <v>9443776</v>
      </c>
      <c r="C11" s="23">
        <v>39819279</v>
      </c>
      <c r="D11" s="66">
        <f t="shared" si="0"/>
        <v>0.23716592156276864</v>
      </c>
    </row>
    <row r="12" spans="1:4" x14ac:dyDescent="0.25">
      <c r="A12" s="24">
        <v>2000</v>
      </c>
      <c r="B12" s="63">
        <v>11934086</v>
      </c>
      <c r="C12" s="24">
        <v>40403959</v>
      </c>
      <c r="D12" s="68">
        <f t="shared" si="0"/>
        <v>0.29536922359514323</v>
      </c>
    </row>
    <row r="13" spans="1:4" x14ac:dyDescent="0.25">
      <c r="A13" s="23">
        <v>2001</v>
      </c>
      <c r="B13" s="62">
        <v>8429033</v>
      </c>
      <c r="C13" s="23">
        <v>40988909</v>
      </c>
      <c r="D13" s="66">
        <f t="shared" si="0"/>
        <v>0.20564179934625731</v>
      </c>
    </row>
    <row r="14" spans="1:4" x14ac:dyDescent="0.25">
      <c r="A14" s="24">
        <v>2002</v>
      </c>
      <c r="B14" s="63">
        <v>6958273</v>
      </c>
      <c r="C14" s="24">
        <v>41572493</v>
      </c>
      <c r="D14" s="68">
        <f t="shared" si="0"/>
        <v>0.16737685180438902</v>
      </c>
    </row>
    <row r="15" spans="1:4" x14ac:dyDescent="0.25">
      <c r="A15" s="23">
        <v>2003</v>
      </c>
      <c r="B15" s="62">
        <v>3373235</v>
      </c>
      <c r="C15" s="23">
        <v>42152147</v>
      </c>
      <c r="D15" s="66">
        <f t="shared" si="0"/>
        <v>8.0025223863448763E-2</v>
      </c>
    </row>
    <row r="16" spans="1:4" x14ac:dyDescent="0.25">
      <c r="A16" s="24">
        <v>2004</v>
      </c>
      <c r="B16" s="63">
        <v>2994013</v>
      </c>
      <c r="C16" s="24">
        <v>42724157</v>
      </c>
      <c r="D16" s="68">
        <f t="shared" si="0"/>
        <v>7.0077754840194975E-2</v>
      </c>
    </row>
    <row r="17" spans="1:4" x14ac:dyDescent="0.25">
      <c r="A17" s="23">
        <v>2005</v>
      </c>
      <c r="B17" s="62">
        <v>1773705</v>
      </c>
      <c r="C17" s="23">
        <v>43285636</v>
      </c>
      <c r="D17" s="66">
        <f t="shared" si="0"/>
        <v>4.0976757278095674E-2</v>
      </c>
    </row>
    <row r="18" spans="1:4" x14ac:dyDescent="0.25">
      <c r="A18" s="24">
        <v>2006</v>
      </c>
      <c r="B18" s="63">
        <v>2189952</v>
      </c>
      <c r="C18" s="24">
        <v>43835744</v>
      </c>
      <c r="D18" s="68">
        <f t="shared" si="0"/>
        <v>4.995813462182825E-2</v>
      </c>
    </row>
    <row r="19" spans="1:4" x14ac:dyDescent="0.25">
      <c r="A19" s="23">
        <v>2007</v>
      </c>
      <c r="B19" s="62">
        <v>1505561</v>
      </c>
      <c r="C19" s="23">
        <v>44374647</v>
      </c>
      <c r="D19" s="66">
        <f t="shared" si="0"/>
        <v>3.3928405109340927E-2</v>
      </c>
    </row>
    <row r="20" spans="1:4" x14ac:dyDescent="0.25">
      <c r="A20" s="24">
        <v>2008</v>
      </c>
      <c r="B20" s="63">
        <v>2368323</v>
      </c>
      <c r="C20" s="24">
        <v>44901660</v>
      </c>
      <c r="D20" s="68">
        <f t="shared" si="0"/>
        <v>5.2744664673867292E-2</v>
      </c>
    </row>
    <row r="21" spans="1:4" x14ac:dyDescent="0.25">
      <c r="A21" s="23">
        <v>2009</v>
      </c>
      <c r="B21" s="62">
        <v>2518309</v>
      </c>
      <c r="C21" s="23">
        <v>45416276</v>
      </c>
      <c r="D21" s="66">
        <f t="shared" si="0"/>
        <v>5.5449482471878586E-2</v>
      </c>
    </row>
    <row r="22" spans="1:4" x14ac:dyDescent="0.25">
      <c r="A22" s="24">
        <v>2010</v>
      </c>
      <c r="B22" s="63">
        <v>3072472</v>
      </c>
      <c r="C22" s="24">
        <v>45918101</v>
      </c>
      <c r="D22" s="68">
        <f t="shared" si="0"/>
        <v>6.6912000563786378E-2</v>
      </c>
    </row>
    <row r="23" spans="1:4" x14ac:dyDescent="0.25">
      <c r="A23" s="23">
        <v>2011</v>
      </c>
      <c r="B23" s="62">
        <v>2236795</v>
      </c>
      <c r="C23" s="23">
        <v>46406446</v>
      </c>
      <c r="D23" s="66">
        <f t="shared" si="0"/>
        <v>4.8200092719877755E-2</v>
      </c>
    </row>
    <row r="24" spans="1:4" x14ac:dyDescent="0.25">
      <c r="A24" s="24">
        <v>2012</v>
      </c>
      <c r="B24" s="63">
        <v>1687838</v>
      </c>
      <c r="C24" s="24">
        <v>46881018</v>
      </c>
      <c r="D24" s="68">
        <f t="shared" si="0"/>
        <v>3.6002588510343353E-2</v>
      </c>
    </row>
    <row r="25" spans="1:4" x14ac:dyDescent="0.25">
      <c r="A25" s="23">
        <v>2013</v>
      </c>
      <c r="B25" s="62">
        <v>1632266</v>
      </c>
      <c r="C25" s="23">
        <v>47342363</v>
      </c>
      <c r="D25" s="66">
        <f t="shared" si="0"/>
        <v>3.4477915688323375E-2</v>
      </c>
    </row>
    <row r="26" spans="1:4" x14ac:dyDescent="0.25">
      <c r="A26" s="24">
        <v>2014</v>
      </c>
      <c r="B26" s="63">
        <v>1271495</v>
      </c>
      <c r="C26" s="24">
        <v>47791393</v>
      </c>
      <c r="D26" s="68">
        <f t="shared" si="0"/>
        <v>2.6605104396099106E-2</v>
      </c>
    </row>
    <row r="27" spans="1:4" x14ac:dyDescent="0.25">
      <c r="A27" s="23">
        <v>2015</v>
      </c>
      <c r="B27" s="62">
        <v>1416579</v>
      </c>
      <c r="C27" s="23">
        <v>48228704</v>
      </c>
      <c r="D27" s="66">
        <f t="shared" si="0"/>
        <v>2.9372114166700394E-2</v>
      </c>
    </row>
    <row r="28" spans="1:4" x14ac:dyDescent="0.25">
      <c r="A28" t="s">
        <v>97</v>
      </c>
    </row>
    <row r="30" spans="1:4" x14ac:dyDescent="0.25">
      <c r="A30" t="s">
        <v>52</v>
      </c>
    </row>
    <row r="31" spans="1:4" ht="75" x14ac:dyDescent="0.25">
      <c r="A31" s="21" t="s">
        <v>6</v>
      </c>
      <c r="B31" s="21" t="s">
        <v>80</v>
      </c>
      <c r="C31" s="21" t="s">
        <v>16</v>
      </c>
      <c r="D31" s="21" t="s">
        <v>83</v>
      </c>
    </row>
    <row r="32" spans="1:4" x14ac:dyDescent="0.25">
      <c r="A32" s="23">
        <v>1991</v>
      </c>
      <c r="B32" s="64">
        <v>0</v>
      </c>
      <c r="C32" s="23">
        <v>34916770</v>
      </c>
      <c r="D32" s="70">
        <f>B32/C32</f>
        <v>0</v>
      </c>
    </row>
    <row r="33" spans="1:4" x14ac:dyDescent="0.25">
      <c r="A33" s="24">
        <v>1992</v>
      </c>
      <c r="B33" s="65">
        <v>0</v>
      </c>
      <c r="C33" s="24">
        <v>35558683</v>
      </c>
      <c r="D33" s="71">
        <f t="shared" ref="D33:D56" si="1">B33/C33</f>
        <v>0</v>
      </c>
    </row>
    <row r="34" spans="1:4" x14ac:dyDescent="0.25">
      <c r="A34" s="23">
        <v>1993</v>
      </c>
      <c r="B34" s="64">
        <v>0</v>
      </c>
      <c r="C34" s="23">
        <v>36195170</v>
      </c>
      <c r="D34" s="70">
        <f t="shared" si="1"/>
        <v>0</v>
      </c>
    </row>
    <row r="35" spans="1:4" x14ac:dyDescent="0.25">
      <c r="A35" s="24">
        <v>1994</v>
      </c>
      <c r="B35" s="65">
        <v>0</v>
      </c>
      <c r="C35" s="24">
        <v>36823539</v>
      </c>
      <c r="D35" s="71">
        <f t="shared" si="1"/>
        <v>0</v>
      </c>
    </row>
    <row r="36" spans="1:4" x14ac:dyDescent="0.25">
      <c r="A36" s="23">
        <v>1995</v>
      </c>
      <c r="B36" s="64">
        <v>0</v>
      </c>
      <c r="C36" s="23">
        <v>37441980</v>
      </c>
      <c r="D36" s="70">
        <f t="shared" si="1"/>
        <v>0</v>
      </c>
    </row>
    <row r="37" spans="1:4" x14ac:dyDescent="0.25">
      <c r="A37" s="24">
        <v>1996</v>
      </c>
      <c r="B37" s="65">
        <v>0</v>
      </c>
      <c r="C37" s="24">
        <v>38049040</v>
      </c>
      <c r="D37" s="71">
        <f t="shared" si="1"/>
        <v>0</v>
      </c>
    </row>
    <row r="38" spans="1:4" x14ac:dyDescent="0.25">
      <c r="A38" s="23">
        <v>1997</v>
      </c>
      <c r="B38" s="64">
        <v>0</v>
      </c>
      <c r="C38" s="23">
        <v>38645409</v>
      </c>
      <c r="D38" s="70">
        <f t="shared" si="1"/>
        <v>0</v>
      </c>
    </row>
    <row r="39" spans="1:4" x14ac:dyDescent="0.25">
      <c r="A39" s="24">
        <v>1998</v>
      </c>
      <c r="B39" s="65">
        <v>7601</v>
      </c>
      <c r="C39" s="24">
        <v>39234059</v>
      </c>
      <c r="D39" s="71">
        <f t="shared" si="1"/>
        <v>1.9373473440512489E-4</v>
      </c>
    </row>
    <row r="40" spans="1:4" x14ac:dyDescent="0.25">
      <c r="A40" s="23">
        <v>1999</v>
      </c>
      <c r="B40" s="64">
        <v>3518</v>
      </c>
      <c r="C40" s="23">
        <v>39819279</v>
      </c>
      <c r="D40" s="70">
        <f t="shared" si="1"/>
        <v>8.8349163730463328E-5</v>
      </c>
    </row>
    <row r="41" spans="1:4" x14ac:dyDescent="0.25">
      <c r="A41" s="24">
        <v>2000</v>
      </c>
      <c r="B41" s="65">
        <v>4340</v>
      </c>
      <c r="C41" s="24">
        <v>40403959</v>
      </c>
      <c r="D41" s="71">
        <f t="shared" si="1"/>
        <v>1.0741521641480727E-4</v>
      </c>
    </row>
    <row r="42" spans="1:4" x14ac:dyDescent="0.25">
      <c r="A42" s="23">
        <v>2001</v>
      </c>
      <c r="B42" s="64">
        <v>56020</v>
      </c>
      <c r="C42" s="23">
        <v>40988909</v>
      </c>
      <c r="D42" s="70">
        <f t="shared" si="1"/>
        <v>1.3667111754548042E-3</v>
      </c>
    </row>
    <row r="43" spans="1:4" x14ac:dyDescent="0.25">
      <c r="A43" s="24">
        <v>2002</v>
      </c>
      <c r="B43" s="65">
        <v>11587</v>
      </c>
      <c r="C43" s="24">
        <v>41572493</v>
      </c>
      <c r="D43" s="71">
        <f t="shared" si="1"/>
        <v>2.7871794939023743E-4</v>
      </c>
    </row>
    <row r="44" spans="1:4" x14ac:dyDescent="0.25">
      <c r="A44" s="23">
        <v>2003</v>
      </c>
      <c r="B44" s="64">
        <v>13707</v>
      </c>
      <c r="C44" s="23">
        <v>42152147</v>
      </c>
      <c r="D44" s="70">
        <f t="shared" si="1"/>
        <v>3.2517916584415025E-4</v>
      </c>
    </row>
    <row r="45" spans="1:4" x14ac:dyDescent="0.25">
      <c r="A45" s="24">
        <v>2004</v>
      </c>
      <c r="B45" s="65">
        <v>32107</v>
      </c>
      <c r="C45" s="24">
        <v>42724157</v>
      </c>
      <c r="D45" s="71">
        <f t="shared" si="1"/>
        <v>7.5149522552311562E-4</v>
      </c>
    </row>
    <row r="46" spans="1:4" x14ac:dyDescent="0.25">
      <c r="A46" s="23">
        <v>2005</v>
      </c>
      <c r="B46" s="64">
        <v>10200</v>
      </c>
      <c r="C46" s="23">
        <v>43285636</v>
      </c>
      <c r="D46" s="70">
        <f t="shared" si="1"/>
        <v>2.3564399053764624E-4</v>
      </c>
    </row>
    <row r="47" spans="1:4" x14ac:dyDescent="0.25">
      <c r="A47" s="24">
        <v>2006</v>
      </c>
      <c r="B47" s="65">
        <v>25448</v>
      </c>
      <c r="C47" s="24">
        <v>43835744</v>
      </c>
      <c r="D47" s="71">
        <f t="shared" si="1"/>
        <v>5.8053081065534103E-4</v>
      </c>
    </row>
    <row r="48" spans="1:4" x14ac:dyDescent="0.25">
      <c r="A48" s="23">
        <v>2007</v>
      </c>
      <c r="B48" s="64">
        <v>35357</v>
      </c>
      <c r="C48" s="23">
        <v>44374647</v>
      </c>
      <c r="D48" s="70">
        <f t="shared" si="1"/>
        <v>7.9678380314777487E-4</v>
      </c>
    </row>
    <row r="49" spans="1:4" x14ac:dyDescent="0.25">
      <c r="A49" s="24">
        <v>2008</v>
      </c>
      <c r="B49" s="65">
        <v>89321</v>
      </c>
      <c r="C49" s="24">
        <v>44901660</v>
      </c>
      <c r="D49" s="71">
        <f t="shared" si="1"/>
        <v>1.9892583035905575E-3</v>
      </c>
    </row>
    <row r="50" spans="1:4" x14ac:dyDescent="0.25">
      <c r="A50" s="23">
        <v>2009</v>
      </c>
      <c r="B50" s="64">
        <v>61451</v>
      </c>
      <c r="C50" s="23">
        <v>45416276</v>
      </c>
      <c r="D50" s="70">
        <f t="shared" si="1"/>
        <v>1.3530611800932335E-3</v>
      </c>
    </row>
    <row r="51" spans="1:4" x14ac:dyDescent="0.25">
      <c r="A51" s="24">
        <v>2010</v>
      </c>
      <c r="B51" s="65">
        <v>113215</v>
      </c>
      <c r="C51" s="24">
        <v>45918101</v>
      </c>
      <c r="D51" s="71">
        <f t="shared" si="1"/>
        <v>2.4655854126023201E-3</v>
      </c>
    </row>
    <row r="52" spans="1:4" x14ac:dyDescent="0.25">
      <c r="A52" s="23">
        <v>2011</v>
      </c>
      <c r="B52" s="64">
        <v>346472</v>
      </c>
      <c r="C52" s="23">
        <v>46406446</v>
      </c>
      <c r="D52" s="70">
        <f t="shared" si="1"/>
        <v>7.4660317663628019E-3</v>
      </c>
    </row>
    <row r="53" spans="1:4" x14ac:dyDescent="0.25">
      <c r="A53" s="24">
        <v>2012</v>
      </c>
      <c r="B53" s="65">
        <v>496446</v>
      </c>
      <c r="C53" s="24">
        <v>46881018</v>
      </c>
      <c r="D53" s="71">
        <f t="shared" si="1"/>
        <v>1.0589488479111097E-2</v>
      </c>
    </row>
    <row r="54" spans="1:4" x14ac:dyDescent="0.25">
      <c r="A54" s="23">
        <v>2013</v>
      </c>
      <c r="B54" s="64">
        <v>573134</v>
      </c>
      <c r="C54" s="23">
        <v>47342363</v>
      </c>
      <c r="D54" s="70">
        <f t="shared" si="1"/>
        <v>1.2106155326467333E-2</v>
      </c>
    </row>
    <row r="55" spans="1:4" x14ac:dyDescent="0.25">
      <c r="A55" s="24">
        <v>2014</v>
      </c>
      <c r="B55" s="65">
        <v>488275</v>
      </c>
      <c r="C55" s="24">
        <v>47791393</v>
      </c>
      <c r="D55" s="71">
        <f t="shared" si="1"/>
        <v>1.0216797823825726E-2</v>
      </c>
    </row>
    <row r="56" spans="1:4" x14ac:dyDescent="0.25">
      <c r="A56" s="23">
        <v>2015</v>
      </c>
      <c r="B56" s="64">
        <v>644131</v>
      </c>
      <c r="C56" s="23">
        <v>48228704</v>
      </c>
      <c r="D56" s="70">
        <f t="shared" si="1"/>
        <v>1.3355760088431985E-2</v>
      </c>
    </row>
    <row r="57" spans="1:4" x14ac:dyDescent="0.25">
      <c r="A57" t="s">
        <v>97</v>
      </c>
    </row>
    <row r="59" spans="1:4" x14ac:dyDescent="0.25">
      <c r="A59" t="s">
        <v>84</v>
      </c>
    </row>
    <row r="60" spans="1:4" ht="60" x14ac:dyDescent="0.25">
      <c r="A60" s="21" t="s">
        <v>6</v>
      </c>
      <c r="B60" s="21" t="s">
        <v>85</v>
      </c>
      <c r="C60" s="21" t="s">
        <v>16</v>
      </c>
      <c r="D60" s="47" t="s">
        <v>86</v>
      </c>
    </row>
    <row r="61" spans="1:4" x14ac:dyDescent="0.25">
      <c r="A61" s="23">
        <v>1991</v>
      </c>
      <c r="B61" s="64">
        <f t="shared" ref="B61:B85" si="2">B3+B32</f>
        <v>13156350</v>
      </c>
      <c r="C61" s="23">
        <v>34916770</v>
      </c>
      <c r="D61" s="66">
        <f>B61/C61</f>
        <v>0.3767917250077828</v>
      </c>
    </row>
    <row r="62" spans="1:4" x14ac:dyDescent="0.25">
      <c r="A62" s="24">
        <v>1992</v>
      </c>
      <c r="B62" s="65">
        <f t="shared" si="2"/>
        <v>12706761</v>
      </c>
      <c r="C62" s="24">
        <v>35558683</v>
      </c>
      <c r="D62" s="68">
        <f t="shared" ref="D62:D85" si="3">B62/C62</f>
        <v>0.35734622117472686</v>
      </c>
    </row>
    <row r="63" spans="1:4" x14ac:dyDescent="0.25">
      <c r="A63" s="23">
        <v>1993</v>
      </c>
      <c r="B63" s="64">
        <f t="shared" si="2"/>
        <v>8802628</v>
      </c>
      <c r="C63" s="23">
        <v>36195170</v>
      </c>
      <c r="D63" s="66">
        <f t="shared" si="3"/>
        <v>0.24319896826012974</v>
      </c>
    </row>
    <row r="64" spans="1:4" x14ac:dyDescent="0.25">
      <c r="A64" s="24">
        <v>1994</v>
      </c>
      <c r="B64" s="65">
        <f t="shared" si="2"/>
        <v>10073814</v>
      </c>
      <c r="C64" s="24">
        <v>36823539</v>
      </c>
      <c r="D64" s="68">
        <f t="shared" si="3"/>
        <v>0.27356995752092161</v>
      </c>
    </row>
    <row r="65" spans="1:4" x14ac:dyDescent="0.25">
      <c r="A65" s="23">
        <v>1995</v>
      </c>
      <c r="B65" s="64">
        <f t="shared" si="2"/>
        <v>12928108</v>
      </c>
      <c r="C65" s="23">
        <v>37441980</v>
      </c>
      <c r="D65" s="66">
        <f t="shared" si="3"/>
        <v>0.34528376971517</v>
      </c>
    </row>
    <row r="66" spans="1:4" x14ac:dyDescent="0.25">
      <c r="A66" s="24">
        <v>1996</v>
      </c>
      <c r="B66" s="65">
        <f t="shared" si="2"/>
        <v>12144149</v>
      </c>
      <c r="C66" s="24">
        <v>38049040</v>
      </c>
      <c r="D66" s="68">
        <f t="shared" si="3"/>
        <v>0.31917096988517973</v>
      </c>
    </row>
    <row r="67" spans="1:4" x14ac:dyDescent="0.25">
      <c r="A67" s="23">
        <v>1997</v>
      </c>
      <c r="B67" s="64">
        <f t="shared" si="2"/>
        <v>11915047</v>
      </c>
      <c r="C67" s="23">
        <v>38645409</v>
      </c>
      <c r="D67" s="66">
        <f t="shared" si="3"/>
        <v>0.30831726997636383</v>
      </c>
    </row>
    <row r="68" spans="1:4" x14ac:dyDescent="0.25">
      <c r="A68" s="24">
        <v>1998</v>
      </c>
      <c r="B68" s="65">
        <f t="shared" si="2"/>
        <v>8981831</v>
      </c>
      <c r="C68" s="24">
        <v>39234059</v>
      </c>
      <c r="D68" s="68">
        <f t="shared" si="3"/>
        <v>0.22892943602903792</v>
      </c>
    </row>
    <row r="69" spans="1:4" x14ac:dyDescent="0.25">
      <c r="A69" s="23">
        <v>1999</v>
      </c>
      <c r="B69" s="64">
        <f t="shared" si="2"/>
        <v>9447294</v>
      </c>
      <c r="C69" s="23">
        <v>39819279</v>
      </c>
      <c r="D69" s="66">
        <f t="shared" si="3"/>
        <v>0.2372542707264991</v>
      </c>
    </row>
    <row r="70" spans="1:4" x14ac:dyDescent="0.25">
      <c r="A70" s="24">
        <v>2000</v>
      </c>
      <c r="B70" s="65">
        <f t="shared" si="2"/>
        <v>11938426</v>
      </c>
      <c r="C70" s="24">
        <v>40403959</v>
      </c>
      <c r="D70" s="68">
        <f t="shared" si="3"/>
        <v>0.29547663881155806</v>
      </c>
    </row>
    <row r="71" spans="1:4" x14ac:dyDescent="0.25">
      <c r="A71" s="23">
        <v>2001</v>
      </c>
      <c r="B71" s="64">
        <f t="shared" si="2"/>
        <v>8485053</v>
      </c>
      <c r="C71" s="23">
        <v>40988909</v>
      </c>
      <c r="D71" s="66">
        <f t="shared" si="3"/>
        <v>0.2070085105217121</v>
      </c>
    </row>
    <row r="72" spans="1:4" x14ac:dyDescent="0.25">
      <c r="A72" s="24">
        <v>2002</v>
      </c>
      <c r="B72" s="65">
        <f t="shared" si="2"/>
        <v>6969860</v>
      </c>
      <c r="C72" s="24">
        <v>41572493</v>
      </c>
      <c r="D72" s="68">
        <f t="shared" si="3"/>
        <v>0.16765556975377927</v>
      </c>
    </row>
    <row r="73" spans="1:4" x14ac:dyDescent="0.25">
      <c r="A73" s="23">
        <v>2003</v>
      </c>
      <c r="B73" s="64">
        <f t="shared" si="2"/>
        <v>3386942</v>
      </c>
      <c r="C73" s="23">
        <v>42152147</v>
      </c>
      <c r="D73" s="66">
        <f t="shared" si="3"/>
        <v>8.0350403029292902E-2</v>
      </c>
    </row>
    <row r="74" spans="1:4" x14ac:dyDescent="0.25">
      <c r="A74" s="24">
        <v>2004</v>
      </c>
      <c r="B74" s="65">
        <f t="shared" si="2"/>
        <v>3026120</v>
      </c>
      <c r="C74" s="24">
        <v>42724157</v>
      </c>
      <c r="D74" s="68">
        <f t="shared" si="3"/>
        <v>7.0829250065718094E-2</v>
      </c>
    </row>
    <row r="75" spans="1:4" x14ac:dyDescent="0.25">
      <c r="A75" s="23">
        <v>2005</v>
      </c>
      <c r="B75" s="64">
        <f t="shared" si="2"/>
        <v>1783905</v>
      </c>
      <c r="C75" s="23">
        <v>43285636</v>
      </c>
      <c r="D75" s="66">
        <f t="shared" si="3"/>
        <v>4.121240126863332E-2</v>
      </c>
    </row>
    <row r="76" spans="1:4" x14ac:dyDescent="0.25">
      <c r="A76" s="24">
        <v>2006</v>
      </c>
      <c r="B76" s="65">
        <f t="shared" si="2"/>
        <v>2215400</v>
      </c>
      <c r="C76" s="24">
        <v>43835744</v>
      </c>
      <c r="D76" s="68">
        <f t="shared" si="3"/>
        <v>5.0538665432483594E-2</v>
      </c>
    </row>
    <row r="77" spans="1:4" x14ac:dyDescent="0.25">
      <c r="A77" s="23">
        <v>2007</v>
      </c>
      <c r="B77" s="64">
        <f t="shared" si="2"/>
        <v>1540918</v>
      </c>
      <c r="C77" s="23">
        <v>44374647</v>
      </c>
      <c r="D77" s="66">
        <f t="shared" si="3"/>
        <v>3.47251889124887E-2</v>
      </c>
    </row>
    <row r="78" spans="1:4" x14ac:dyDescent="0.25">
      <c r="A78" s="24">
        <v>2008</v>
      </c>
      <c r="B78" s="65">
        <f t="shared" si="2"/>
        <v>2457644</v>
      </c>
      <c r="C78" s="24">
        <v>44901660</v>
      </c>
      <c r="D78" s="68">
        <f t="shared" si="3"/>
        <v>5.4733922977457848E-2</v>
      </c>
    </row>
    <row r="79" spans="1:4" x14ac:dyDescent="0.25">
      <c r="A79" s="23">
        <v>2009</v>
      </c>
      <c r="B79" s="64">
        <f t="shared" si="2"/>
        <v>2579760</v>
      </c>
      <c r="C79" s="23">
        <v>45416276</v>
      </c>
      <c r="D79" s="66">
        <f t="shared" si="3"/>
        <v>5.6802543651971821E-2</v>
      </c>
    </row>
    <row r="80" spans="1:4" x14ac:dyDescent="0.25">
      <c r="A80" s="24">
        <v>2010</v>
      </c>
      <c r="B80" s="65">
        <f t="shared" si="2"/>
        <v>3185687</v>
      </c>
      <c r="C80" s="24">
        <v>45918101</v>
      </c>
      <c r="D80" s="68">
        <f t="shared" si="3"/>
        <v>6.9377585976388698E-2</v>
      </c>
    </row>
    <row r="81" spans="1:4" x14ac:dyDescent="0.25">
      <c r="A81" s="23">
        <v>2011</v>
      </c>
      <c r="B81" s="64">
        <f t="shared" si="2"/>
        <v>2583267</v>
      </c>
      <c r="C81" s="23">
        <v>46406446</v>
      </c>
      <c r="D81" s="66">
        <f t="shared" si="3"/>
        <v>5.5666124486240552E-2</v>
      </c>
    </row>
    <row r="82" spans="1:4" x14ac:dyDescent="0.25">
      <c r="A82" s="24">
        <v>2012</v>
      </c>
      <c r="B82" s="65">
        <f t="shared" si="2"/>
        <v>2184284</v>
      </c>
      <c r="C82" s="24">
        <v>46881018</v>
      </c>
      <c r="D82" s="68">
        <f t="shared" si="3"/>
        <v>4.6592076989454452E-2</v>
      </c>
    </row>
    <row r="83" spans="1:4" x14ac:dyDescent="0.25">
      <c r="A83" s="23">
        <v>2013</v>
      </c>
      <c r="B83" s="64">
        <f t="shared" si="2"/>
        <v>2205400</v>
      </c>
      <c r="C83" s="23">
        <v>47342363</v>
      </c>
      <c r="D83" s="66">
        <f t="shared" si="3"/>
        <v>4.6584071014790708E-2</v>
      </c>
    </row>
    <row r="84" spans="1:4" x14ac:dyDescent="0.25">
      <c r="A84" s="24">
        <v>2014</v>
      </c>
      <c r="B84" s="65">
        <f t="shared" si="2"/>
        <v>1759770</v>
      </c>
      <c r="C84" s="24">
        <v>47791393</v>
      </c>
      <c r="D84" s="68">
        <f t="shared" si="3"/>
        <v>3.6821902219924832E-2</v>
      </c>
    </row>
    <row r="85" spans="1:4" x14ac:dyDescent="0.25">
      <c r="A85" s="23">
        <v>2015</v>
      </c>
      <c r="B85" s="64">
        <f t="shared" si="2"/>
        <v>2060710</v>
      </c>
      <c r="C85" s="23">
        <v>48228704</v>
      </c>
      <c r="D85" s="66">
        <f t="shared" si="3"/>
        <v>4.272787425513238E-2</v>
      </c>
    </row>
    <row r="86" spans="1:4" x14ac:dyDescent="0.25">
      <c r="A86" t="s">
        <v>97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workbookViewId="0">
      <selection activeCell="A29" sqref="A29:XFD29"/>
    </sheetView>
  </sheetViews>
  <sheetFormatPr baseColWidth="10" defaultRowHeight="15" x14ac:dyDescent="0.25"/>
  <cols>
    <col min="2" max="2" width="13.85546875" customWidth="1"/>
    <col min="4" max="4" width="14" customWidth="1"/>
  </cols>
  <sheetData>
    <row r="1" spans="1:4" x14ac:dyDescent="0.25">
      <c r="A1" t="s">
        <v>47</v>
      </c>
    </row>
    <row r="2" spans="1:4" ht="75" x14ac:dyDescent="0.25">
      <c r="A2" s="21" t="s">
        <v>6</v>
      </c>
      <c r="B2" s="21" t="s">
        <v>73</v>
      </c>
      <c r="C2" s="21" t="s">
        <v>34</v>
      </c>
      <c r="D2" s="47" t="s">
        <v>23</v>
      </c>
    </row>
    <row r="3" spans="1:4" x14ac:dyDescent="0.25">
      <c r="A3" s="23">
        <v>1991</v>
      </c>
      <c r="B3" s="62">
        <v>13156350</v>
      </c>
      <c r="C3" s="25">
        <v>41.239551378248166</v>
      </c>
      <c r="D3" s="78">
        <f>(B3)/(C3*1000000000)</f>
        <v>3.1902262658801197E-4</v>
      </c>
    </row>
    <row r="4" spans="1:4" x14ac:dyDescent="0.25">
      <c r="A4" s="24">
        <v>1992</v>
      </c>
      <c r="B4" s="63">
        <v>12706761</v>
      </c>
      <c r="C4" s="26">
        <v>49.279585355094838</v>
      </c>
      <c r="D4" s="79">
        <f t="shared" ref="D4:D27" si="0">(B4)/(C4*1000000000)</f>
        <v>2.5785040414684198E-4</v>
      </c>
    </row>
    <row r="5" spans="1:4" x14ac:dyDescent="0.25">
      <c r="A5" s="23">
        <v>1993</v>
      </c>
      <c r="B5" s="62">
        <v>8802628</v>
      </c>
      <c r="C5" s="25">
        <v>55.802540100979527</v>
      </c>
      <c r="D5" s="78">
        <f t="shared" si="0"/>
        <v>1.5774600912558609E-4</v>
      </c>
    </row>
    <row r="6" spans="1:4" x14ac:dyDescent="0.25">
      <c r="A6" s="24">
        <v>1994</v>
      </c>
      <c r="B6" s="63">
        <v>10073814</v>
      </c>
      <c r="C6" s="26">
        <v>81.703496603993358</v>
      </c>
      <c r="D6" s="79">
        <f t="shared" si="0"/>
        <v>1.2329722005444292E-4</v>
      </c>
    </row>
    <row r="7" spans="1:4" x14ac:dyDescent="0.25">
      <c r="A7" s="23">
        <v>1995</v>
      </c>
      <c r="B7" s="62">
        <v>12928108</v>
      </c>
      <c r="C7" s="25">
        <v>92.507277798198501</v>
      </c>
      <c r="D7" s="78">
        <f t="shared" si="0"/>
        <v>1.3975233416988262E-4</v>
      </c>
    </row>
    <row r="8" spans="1:4" x14ac:dyDescent="0.25">
      <c r="A8" s="24">
        <v>1996</v>
      </c>
      <c r="B8" s="63">
        <v>12144149</v>
      </c>
      <c r="C8" s="26">
        <v>97.160111573336977</v>
      </c>
      <c r="D8" s="79">
        <f t="shared" si="0"/>
        <v>1.2499109771846578E-4</v>
      </c>
    </row>
    <row r="9" spans="1:4" x14ac:dyDescent="0.25">
      <c r="A9" s="23">
        <v>1997</v>
      </c>
      <c r="B9" s="62">
        <v>11915047</v>
      </c>
      <c r="C9" s="25">
        <v>106.6595079635281</v>
      </c>
      <c r="D9" s="78">
        <f t="shared" si="0"/>
        <v>1.1171106287190369E-4</v>
      </c>
    </row>
    <row r="10" spans="1:4" x14ac:dyDescent="0.25">
      <c r="A10" s="24">
        <v>1998</v>
      </c>
      <c r="B10" s="63">
        <v>8974230</v>
      </c>
      <c r="C10" s="26">
        <v>98.443743190849105</v>
      </c>
      <c r="D10" s="79">
        <f t="shared" si="0"/>
        <v>9.1160999258246462E-5</v>
      </c>
    </row>
    <row r="11" spans="1:4" x14ac:dyDescent="0.25">
      <c r="A11" s="23">
        <v>1999</v>
      </c>
      <c r="B11" s="62">
        <v>9443776</v>
      </c>
      <c r="C11" s="25">
        <v>86.186156584381663</v>
      </c>
      <c r="D11" s="78">
        <f t="shared" si="0"/>
        <v>1.0957416334900547E-4</v>
      </c>
    </row>
    <row r="12" spans="1:4" x14ac:dyDescent="0.25">
      <c r="A12" s="24">
        <v>2000</v>
      </c>
      <c r="B12" s="63">
        <v>11934086</v>
      </c>
      <c r="C12" s="26">
        <v>99.886577575544408</v>
      </c>
      <c r="D12" s="79">
        <f t="shared" si="0"/>
        <v>1.1947637299890697E-4</v>
      </c>
    </row>
    <row r="13" spans="1:4" x14ac:dyDescent="0.25">
      <c r="A13" s="23">
        <v>2001</v>
      </c>
      <c r="B13" s="62">
        <v>8429033</v>
      </c>
      <c r="C13" s="25">
        <v>98.203544965267795</v>
      </c>
      <c r="D13" s="78">
        <f t="shared" si="0"/>
        <v>8.5832268101738524E-5</v>
      </c>
    </row>
    <row r="14" spans="1:4" x14ac:dyDescent="0.25">
      <c r="A14" s="24">
        <v>2002</v>
      </c>
      <c r="B14" s="63">
        <v>6958273</v>
      </c>
      <c r="C14" s="26">
        <v>97.933392356425259</v>
      </c>
      <c r="D14" s="79">
        <f t="shared" si="0"/>
        <v>7.1051076987873563E-5</v>
      </c>
    </row>
    <row r="15" spans="1:4" x14ac:dyDescent="0.25">
      <c r="A15" s="23">
        <v>2003</v>
      </c>
      <c r="B15" s="62">
        <v>3373235</v>
      </c>
      <c r="C15" s="25">
        <v>94.684582573316717</v>
      </c>
      <c r="D15" s="78">
        <f t="shared" si="0"/>
        <v>3.5626021769573917E-5</v>
      </c>
    </row>
    <row r="16" spans="1:4" x14ac:dyDescent="0.25">
      <c r="A16" s="24">
        <v>2004</v>
      </c>
      <c r="B16" s="63">
        <v>2994013</v>
      </c>
      <c r="C16" s="26">
        <v>117.07486551527938</v>
      </c>
      <c r="D16" s="79">
        <f t="shared" si="0"/>
        <v>2.5573490832746271E-5</v>
      </c>
    </row>
    <row r="17" spans="1:4" x14ac:dyDescent="0.25">
      <c r="A17" s="23">
        <v>2005</v>
      </c>
      <c r="B17" s="62">
        <v>1773705</v>
      </c>
      <c r="C17" s="25">
        <v>146.56626631057017</v>
      </c>
      <c r="D17" s="78">
        <f t="shared" si="0"/>
        <v>1.210172739367983E-5</v>
      </c>
    </row>
    <row r="18" spans="1:4" x14ac:dyDescent="0.25">
      <c r="A18" s="24">
        <v>2006</v>
      </c>
      <c r="B18" s="63">
        <v>2189952</v>
      </c>
      <c r="C18" s="26">
        <v>162.59014609641432</v>
      </c>
      <c r="D18" s="79">
        <f t="shared" si="0"/>
        <v>1.3469155742694153E-5</v>
      </c>
    </row>
    <row r="19" spans="1:4" x14ac:dyDescent="0.25">
      <c r="A19" s="23">
        <v>2007</v>
      </c>
      <c r="B19" s="62">
        <v>1505561</v>
      </c>
      <c r="C19" s="25">
        <v>207.41649464237895</v>
      </c>
      <c r="D19" s="78">
        <f t="shared" si="0"/>
        <v>7.2586367954768567E-6</v>
      </c>
    </row>
    <row r="20" spans="1:4" x14ac:dyDescent="0.25">
      <c r="A20" s="24">
        <v>2008</v>
      </c>
      <c r="B20" s="63">
        <v>2368323</v>
      </c>
      <c r="C20" s="26">
        <v>243.98243787084013</v>
      </c>
      <c r="D20" s="79">
        <f t="shared" si="0"/>
        <v>9.7069404694355388E-6</v>
      </c>
    </row>
    <row r="21" spans="1:4" x14ac:dyDescent="0.25">
      <c r="A21" s="23">
        <v>2009</v>
      </c>
      <c r="B21" s="62">
        <v>2518309</v>
      </c>
      <c r="C21" s="25">
        <v>233.8216705442575</v>
      </c>
      <c r="D21" s="78">
        <f t="shared" si="0"/>
        <v>1.077021216270601E-5</v>
      </c>
    </row>
    <row r="22" spans="1:4" x14ac:dyDescent="0.25">
      <c r="A22" s="24">
        <v>2010</v>
      </c>
      <c r="B22" s="63">
        <v>3072472</v>
      </c>
      <c r="C22" s="26">
        <v>287.01818463752926</v>
      </c>
      <c r="D22" s="79">
        <f t="shared" si="0"/>
        <v>1.0704799084002907E-5</v>
      </c>
    </row>
    <row r="23" spans="1:4" x14ac:dyDescent="0.25">
      <c r="A23" s="23">
        <v>2011</v>
      </c>
      <c r="B23" s="62">
        <v>2236795</v>
      </c>
      <c r="C23" s="25">
        <v>335.41515670218615</v>
      </c>
      <c r="D23" s="78">
        <f t="shared" si="0"/>
        <v>6.6687356110923807E-6</v>
      </c>
    </row>
    <row r="24" spans="1:4" x14ac:dyDescent="0.25">
      <c r="A24" s="24">
        <v>2012</v>
      </c>
      <c r="B24" s="63">
        <v>1687838</v>
      </c>
      <c r="C24" s="26">
        <v>369.65970037551983</v>
      </c>
      <c r="D24" s="79">
        <f t="shared" si="0"/>
        <v>4.5659237354934958E-6</v>
      </c>
    </row>
    <row r="25" spans="1:4" x14ac:dyDescent="0.25">
      <c r="A25" s="23">
        <v>2013</v>
      </c>
      <c r="B25" s="62">
        <v>1632266</v>
      </c>
      <c r="C25" s="25">
        <v>380.19188186037212</v>
      </c>
      <c r="D25" s="78">
        <f t="shared" si="0"/>
        <v>4.293268946230314E-6</v>
      </c>
    </row>
    <row r="26" spans="1:4" x14ac:dyDescent="0.25">
      <c r="A26" s="24">
        <v>2014</v>
      </c>
      <c r="B26" s="63">
        <v>1271495</v>
      </c>
      <c r="C26" s="26">
        <v>378.41602053371474</v>
      </c>
      <c r="D26" s="79">
        <f t="shared" si="0"/>
        <v>3.3600453760036226E-6</v>
      </c>
    </row>
    <row r="27" spans="1:4" x14ac:dyDescent="0.25">
      <c r="A27" s="23">
        <v>2015</v>
      </c>
      <c r="B27" s="62">
        <v>1416579</v>
      </c>
      <c r="C27" s="25">
        <v>292.08015563330991</v>
      </c>
      <c r="D27" s="78">
        <f t="shared" si="0"/>
        <v>4.8499666022447433E-6</v>
      </c>
    </row>
    <row r="28" spans="1:4" x14ac:dyDescent="0.25">
      <c r="A28" t="s">
        <v>97</v>
      </c>
    </row>
    <row r="30" spans="1:4" x14ac:dyDescent="0.25">
      <c r="A30" t="s">
        <v>48</v>
      </c>
    </row>
    <row r="31" spans="1:4" ht="75" x14ac:dyDescent="0.25">
      <c r="A31" s="21" t="s">
        <v>6</v>
      </c>
      <c r="B31" s="21" t="s">
        <v>80</v>
      </c>
      <c r="C31" s="21" t="s">
        <v>34</v>
      </c>
      <c r="D31" s="47" t="s">
        <v>87</v>
      </c>
    </row>
    <row r="32" spans="1:4" x14ac:dyDescent="0.25">
      <c r="A32" s="23">
        <v>1991</v>
      </c>
      <c r="B32" s="64">
        <v>0</v>
      </c>
      <c r="C32" s="25">
        <v>41.239551378248166</v>
      </c>
      <c r="D32" s="76">
        <f>(B32)/(C32*1000000000)</f>
        <v>0</v>
      </c>
    </row>
    <row r="33" spans="1:4" x14ac:dyDescent="0.25">
      <c r="A33" s="24">
        <v>1992</v>
      </c>
      <c r="B33" s="65">
        <v>0</v>
      </c>
      <c r="C33" s="26">
        <v>49.279585355094838</v>
      </c>
      <c r="D33" s="77">
        <f t="shared" ref="D33:D56" si="1">(B33)/(C33*1000000000)</f>
        <v>0</v>
      </c>
    </row>
    <row r="34" spans="1:4" x14ac:dyDescent="0.25">
      <c r="A34" s="23">
        <v>1993</v>
      </c>
      <c r="B34" s="64">
        <v>0</v>
      </c>
      <c r="C34" s="25">
        <v>55.802540100979527</v>
      </c>
      <c r="D34" s="76">
        <f t="shared" si="1"/>
        <v>0</v>
      </c>
    </row>
    <row r="35" spans="1:4" x14ac:dyDescent="0.25">
      <c r="A35" s="24">
        <v>1994</v>
      </c>
      <c r="B35" s="65">
        <v>0</v>
      </c>
      <c r="C35" s="26">
        <v>81.703496603993358</v>
      </c>
      <c r="D35" s="77">
        <f t="shared" si="1"/>
        <v>0</v>
      </c>
    </row>
    <row r="36" spans="1:4" x14ac:dyDescent="0.25">
      <c r="A36" s="23">
        <v>1995</v>
      </c>
      <c r="B36" s="64">
        <v>0</v>
      </c>
      <c r="C36" s="25">
        <v>92.507277798198501</v>
      </c>
      <c r="D36" s="76">
        <f t="shared" si="1"/>
        <v>0</v>
      </c>
    </row>
    <row r="37" spans="1:4" x14ac:dyDescent="0.25">
      <c r="A37" s="24">
        <v>1996</v>
      </c>
      <c r="B37" s="65">
        <v>0</v>
      </c>
      <c r="C37" s="26">
        <v>97.160111573336977</v>
      </c>
      <c r="D37" s="77">
        <f t="shared" si="1"/>
        <v>0</v>
      </c>
    </row>
    <row r="38" spans="1:4" x14ac:dyDescent="0.25">
      <c r="A38" s="23">
        <v>1997</v>
      </c>
      <c r="B38" s="64">
        <v>0</v>
      </c>
      <c r="C38" s="25">
        <v>106.6595079635281</v>
      </c>
      <c r="D38" s="76">
        <f t="shared" si="1"/>
        <v>0</v>
      </c>
    </row>
    <row r="39" spans="1:4" x14ac:dyDescent="0.25">
      <c r="A39" s="24">
        <v>1998</v>
      </c>
      <c r="B39" s="65">
        <v>7601</v>
      </c>
      <c r="C39" s="26">
        <v>98.443743190849105</v>
      </c>
      <c r="D39" s="77">
        <f t="shared" si="1"/>
        <v>7.7211610952909754E-8</v>
      </c>
    </row>
    <row r="40" spans="1:4" x14ac:dyDescent="0.25">
      <c r="A40" s="23">
        <v>1999</v>
      </c>
      <c r="B40" s="64">
        <v>3518</v>
      </c>
      <c r="C40" s="25">
        <v>86.186156584381663</v>
      </c>
      <c r="D40" s="76">
        <f t="shared" si="1"/>
        <v>4.0818620291480999E-8</v>
      </c>
    </row>
    <row r="41" spans="1:4" x14ac:dyDescent="0.25">
      <c r="A41" s="24">
        <v>2000</v>
      </c>
      <c r="B41" s="65">
        <v>4340</v>
      </c>
      <c r="C41" s="26">
        <v>99.886577575544408</v>
      </c>
      <c r="D41" s="77">
        <f t="shared" si="1"/>
        <v>4.3449281228177528E-8</v>
      </c>
    </row>
    <row r="42" spans="1:4" x14ac:dyDescent="0.25">
      <c r="A42" s="23">
        <v>2001</v>
      </c>
      <c r="B42" s="64">
        <v>56020</v>
      </c>
      <c r="C42" s="25">
        <v>98.203544965267795</v>
      </c>
      <c r="D42" s="76">
        <f t="shared" si="1"/>
        <v>5.7044783892285062E-7</v>
      </c>
    </row>
    <row r="43" spans="1:4" x14ac:dyDescent="0.25">
      <c r="A43" s="24">
        <v>2002</v>
      </c>
      <c r="B43" s="65">
        <v>11587</v>
      </c>
      <c r="C43" s="26">
        <v>97.933392356425259</v>
      </c>
      <c r="D43" s="77">
        <f t="shared" si="1"/>
        <v>1.1831510908791463E-7</v>
      </c>
    </row>
    <row r="44" spans="1:4" x14ac:dyDescent="0.25">
      <c r="A44" s="23">
        <v>2003</v>
      </c>
      <c r="B44" s="64">
        <v>13707</v>
      </c>
      <c r="C44" s="25">
        <v>94.684582573316717</v>
      </c>
      <c r="D44" s="76">
        <f t="shared" si="1"/>
        <v>1.4476485640506804E-7</v>
      </c>
    </row>
    <row r="45" spans="1:4" x14ac:dyDescent="0.25">
      <c r="A45" s="24">
        <v>2004</v>
      </c>
      <c r="B45" s="65">
        <v>32107</v>
      </c>
      <c r="C45" s="26">
        <v>117.07486551527938</v>
      </c>
      <c r="D45" s="77">
        <f t="shared" si="1"/>
        <v>2.7424332164455684E-7</v>
      </c>
    </row>
    <row r="46" spans="1:4" x14ac:dyDescent="0.25">
      <c r="A46" s="23">
        <v>2005</v>
      </c>
      <c r="B46" s="64">
        <v>10200</v>
      </c>
      <c r="C46" s="25">
        <v>146.56626631057017</v>
      </c>
      <c r="D46" s="76">
        <f t="shared" si="1"/>
        <v>6.9593094350827365E-8</v>
      </c>
    </row>
    <row r="47" spans="1:4" x14ac:dyDescent="0.25">
      <c r="A47" s="24">
        <v>2006</v>
      </c>
      <c r="B47" s="65">
        <v>25448</v>
      </c>
      <c r="C47" s="26">
        <v>162.59014609641432</v>
      </c>
      <c r="D47" s="77">
        <f t="shared" si="1"/>
        <v>1.5651625028314811E-7</v>
      </c>
    </row>
    <row r="48" spans="1:4" x14ac:dyDescent="0.25">
      <c r="A48" s="23">
        <v>2007</v>
      </c>
      <c r="B48" s="64">
        <v>35357</v>
      </c>
      <c r="C48" s="25">
        <v>207.41649464237895</v>
      </c>
      <c r="D48" s="76">
        <f t="shared" si="1"/>
        <v>1.7046378139289952E-7</v>
      </c>
    </row>
    <row r="49" spans="1:4" x14ac:dyDescent="0.25">
      <c r="A49" s="24">
        <v>2008</v>
      </c>
      <c r="B49" s="65">
        <v>89321</v>
      </c>
      <c r="C49" s="26">
        <v>243.98243787084013</v>
      </c>
      <c r="D49" s="77">
        <f t="shared" si="1"/>
        <v>3.6609602223617798E-7</v>
      </c>
    </row>
    <row r="50" spans="1:4" x14ac:dyDescent="0.25">
      <c r="A50" s="23">
        <v>2009</v>
      </c>
      <c r="B50" s="64">
        <v>61451</v>
      </c>
      <c r="C50" s="25">
        <v>233.8216705442575</v>
      </c>
      <c r="D50" s="76">
        <f t="shared" si="1"/>
        <v>2.6281139749349547E-7</v>
      </c>
    </row>
    <row r="51" spans="1:4" x14ac:dyDescent="0.25">
      <c r="A51" s="24">
        <v>2010</v>
      </c>
      <c r="B51" s="65">
        <v>113215</v>
      </c>
      <c r="C51" s="26">
        <v>287.01818463752926</v>
      </c>
      <c r="D51" s="77">
        <f t="shared" si="1"/>
        <v>3.9445235897849973E-7</v>
      </c>
    </row>
    <row r="52" spans="1:4" x14ac:dyDescent="0.25">
      <c r="A52" s="23">
        <v>2011</v>
      </c>
      <c r="B52" s="64">
        <v>346472</v>
      </c>
      <c r="C52" s="25">
        <v>335.41515670218615</v>
      </c>
      <c r="D52" s="76">
        <f t="shared" si="1"/>
        <v>1.0329646501563172E-6</v>
      </c>
    </row>
    <row r="53" spans="1:4" x14ac:dyDescent="0.25">
      <c r="A53" s="24">
        <v>2012</v>
      </c>
      <c r="B53" s="65">
        <v>496446</v>
      </c>
      <c r="C53" s="26">
        <v>369.65970037551983</v>
      </c>
      <c r="D53" s="77">
        <f t="shared" si="1"/>
        <v>1.3429811242493676E-6</v>
      </c>
    </row>
    <row r="54" spans="1:4" x14ac:dyDescent="0.25">
      <c r="A54" s="23">
        <v>2013</v>
      </c>
      <c r="B54" s="64">
        <v>573134</v>
      </c>
      <c r="C54" s="25">
        <v>380.19188186037212</v>
      </c>
      <c r="D54" s="76">
        <f t="shared" si="1"/>
        <v>1.5074861598714701E-6</v>
      </c>
    </row>
    <row r="55" spans="1:4" x14ac:dyDescent="0.25">
      <c r="A55" s="24">
        <v>2014</v>
      </c>
      <c r="B55" s="65">
        <v>488275</v>
      </c>
      <c r="C55" s="26">
        <v>378.41602053371474</v>
      </c>
      <c r="D55" s="77">
        <f t="shared" si="1"/>
        <v>1.2903127074571026E-6</v>
      </c>
    </row>
    <row r="56" spans="1:4" x14ac:dyDescent="0.25">
      <c r="A56" s="23">
        <v>2015</v>
      </c>
      <c r="B56" s="64">
        <v>644131</v>
      </c>
      <c r="C56" s="25">
        <v>292.08015563330991</v>
      </c>
      <c r="D56" s="76">
        <f t="shared" si="1"/>
        <v>2.2053227087726902E-6</v>
      </c>
    </row>
    <row r="57" spans="1:4" x14ac:dyDescent="0.25">
      <c r="A57" t="s">
        <v>97</v>
      </c>
    </row>
    <row r="59" spans="1:4" x14ac:dyDescent="0.25">
      <c r="A59" t="s">
        <v>49</v>
      </c>
    </row>
    <row r="60" spans="1:4" ht="75" x14ac:dyDescent="0.25">
      <c r="A60" s="21" t="s">
        <v>6</v>
      </c>
      <c r="B60" s="21" t="s">
        <v>85</v>
      </c>
      <c r="C60" s="21" t="s">
        <v>34</v>
      </c>
      <c r="D60" s="21" t="s">
        <v>88</v>
      </c>
    </row>
    <row r="61" spans="1:4" x14ac:dyDescent="0.25">
      <c r="A61" s="23">
        <v>1991</v>
      </c>
      <c r="B61" s="64">
        <f t="shared" ref="B61:B85" si="2">B3+B32</f>
        <v>13156350</v>
      </c>
      <c r="C61" s="25">
        <v>41.239551378248166</v>
      </c>
      <c r="D61" s="76">
        <f>(B61)/(C61*1000000000)</f>
        <v>3.1902262658801197E-4</v>
      </c>
    </row>
    <row r="62" spans="1:4" x14ac:dyDescent="0.25">
      <c r="A62" s="24">
        <v>1992</v>
      </c>
      <c r="B62" s="65">
        <f t="shared" si="2"/>
        <v>12706761</v>
      </c>
      <c r="C62" s="26">
        <v>49.279585355094838</v>
      </c>
      <c r="D62" s="77">
        <f t="shared" ref="D62:D85" si="3">(B62)/(C62*1000000000)</f>
        <v>2.5785040414684198E-4</v>
      </c>
    </row>
    <row r="63" spans="1:4" x14ac:dyDescent="0.25">
      <c r="A63" s="23">
        <v>1993</v>
      </c>
      <c r="B63" s="64">
        <f t="shared" si="2"/>
        <v>8802628</v>
      </c>
      <c r="C63" s="25">
        <v>55.802540100979527</v>
      </c>
      <c r="D63" s="76">
        <f t="shared" si="3"/>
        <v>1.5774600912558609E-4</v>
      </c>
    </row>
    <row r="64" spans="1:4" x14ac:dyDescent="0.25">
      <c r="A64" s="24">
        <v>1994</v>
      </c>
      <c r="B64" s="65">
        <f t="shared" si="2"/>
        <v>10073814</v>
      </c>
      <c r="C64" s="26">
        <v>81.703496603993358</v>
      </c>
      <c r="D64" s="77">
        <f t="shared" si="3"/>
        <v>1.2329722005444292E-4</v>
      </c>
    </row>
    <row r="65" spans="1:4" x14ac:dyDescent="0.25">
      <c r="A65" s="23">
        <v>1995</v>
      </c>
      <c r="B65" s="64">
        <f t="shared" si="2"/>
        <v>12928108</v>
      </c>
      <c r="C65" s="25">
        <v>92.507277798198501</v>
      </c>
      <c r="D65" s="76">
        <f t="shared" si="3"/>
        <v>1.3975233416988262E-4</v>
      </c>
    </row>
    <row r="66" spans="1:4" x14ac:dyDescent="0.25">
      <c r="A66" s="24">
        <v>1996</v>
      </c>
      <c r="B66" s="65">
        <f t="shared" si="2"/>
        <v>12144149</v>
      </c>
      <c r="C66" s="26">
        <v>97.160111573336977</v>
      </c>
      <c r="D66" s="77">
        <f t="shared" si="3"/>
        <v>1.2499109771846578E-4</v>
      </c>
    </row>
    <row r="67" spans="1:4" x14ac:dyDescent="0.25">
      <c r="A67" s="23">
        <v>1997</v>
      </c>
      <c r="B67" s="64">
        <f t="shared" si="2"/>
        <v>11915047</v>
      </c>
      <c r="C67" s="25">
        <v>106.6595079635281</v>
      </c>
      <c r="D67" s="76">
        <f t="shared" si="3"/>
        <v>1.1171106287190369E-4</v>
      </c>
    </row>
    <row r="68" spans="1:4" x14ac:dyDescent="0.25">
      <c r="A68" s="24">
        <v>1998</v>
      </c>
      <c r="B68" s="65">
        <f t="shared" si="2"/>
        <v>8981831</v>
      </c>
      <c r="C68" s="26">
        <v>98.443743190849105</v>
      </c>
      <c r="D68" s="77">
        <f t="shared" si="3"/>
        <v>9.1238210869199363E-5</v>
      </c>
    </row>
    <row r="69" spans="1:4" x14ac:dyDescent="0.25">
      <c r="A69" s="23">
        <v>1999</v>
      </c>
      <c r="B69" s="64">
        <f t="shared" si="2"/>
        <v>9447294</v>
      </c>
      <c r="C69" s="25">
        <v>86.186156584381663</v>
      </c>
      <c r="D69" s="76">
        <f t="shared" si="3"/>
        <v>1.0961498196929694E-4</v>
      </c>
    </row>
    <row r="70" spans="1:4" x14ac:dyDescent="0.25">
      <c r="A70" s="24">
        <v>2000</v>
      </c>
      <c r="B70" s="65">
        <f t="shared" si="2"/>
        <v>11938426</v>
      </c>
      <c r="C70" s="26">
        <v>99.886577575544408</v>
      </c>
      <c r="D70" s="77">
        <f t="shared" si="3"/>
        <v>1.1951982228013516E-4</v>
      </c>
    </row>
    <row r="71" spans="1:4" x14ac:dyDescent="0.25">
      <c r="A71" s="23">
        <v>2001</v>
      </c>
      <c r="B71" s="64">
        <f t="shared" si="2"/>
        <v>8485053</v>
      </c>
      <c r="C71" s="25">
        <v>98.203544965267795</v>
      </c>
      <c r="D71" s="76">
        <f t="shared" si="3"/>
        <v>8.6402715940661374E-5</v>
      </c>
    </row>
    <row r="72" spans="1:4" x14ac:dyDescent="0.25">
      <c r="A72" s="24">
        <v>2002</v>
      </c>
      <c r="B72" s="65">
        <f t="shared" si="2"/>
        <v>6969860</v>
      </c>
      <c r="C72" s="26">
        <v>97.933392356425259</v>
      </c>
      <c r="D72" s="77">
        <f t="shared" si="3"/>
        <v>7.1169392096961476E-5</v>
      </c>
    </row>
    <row r="73" spans="1:4" x14ac:dyDescent="0.25">
      <c r="A73" s="23">
        <v>2003</v>
      </c>
      <c r="B73" s="64">
        <f t="shared" si="2"/>
        <v>3386942</v>
      </c>
      <c r="C73" s="25">
        <v>94.684582573316717</v>
      </c>
      <c r="D73" s="76">
        <f t="shared" si="3"/>
        <v>3.5770786625978979E-5</v>
      </c>
    </row>
    <row r="74" spans="1:4" x14ac:dyDescent="0.25">
      <c r="A74" s="24">
        <v>2004</v>
      </c>
      <c r="B74" s="65">
        <f t="shared" si="2"/>
        <v>3026120</v>
      </c>
      <c r="C74" s="26">
        <v>117.07486551527938</v>
      </c>
      <c r="D74" s="77">
        <f t="shared" si="3"/>
        <v>2.5847734154390829E-5</v>
      </c>
    </row>
    <row r="75" spans="1:4" x14ac:dyDescent="0.25">
      <c r="A75" s="23">
        <v>2005</v>
      </c>
      <c r="B75" s="64">
        <f t="shared" si="2"/>
        <v>1783905</v>
      </c>
      <c r="C75" s="25">
        <v>146.56626631057017</v>
      </c>
      <c r="D75" s="76">
        <f t="shared" si="3"/>
        <v>1.2171320488030656E-5</v>
      </c>
    </row>
    <row r="76" spans="1:4" x14ac:dyDescent="0.25">
      <c r="A76" s="24">
        <v>2006</v>
      </c>
      <c r="B76" s="65">
        <f t="shared" si="2"/>
        <v>2215400</v>
      </c>
      <c r="C76" s="26">
        <v>162.59014609641432</v>
      </c>
      <c r="D76" s="77">
        <f t="shared" si="3"/>
        <v>1.3625671992977301E-5</v>
      </c>
    </row>
    <row r="77" spans="1:4" x14ac:dyDescent="0.25">
      <c r="A77" s="23">
        <v>2007</v>
      </c>
      <c r="B77" s="64">
        <f t="shared" si="2"/>
        <v>1540918</v>
      </c>
      <c r="C77" s="25">
        <v>207.41649464237895</v>
      </c>
      <c r="D77" s="76">
        <f t="shared" si="3"/>
        <v>7.4291005768697556E-6</v>
      </c>
    </row>
    <row r="78" spans="1:4" x14ac:dyDescent="0.25">
      <c r="A78" s="24">
        <v>2008</v>
      </c>
      <c r="B78" s="65">
        <f t="shared" si="2"/>
        <v>2457644</v>
      </c>
      <c r="C78" s="26">
        <v>243.98243787084013</v>
      </c>
      <c r="D78" s="77">
        <f t="shared" si="3"/>
        <v>1.0073036491671718E-5</v>
      </c>
    </row>
    <row r="79" spans="1:4" x14ac:dyDescent="0.25">
      <c r="A79" s="23">
        <v>2009</v>
      </c>
      <c r="B79" s="64">
        <f t="shared" si="2"/>
        <v>2579760</v>
      </c>
      <c r="C79" s="25">
        <v>233.8216705442575</v>
      </c>
      <c r="D79" s="76">
        <f t="shared" si="3"/>
        <v>1.1033023560199506E-5</v>
      </c>
    </row>
    <row r="80" spans="1:4" x14ac:dyDescent="0.25">
      <c r="A80" s="24">
        <v>2010</v>
      </c>
      <c r="B80" s="65">
        <f t="shared" si="2"/>
        <v>3185687</v>
      </c>
      <c r="C80" s="26">
        <v>287.01818463752926</v>
      </c>
      <c r="D80" s="77">
        <f t="shared" si="3"/>
        <v>1.1099251442981406E-5</v>
      </c>
    </row>
    <row r="81" spans="1:4" x14ac:dyDescent="0.25">
      <c r="A81" s="23">
        <v>2011</v>
      </c>
      <c r="B81" s="64">
        <f t="shared" si="2"/>
        <v>2583267</v>
      </c>
      <c r="C81" s="25">
        <v>335.41515670218615</v>
      </c>
      <c r="D81" s="76">
        <f t="shared" si="3"/>
        <v>7.7017002612486976E-6</v>
      </c>
    </row>
    <row r="82" spans="1:4" x14ac:dyDescent="0.25">
      <c r="A82" s="24">
        <v>2012</v>
      </c>
      <c r="B82" s="65">
        <f t="shared" si="2"/>
        <v>2184284</v>
      </c>
      <c r="C82" s="26">
        <v>369.65970037551983</v>
      </c>
      <c r="D82" s="77">
        <f t="shared" si="3"/>
        <v>5.9089048597428634E-6</v>
      </c>
    </row>
    <row r="83" spans="1:4" x14ac:dyDescent="0.25">
      <c r="A83" s="23">
        <v>2013</v>
      </c>
      <c r="B83" s="64">
        <f t="shared" si="2"/>
        <v>2205400</v>
      </c>
      <c r="C83" s="25">
        <v>380.19188186037212</v>
      </c>
      <c r="D83" s="76">
        <f t="shared" si="3"/>
        <v>5.8007551061017846E-6</v>
      </c>
    </row>
    <row r="84" spans="1:4" x14ac:dyDescent="0.25">
      <c r="A84" s="24">
        <v>2014</v>
      </c>
      <c r="B84" s="65">
        <f t="shared" si="2"/>
        <v>1759770</v>
      </c>
      <c r="C84" s="26">
        <v>378.41602053371474</v>
      </c>
      <c r="D84" s="77">
        <f t="shared" si="3"/>
        <v>4.650358083460725E-6</v>
      </c>
    </row>
    <row r="85" spans="1:4" x14ac:dyDescent="0.25">
      <c r="A85" s="23">
        <v>2015</v>
      </c>
      <c r="B85" s="64">
        <f t="shared" si="2"/>
        <v>2060710</v>
      </c>
      <c r="C85" s="25">
        <v>292.08015563330991</v>
      </c>
      <c r="D85" s="76">
        <f t="shared" si="3"/>
        <v>7.0552893110174335E-6</v>
      </c>
    </row>
    <row r="86" spans="1:4" x14ac:dyDescent="0.25">
      <c r="A86" t="s">
        <v>97</v>
      </c>
    </row>
    <row r="88" spans="1:4" x14ac:dyDescent="0.25">
      <c r="A88" t="s">
        <v>50</v>
      </c>
    </row>
    <row r="89" spans="1:4" ht="75" x14ac:dyDescent="0.25">
      <c r="A89" s="21" t="s">
        <v>6</v>
      </c>
      <c r="B89" s="21" t="s">
        <v>85</v>
      </c>
      <c r="C89" s="21" t="s">
        <v>34</v>
      </c>
      <c r="D89" s="21" t="s">
        <v>89</v>
      </c>
    </row>
    <row r="90" spans="1:4" x14ac:dyDescent="0.25">
      <c r="A90" s="23">
        <v>1991</v>
      </c>
      <c r="B90" s="64">
        <f t="shared" ref="B90:B114" si="4">B61</f>
        <v>13156350</v>
      </c>
      <c r="C90" s="25">
        <v>41.239551378248166</v>
      </c>
      <c r="D90" s="76">
        <f>((B90)/2)/(C90*1000000000)</f>
        <v>1.5951131329400598E-4</v>
      </c>
    </row>
    <row r="91" spans="1:4" x14ac:dyDescent="0.25">
      <c r="A91" s="24">
        <v>1992</v>
      </c>
      <c r="B91" s="65">
        <f t="shared" si="4"/>
        <v>12706761</v>
      </c>
      <c r="C91" s="26">
        <v>49.279585355094838</v>
      </c>
      <c r="D91" s="77">
        <f t="shared" ref="D91:D114" si="5">((B91)/2)/(C91*1000000000)</f>
        <v>1.2892520207342099E-4</v>
      </c>
    </row>
    <row r="92" spans="1:4" x14ac:dyDescent="0.25">
      <c r="A92" s="23">
        <v>1993</v>
      </c>
      <c r="B92" s="64">
        <f t="shared" si="4"/>
        <v>8802628</v>
      </c>
      <c r="C92" s="25">
        <v>55.802540100979527</v>
      </c>
      <c r="D92" s="76">
        <f t="shared" si="5"/>
        <v>7.8873004562793044E-5</v>
      </c>
    </row>
    <row r="93" spans="1:4" x14ac:dyDescent="0.25">
      <c r="A93" s="24">
        <v>1994</v>
      </c>
      <c r="B93" s="65">
        <f t="shared" si="4"/>
        <v>10073814</v>
      </c>
      <c r="C93" s="26">
        <v>81.703496603993358</v>
      </c>
      <c r="D93" s="77">
        <f t="shared" si="5"/>
        <v>6.1648610027221462E-5</v>
      </c>
    </row>
    <row r="94" spans="1:4" x14ac:dyDescent="0.25">
      <c r="A94" s="23">
        <v>1995</v>
      </c>
      <c r="B94" s="64">
        <f t="shared" si="4"/>
        <v>12928108</v>
      </c>
      <c r="C94" s="25">
        <v>92.507277798198501</v>
      </c>
      <c r="D94" s="76">
        <f t="shared" si="5"/>
        <v>6.9876167084941308E-5</v>
      </c>
    </row>
    <row r="95" spans="1:4" x14ac:dyDescent="0.25">
      <c r="A95" s="24">
        <v>1996</v>
      </c>
      <c r="B95" s="65">
        <f t="shared" si="4"/>
        <v>12144149</v>
      </c>
      <c r="C95" s="26">
        <v>97.160111573336977</v>
      </c>
      <c r="D95" s="77">
        <f t="shared" si="5"/>
        <v>6.2495548859232888E-5</v>
      </c>
    </row>
    <row r="96" spans="1:4" x14ac:dyDescent="0.25">
      <c r="A96" s="23">
        <v>1997</v>
      </c>
      <c r="B96" s="64">
        <f t="shared" si="4"/>
        <v>11915047</v>
      </c>
      <c r="C96" s="25">
        <v>106.6595079635281</v>
      </c>
      <c r="D96" s="76">
        <f t="shared" si="5"/>
        <v>5.5855531435951845E-5</v>
      </c>
    </row>
    <row r="97" spans="1:4" x14ac:dyDescent="0.25">
      <c r="A97" s="24">
        <v>1998</v>
      </c>
      <c r="B97" s="65">
        <f t="shared" si="4"/>
        <v>8981831</v>
      </c>
      <c r="C97" s="26">
        <v>98.443743190849105</v>
      </c>
      <c r="D97" s="77">
        <f t="shared" si="5"/>
        <v>4.5619105434599682E-5</v>
      </c>
    </row>
    <row r="98" spans="1:4" x14ac:dyDescent="0.25">
      <c r="A98" s="23">
        <v>1999</v>
      </c>
      <c r="B98" s="64">
        <f t="shared" si="4"/>
        <v>9447294</v>
      </c>
      <c r="C98" s="25">
        <v>86.186156584381663</v>
      </c>
      <c r="D98" s="76">
        <f t="shared" si="5"/>
        <v>5.4807490984648472E-5</v>
      </c>
    </row>
    <row r="99" spans="1:4" x14ac:dyDescent="0.25">
      <c r="A99" s="24">
        <v>2000</v>
      </c>
      <c r="B99" s="65">
        <f t="shared" si="4"/>
        <v>11938426</v>
      </c>
      <c r="C99" s="26">
        <v>99.886577575544408</v>
      </c>
      <c r="D99" s="77">
        <f t="shared" si="5"/>
        <v>5.9759911140067578E-5</v>
      </c>
    </row>
    <row r="100" spans="1:4" x14ac:dyDescent="0.25">
      <c r="A100" s="23">
        <v>2001</v>
      </c>
      <c r="B100" s="64">
        <f t="shared" si="4"/>
        <v>8485053</v>
      </c>
      <c r="C100" s="25">
        <v>98.203544965267795</v>
      </c>
      <c r="D100" s="76">
        <f t="shared" si="5"/>
        <v>4.3201357970330687E-5</v>
      </c>
    </row>
    <row r="101" spans="1:4" x14ac:dyDescent="0.25">
      <c r="A101" s="24">
        <v>2002</v>
      </c>
      <c r="B101" s="65">
        <f t="shared" si="4"/>
        <v>6969860</v>
      </c>
      <c r="C101" s="26">
        <v>97.933392356425259</v>
      </c>
      <c r="D101" s="77">
        <f t="shared" si="5"/>
        <v>3.5584696048480738E-5</v>
      </c>
    </row>
    <row r="102" spans="1:4" x14ac:dyDescent="0.25">
      <c r="A102" s="23">
        <v>2003</v>
      </c>
      <c r="B102" s="64">
        <f t="shared" si="4"/>
        <v>3386942</v>
      </c>
      <c r="C102" s="25">
        <v>94.684582573316717</v>
      </c>
      <c r="D102" s="76">
        <f t="shared" si="5"/>
        <v>1.788539331298949E-5</v>
      </c>
    </row>
    <row r="103" spans="1:4" x14ac:dyDescent="0.25">
      <c r="A103" s="24">
        <v>2004</v>
      </c>
      <c r="B103" s="65">
        <f t="shared" si="4"/>
        <v>3026120</v>
      </c>
      <c r="C103" s="26">
        <v>117.07486551527938</v>
      </c>
      <c r="D103" s="77">
        <f t="shared" si="5"/>
        <v>1.2923867077195415E-5</v>
      </c>
    </row>
    <row r="104" spans="1:4" x14ac:dyDescent="0.25">
      <c r="A104" s="23">
        <v>2005</v>
      </c>
      <c r="B104" s="64">
        <f t="shared" si="4"/>
        <v>1783905</v>
      </c>
      <c r="C104" s="25">
        <v>146.56626631057017</v>
      </c>
      <c r="D104" s="76">
        <f t="shared" si="5"/>
        <v>6.0856602440153281E-6</v>
      </c>
    </row>
    <row r="105" spans="1:4" x14ac:dyDescent="0.25">
      <c r="A105" s="24">
        <v>2006</v>
      </c>
      <c r="B105" s="65">
        <f t="shared" si="4"/>
        <v>2215400</v>
      </c>
      <c r="C105" s="26">
        <v>162.59014609641432</v>
      </c>
      <c r="D105" s="77">
        <f t="shared" si="5"/>
        <v>6.8128359964886507E-6</v>
      </c>
    </row>
    <row r="106" spans="1:4" x14ac:dyDescent="0.25">
      <c r="A106" s="23">
        <v>2007</v>
      </c>
      <c r="B106" s="64">
        <f t="shared" si="4"/>
        <v>1540918</v>
      </c>
      <c r="C106" s="25">
        <v>207.41649464237895</v>
      </c>
      <c r="D106" s="76">
        <f t="shared" si="5"/>
        <v>3.7145502884348778E-6</v>
      </c>
    </row>
    <row r="107" spans="1:4" x14ac:dyDescent="0.25">
      <c r="A107" s="24">
        <v>2008</v>
      </c>
      <c r="B107" s="65">
        <f t="shared" si="4"/>
        <v>2457644</v>
      </c>
      <c r="C107" s="26">
        <v>243.98243787084013</v>
      </c>
      <c r="D107" s="77">
        <f t="shared" si="5"/>
        <v>5.0365182458358589E-6</v>
      </c>
    </row>
    <row r="108" spans="1:4" x14ac:dyDescent="0.25">
      <c r="A108" s="23">
        <v>2009</v>
      </c>
      <c r="B108" s="64">
        <f t="shared" si="4"/>
        <v>2579760</v>
      </c>
      <c r="C108" s="25">
        <v>233.8216705442575</v>
      </c>
      <c r="D108" s="76">
        <f t="shared" si="5"/>
        <v>5.5165117800997529E-6</v>
      </c>
    </row>
    <row r="109" spans="1:4" x14ac:dyDescent="0.25">
      <c r="A109" s="24">
        <v>2010</v>
      </c>
      <c r="B109" s="65">
        <f t="shared" si="4"/>
        <v>3185687</v>
      </c>
      <c r="C109" s="26">
        <v>287.01818463752926</v>
      </c>
      <c r="D109" s="77">
        <f t="shared" si="5"/>
        <v>5.5496257214907029E-6</v>
      </c>
    </row>
    <row r="110" spans="1:4" x14ac:dyDescent="0.25">
      <c r="A110" s="23">
        <v>2011</v>
      </c>
      <c r="B110" s="64">
        <f t="shared" si="4"/>
        <v>2583267</v>
      </c>
      <c r="C110" s="25">
        <v>335.41515670218615</v>
      </c>
      <c r="D110" s="76">
        <f t="shared" si="5"/>
        <v>3.8508501306243488E-6</v>
      </c>
    </row>
    <row r="111" spans="1:4" x14ac:dyDescent="0.25">
      <c r="A111" s="24">
        <v>2012</v>
      </c>
      <c r="B111" s="65">
        <f t="shared" si="4"/>
        <v>2184284</v>
      </c>
      <c r="C111" s="26">
        <v>369.65970037551983</v>
      </c>
      <c r="D111" s="77">
        <f t="shared" si="5"/>
        <v>2.9544524298714317E-6</v>
      </c>
    </row>
    <row r="112" spans="1:4" x14ac:dyDescent="0.25">
      <c r="A112" s="23">
        <v>2013</v>
      </c>
      <c r="B112" s="64">
        <f t="shared" si="4"/>
        <v>2205400</v>
      </c>
      <c r="C112" s="25">
        <v>380.19188186037212</v>
      </c>
      <c r="D112" s="76">
        <f t="shared" si="5"/>
        <v>2.9003775530508923E-6</v>
      </c>
    </row>
    <row r="113" spans="1:4" x14ac:dyDescent="0.25">
      <c r="A113" s="24">
        <v>2014</v>
      </c>
      <c r="B113" s="65">
        <f t="shared" si="4"/>
        <v>1759770</v>
      </c>
      <c r="C113" s="26">
        <v>378.41602053371474</v>
      </c>
      <c r="D113" s="77">
        <f t="shared" si="5"/>
        <v>2.3251790417303625E-6</v>
      </c>
    </row>
    <row r="114" spans="1:4" x14ac:dyDescent="0.25">
      <c r="A114" s="23">
        <v>2015</v>
      </c>
      <c r="B114" s="64">
        <f t="shared" si="4"/>
        <v>2060710</v>
      </c>
      <c r="C114" s="25">
        <v>292.08015563330991</v>
      </c>
      <c r="D114" s="76">
        <f t="shared" si="5"/>
        <v>3.5276446555087168E-6</v>
      </c>
    </row>
    <row r="115" spans="1:4" x14ac:dyDescent="0.25">
      <c r="A115" t="s">
        <v>97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16" workbookViewId="0">
      <selection activeCell="L31" sqref="L31"/>
    </sheetView>
  </sheetViews>
  <sheetFormatPr baseColWidth="10" defaultRowHeight="15" x14ac:dyDescent="0.25"/>
  <cols>
    <col min="2" max="2" width="13.42578125" customWidth="1"/>
    <col min="3" max="3" width="13.5703125" customWidth="1"/>
    <col min="4" max="4" width="14" customWidth="1"/>
  </cols>
  <sheetData>
    <row r="1" spans="1:4" x14ac:dyDescent="0.25">
      <c r="A1" t="s">
        <v>44</v>
      </c>
    </row>
    <row r="2" spans="1:4" ht="75" x14ac:dyDescent="0.25">
      <c r="A2" s="21" t="s">
        <v>6</v>
      </c>
      <c r="B2" s="21" t="s">
        <v>73</v>
      </c>
      <c r="C2" s="21" t="s">
        <v>77</v>
      </c>
      <c r="D2" s="21" t="s">
        <v>90</v>
      </c>
    </row>
    <row r="3" spans="1:4" x14ac:dyDescent="0.25">
      <c r="A3" s="23">
        <v>1991</v>
      </c>
      <c r="B3" s="62">
        <v>13156350</v>
      </c>
      <c r="C3" s="62">
        <v>171059824</v>
      </c>
      <c r="D3" s="72">
        <f>B3/C3</f>
        <v>7.6910812208014434E-2</v>
      </c>
    </row>
    <row r="4" spans="1:4" x14ac:dyDescent="0.25">
      <c r="A4" s="24">
        <v>1992</v>
      </c>
      <c r="B4" s="63">
        <v>12706761</v>
      </c>
      <c r="C4" s="63">
        <v>167141056</v>
      </c>
      <c r="D4" s="73">
        <f t="shared" ref="D4:D27" si="0">B4/C4</f>
        <v>7.6024175651971476E-2</v>
      </c>
    </row>
    <row r="5" spans="1:4" x14ac:dyDescent="0.25">
      <c r="A5" s="23">
        <v>1993</v>
      </c>
      <c r="B5" s="62">
        <v>8802628</v>
      </c>
      <c r="C5" s="62">
        <v>157329216</v>
      </c>
      <c r="D5" s="72">
        <f t="shared" si="0"/>
        <v>5.5950370972420026E-2</v>
      </c>
    </row>
    <row r="6" spans="1:4" x14ac:dyDescent="0.25">
      <c r="A6" s="24">
        <v>1994</v>
      </c>
      <c r="B6" s="63">
        <v>10073814</v>
      </c>
      <c r="C6" s="63">
        <v>246518496</v>
      </c>
      <c r="D6" s="73">
        <f t="shared" si="0"/>
        <v>4.0864333360203529E-2</v>
      </c>
    </row>
    <row r="7" spans="1:4" x14ac:dyDescent="0.25">
      <c r="A7" s="23">
        <v>1995</v>
      </c>
      <c r="B7" s="62">
        <v>12928108</v>
      </c>
      <c r="C7" s="62">
        <v>242448976</v>
      </c>
      <c r="D7" s="72">
        <f t="shared" si="0"/>
        <v>5.3323005167074826E-2</v>
      </c>
    </row>
    <row r="8" spans="1:4" x14ac:dyDescent="0.25">
      <c r="A8" s="24">
        <v>1996</v>
      </c>
      <c r="B8" s="63">
        <v>12144149</v>
      </c>
      <c r="C8" s="63">
        <v>199945808</v>
      </c>
      <c r="D8" s="73">
        <f t="shared" si="0"/>
        <v>6.073720235234939E-2</v>
      </c>
    </row>
    <row r="9" spans="1:4" x14ac:dyDescent="0.25">
      <c r="A9" s="23">
        <v>1997</v>
      </c>
      <c r="B9" s="62">
        <v>11915047</v>
      </c>
      <c r="C9" s="62">
        <v>218404304</v>
      </c>
      <c r="D9" s="72">
        <f t="shared" si="0"/>
        <v>5.4555000894121575E-2</v>
      </c>
    </row>
    <row r="10" spans="1:4" x14ac:dyDescent="0.25">
      <c r="A10" s="24">
        <v>1998</v>
      </c>
      <c r="B10" s="63">
        <v>8974230</v>
      </c>
      <c r="C10" s="63">
        <v>209554272</v>
      </c>
      <c r="D10" s="73">
        <f t="shared" si="0"/>
        <v>4.2825325937521329E-2</v>
      </c>
    </row>
    <row r="11" spans="1:4" x14ac:dyDescent="0.25">
      <c r="A11" s="23">
        <v>1999</v>
      </c>
      <c r="B11" s="62">
        <v>9443776</v>
      </c>
      <c r="C11" s="62">
        <v>183703024</v>
      </c>
      <c r="D11" s="72">
        <f t="shared" si="0"/>
        <v>5.1407841821917967E-2</v>
      </c>
    </row>
    <row r="12" spans="1:4" x14ac:dyDescent="0.25">
      <c r="A12" s="24">
        <v>2000</v>
      </c>
      <c r="B12" s="63">
        <v>11934086</v>
      </c>
      <c r="C12" s="63">
        <v>191761936</v>
      </c>
      <c r="D12" s="73">
        <f t="shared" si="0"/>
        <v>6.223386272028459E-2</v>
      </c>
    </row>
    <row r="13" spans="1:4" x14ac:dyDescent="0.25">
      <c r="A13" s="23">
        <v>2001</v>
      </c>
      <c r="B13" s="62">
        <v>8429033</v>
      </c>
      <c r="C13" s="62">
        <v>174977609</v>
      </c>
      <c r="D13" s="72">
        <f t="shared" si="0"/>
        <v>4.8172066404222037E-2</v>
      </c>
    </row>
    <row r="14" spans="1:4" x14ac:dyDescent="0.25">
      <c r="A14" s="24">
        <v>2002</v>
      </c>
      <c r="B14" s="63">
        <v>6958273</v>
      </c>
      <c r="C14" s="63">
        <v>166123546</v>
      </c>
      <c r="D14" s="73">
        <f t="shared" si="0"/>
        <v>4.1886133348008357E-2</v>
      </c>
    </row>
    <row r="15" spans="1:4" x14ac:dyDescent="0.25">
      <c r="A15" s="23">
        <v>2003</v>
      </c>
      <c r="B15" s="62">
        <v>3373235</v>
      </c>
      <c r="C15" s="62">
        <v>159925453</v>
      </c>
      <c r="D15" s="72">
        <f t="shared" si="0"/>
        <v>2.1092546162742462E-2</v>
      </c>
    </row>
    <row r="16" spans="1:4" x14ac:dyDescent="0.25">
      <c r="A16" s="24">
        <v>2004</v>
      </c>
      <c r="B16" s="63">
        <v>2994013</v>
      </c>
      <c r="C16" s="63">
        <v>159773019</v>
      </c>
      <c r="D16" s="73">
        <f t="shared" si="0"/>
        <v>1.8739165215373443E-2</v>
      </c>
    </row>
    <row r="17" spans="1:4" x14ac:dyDescent="0.25">
      <c r="A17" s="23">
        <v>2005</v>
      </c>
      <c r="B17" s="62">
        <v>1773705</v>
      </c>
      <c r="C17" s="62">
        <v>180658204</v>
      </c>
      <c r="D17" s="72">
        <f t="shared" si="0"/>
        <v>9.8180152394297029E-3</v>
      </c>
    </row>
    <row r="18" spans="1:4" x14ac:dyDescent="0.25">
      <c r="A18" s="24">
        <v>2006</v>
      </c>
      <c r="B18" s="63">
        <v>2189952</v>
      </c>
      <c r="C18" s="63">
        <v>165016258</v>
      </c>
      <c r="D18" s="73">
        <f t="shared" si="0"/>
        <v>1.3271128715086971E-2</v>
      </c>
    </row>
    <row r="19" spans="1:4" x14ac:dyDescent="0.25">
      <c r="A19" s="23">
        <v>2007</v>
      </c>
      <c r="B19" s="62">
        <v>1505561</v>
      </c>
      <c r="C19" s="62">
        <v>188304218</v>
      </c>
      <c r="D19" s="72">
        <f t="shared" si="0"/>
        <v>7.9953652445533645E-3</v>
      </c>
    </row>
    <row r="20" spans="1:4" x14ac:dyDescent="0.25">
      <c r="A20" s="24">
        <v>2008</v>
      </c>
      <c r="B20" s="63">
        <v>2368323</v>
      </c>
      <c r="C20" s="63">
        <v>239585559</v>
      </c>
      <c r="D20" s="73">
        <f t="shared" si="0"/>
        <v>9.8850824310324978E-3</v>
      </c>
    </row>
    <row r="21" spans="1:4" x14ac:dyDescent="0.25">
      <c r="A21" s="23">
        <v>2009</v>
      </c>
      <c r="B21" s="62">
        <v>2518309</v>
      </c>
      <c r="C21" s="62">
        <v>207218932</v>
      </c>
      <c r="D21" s="72">
        <f t="shared" si="0"/>
        <v>1.2152890547664824E-2</v>
      </c>
    </row>
    <row r="22" spans="1:4" x14ac:dyDescent="0.25">
      <c r="A22" s="24">
        <v>2010</v>
      </c>
      <c r="B22" s="63">
        <v>3072472</v>
      </c>
      <c r="C22" s="63">
        <v>178916507</v>
      </c>
      <c r="D22" s="73">
        <f t="shared" si="0"/>
        <v>1.7172658082353465E-2</v>
      </c>
    </row>
    <row r="23" spans="1:4" x14ac:dyDescent="0.25">
      <c r="A23" s="23">
        <v>2011</v>
      </c>
      <c r="B23" s="62">
        <v>2236795</v>
      </c>
      <c r="C23" s="62">
        <v>188050518</v>
      </c>
      <c r="D23" s="72">
        <f t="shared" si="0"/>
        <v>1.1894649500513473E-2</v>
      </c>
    </row>
    <row r="24" spans="1:4" x14ac:dyDescent="0.25">
      <c r="A24" s="24">
        <v>2012</v>
      </c>
      <c r="B24" s="63">
        <v>1687838</v>
      </c>
      <c r="C24" s="63">
        <v>200468181</v>
      </c>
      <c r="D24" s="73">
        <f t="shared" si="0"/>
        <v>8.419480795308857E-3</v>
      </c>
    </row>
    <row r="25" spans="1:4" x14ac:dyDescent="0.25">
      <c r="A25" s="23">
        <v>2013</v>
      </c>
      <c r="B25" s="62">
        <v>1632266</v>
      </c>
      <c r="C25" s="62">
        <v>191550792</v>
      </c>
      <c r="D25" s="72">
        <f t="shared" si="0"/>
        <v>8.5213221149197851E-3</v>
      </c>
    </row>
    <row r="26" spans="1:4" x14ac:dyDescent="0.25">
      <c r="A26" s="24">
        <v>2014</v>
      </c>
      <c r="B26" s="63">
        <v>1271495</v>
      </c>
      <c r="C26" s="63">
        <v>219018081</v>
      </c>
      <c r="D26" s="73">
        <f t="shared" si="0"/>
        <v>5.8054339358402105E-3</v>
      </c>
    </row>
    <row r="27" spans="1:4" x14ac:dyDescent="0.25">
      <c r="A27" s="23">
        <v>2015</v>
      </c>
      <c r="B27" s="62">
        <v>1416579</v>
      </c>
      <c r="C27" s="62">
        <v>166840057</v>
      </c>
      <c r="D27" s="72">
        <f t="shared" si="0"/>
        <v>8.4906408297379093E-3</v>
      </c>
    </row>
    <row r="28" spans="1:4" x14ac:dyDescent="0.25">
      <c r="A28" t="s">
        <v>15</v>
      </c>
    </row>
    <row r="30" spans="1:4" x14ac:dyDescent="0.25">
      <c r="A30" t="s">
        <v>45</v>
      </c>
    </row>
    <row r="31" spans="1:4" ht="75" x14ac:dyDescent="0.25">
      <c r="A31" s="21" t="s">
        <v>6</v>
      </c>
      <c r="B31" s="21" t="s">
        <v>92</v>
      </c>
      <c r="C31" s="21" t="s">
        <v>91</v>
      </c>
      <c r="D31" s="21" t="s">
        <v>31</v>
      </c>
    </row>
    <row r="32" spans="1:4" x14ac:dyDescent="0.25">
      <c r="A32" s="23">
        <v>1991</v>
      </c>
      <c r="B32" s="64">
        <v>0</v>
      </c>
      <c r="C32" s="62">
        <v>22602950</v>
      </c>
      <c r="D32" s="74">
        <f>B32/C32</f>
        <v>0</v>
      </c>
    </row>
    <row r="33" spans="1:4" x14ac:dyDescent="0.25">
      <c r="A33" s="24">
        <v>1992</v>
      </c>
      <c r="B33" s="65">
        <v>0</v>
      </c>
      <c r="C33" s="63">
        <v>31794128</v>
      </c>
      <c r="D33" s="75">
        <f t="shared" ref="D33:D56" si="1">B33/C33</f>
        <v>0</v>
      </c>
    </row>
    <row r="34" spans="1:4" x14ac:dyDescent="0.25">
      <c r="A34" s="23">
        <v>1993</v>
      </c>
      <c r="B34" s="64">
        <v>0</v>
      </c>
      <c r="C34" s="62">
        <v>45033152</v>
      </c>
      <c r="D34" s="74">
        <f t="shared" si="1"/>
        <v>0</v>
      </c>
    </row>
    <row r="35" spans="1:4" x14ac:dyDescent="0.25">
      <c r="A35" s="24">
        <v>1994</v>
      </c>
      <c r="B35" s="65">
        <v>0</v>
      </c>
      <c r="C35" s="63">
        <v>65132616</v>
      </c>
      <c r="D35" s="75">
        <f t="shared" si="1"/>
        <v>0</v>
      </c>
    </row>
    <row r="36" spans="1:4" x14ac:dyDescent="0.25">
      <c r="A36" s="23">
        <v>1995</v>
      </c>
      <c r="B36" s="64">
        <v>0</v>
      </c>
      <c r="C36" s="62">
        <v>93243600</v>
      </c>
      <c r="D36" s="74">
        <f t="shared" si="1"/>
        <v>0</v>
      </c>
    </row>
    <row r="37" spans="1:4" x14ac:dyDescent="0.25">
      <c r="A37" s="24">
        <v>1996</v>
      </c>
      <c r="B37" s="65">
        <v>0</v>
      </c>
      <c r="C37" s="63">
        <v>87807432</v>
      </c>
      <c r="D37" s="75">
        <f t="shared" si="1"/>
        <v>0</v>
      </c>
    </row>
    <row r="38" spans="1:4" x14ac:dyDescent="0.25">
      <c r="A38" s="23">
        <v>1997</v>
      </c>
      <c r="B38" s="64">
        <v>0</v>
      </c>
      <c r="C38" s="62">
        <v>80659944</v>
      </c>
      <c r="D38" s="74">
        <f t="shared" si="1"/>
        <v>0</v>
      </c>
    </row>
    <row r="39" spans="1:4" x14ac:dyDescent="0.25">
      <c r="A39" s="24">
        <v>1998</v>
      </c>
      <c r="B39" s="65">
        <v>7601</v>
      </c>
      <c r="C39" s="63">
        <v>95805960</v>
      </c>
      <c r="D39" s="75">
        <f t="shared" si="1"/>
        <v>7.9337444142305971E-5</v>
      </c>
    </row>
    <row r="40" spans="1:4" x14ac:dyDescent="0.25">
      <c r="A40" s="23">
        <v>1999</v>
      </c>
      <c r="B40" s="64">
        <v>3518</v>
      </c>
      <c r="C40" s="62">
        <v>58812016</v>
      </c>
      <c r="D40" s="74">
        <f t="shared" si="1"/>
        <v>5.9817708000351495E-5</v>
      </c>
    </row>
    <row r="41" spans="1:4" x14ac:dyDescent="0.25">
      <c r="A41" s="24">
        <v>2000</v>
      </c>
      <c r="B41" s="65">
        <v>4340</v>
      </c>
      <c r="C41" s="63">
        <v>58845304</v>
      </c>
      <c r="D41" s="75">
        <f t="shared" si="1"/>
        <v>7.3752699110875522E-5</v>
      </c>
    </row>
    <row r="42" spans="1:4" x14ac:dyDescent="0.25">
      <c r="A42" s="23">
        <v>2001</v>
      </c>
      <c r="B42" s="64">
        <v>56020</v>
      </c>
      <c r="C42" s="62">
        <v>57366704</v>
      </c>
      <c r="D42" s="74">
        <f t="shared" si="1"/>
        <v>9.7652464049529492E-4</v>
      </c>
    </row>
    <row r="43" spans="1:4" x14ac:dyDescent="0.25">
      <c r="A43" s="24">
        <v>2002</v>
      </c>
      <c r="B43" s="65">
        <v>11587</v>
      </c>
      <c r="C43" s="63">
        <v>65863747</v>
      </c>
      <c r="D43" s="75">
        <f t="shared" si="1"/>
        <v>1.7592379006314355E-4</v>
      </c>
    </row>
    <row r="44" spans="1:4" x14ac:dyDescent="0.25">
      <c r="A44" s="23">
        <v>2003</v>
      </c>
      <c r="B44" s="64">
        <v>13707</v>
      </c>
      <c r="C44" s="62">
        <v>71026030</v>
      </c>
      <c r="D44" s="74">
        <f t="shared" si="1"/>
        <v>1.929855857070992E-4</v>
      </c>
    </row>
    <row r="45" spans="1:4" x14ac:dyDescent="0.25">
      <c r="A45" s="24">
        <v>2004</v>
      </c>
      <c r="B45" s="65">
        <v>32107</v>
      </c>
      <c r="C45" s="63">
        <v>85655861</v>
      </c>
      <c r="D45" s="75">
        <f t="shared" si="1"/>
        <v>3.7483716379898391E-4</v>
      </c>
    </row>
    <row r="46" spans="1:4" x14ac:dyDescent="0.25">
      <c r="A46" s="23">
        <v>2005</v>
      </c>
      <c r="B46" s="64">
        <v>10200</v>
      </c>
      <c r="C46" s="62">
        <v>113422183</v>
      </c>
      <c r="D46" s="74">
        <f t="shared" si="1"/>
        <v>8.9929498182908364E-5</v>
      </c>
    </row>
    <row r="47" spans="1:4" x14ac:dyDescent="0.25">
      <c r="A47" s="24">
        <v>2006</v>
      </c>
      <c r="B47" s="65">
        <v>25448</v>
      </c>
      <c r="C47" s="63">
        <v>126345571</v>
      </c>
      <c r="D47" s="75">
        <f t="shared" si="1"/>
        <v>2.0141584543553173E-4</v>
      </c>
    </row>
    <row r="48" spans="1:4" x14ac:dyDescent="0.25">
      <c r="A48" s="23">
        <v>2007</v>
      </c>
      <c r="B48" s="64">
        <v>35357</v>
      </c>
      <c r="C48" s="62">
        <v>157782416</v>
      </c>
      <c r="D48" s="74">
        <f t="shared" si="1"/>
        <v>2.2408707444307354E-4</v>
      </c>
    </row>
    <row r="49" spans="1:4" x14ac:dyDescent="0.25">
      <c r="A49" s="24">
        <v>2008</v>
      </c>
      <c r="B49" s="65">
        <v>89321</v>
      </c>
      <c r="C49" s="63">
        <v>219240571</v>
      </c>
      <c r="D49" s="75">
        <f t="shared" si="1"/>
        <v>4.0741090753681716E-4</v>
      </c>
    </row>
    <row r="50" spans="1:4" x14ac:dyDescent="0.25">
      <c r="A50" s="23">
        <v>2009</v>
      </c>
      <c r="B50" s="64">
        <v>61451</v>
      </c>
      <c r="C50" s="62">
        <v>204075134</v>
      </c>
      <c r="D50" s="74">
        <f t="shared" si="1"/>
        <v>3.0111948866832545E-4</v>
      </c>
    </row>
    <row r="51" spans="1:4" x14ac:dyDescent="0.25">
      <c r="A51" s="24">
        <v>2010</v>
      </c>
      <c r="B51" s="65">
        <v>113215</v>
      </c>
      <c r="C51" s="63">
        <v>232970393</v>
      </c>
      <c r="D51" s="75">
        <f t="shared" si="1"/>
        <v>4.8596303823035574E-4</v>
      </c>
    </row>
    <row r="52" spans="1:4" x14ac:dyDescent="0.25">
      <c r="A52" s="23">
        <v>2011</v>
      </c>
      <c r="B52" s="64">
        <v>346472</v>
      </c>
      <c r="C52" s="62">
        <v>291898613</v>
      </c>
      <c r="D52" s="74">
        <f t="shared" si="1"/>
        <v>1.1869600764427065E-3</v>
      </c>
    </row>
    <row r="53" spans="1:4" x14ac:dyDescent="0.25">
      <c r="A53" s="24">
        <v>2012</v>
      </c>
      <c r="B53" s="65">
        <v>496446</v>
      </c>
      <c r="C53" s="63">
        <v>342965100</v>
      </c>
      <c r="D53" s="75">
        <f t="shared" si="1"/>
        <v>1.4475117147488184E-3</v>
      </c>
    </row>
    <row r="54" spans="1:4" x14ac:dyDescent="0.25">
      <c r="A54" s="23">
        <v>2013</v>
      </c>
      <c r="B54" s="64">
        <v>573134</v>
      </c>
      <c r="C54" s="62">
        <v>432510049</v>
      </c>
      <c r="D54" s="74">
        <f t="shared" si="1"/>
        <v>1.3251345288395832E-3</v>
      </c>
    </row>
    <row r="55" spans="1:4" x14ac:dyDescent="0.25">
      <c r="A55" s="24">
        <v>2014</v>
      </c>
      <c r="B55" s="65">
        <v>488275</v>
      </c>
      <c r="C55" s="63">
        <v>482259703</v>
      </c>
      <c r="D55" s="75">
        <f t="shared" si="1"/>
        <v>1.0124731487258433E-3</v>
      </c>
    </row>
    <row r="56" spans="1:4" x14ac:dyDescent="0.25">
      <c r="A56" s="23">
        <v>2015</v>
      </c>
      <c r="B56" s="64">
        <v>644131</v>
      </c>
      <c r="C56" s="62">
        <v>411491242</v>
      </c>
      <c r="D56" s="74">
        <f t="shared" si="1"/>
        <v>1.5653577385250886E-3</v>
      </c>
    </row>
    <row r="57" spans="1:4" x14ac:dyDescent="0.25">
      <c r="A57" t="s">
        <v>15</v>
      </c>
    </row>
    <row r="59" spans="1:4" x14ac:dyDescent="0.25">
      <c r="A59" t="s">
        <v>46</v>
      </c>
    </row>
    <row r="60" spans="1:4" ht="90" x14ac:dyDescent="0.25">
      <c r="A60" s="21" t="s">
        <v>6</v>
      </c>
      <c r="B60" s="21" t="s">
        <v>93</v>
      </c>
      <c r="C60" s="21" t="s">
        <v>94</v>
      </c>
      <c r="D60" s="21" t="s">
        <v>32</v>
      </c>
    </row>
    <row r="61" spans="1:4" x14ac:dyDescent="0.25">
      <c r="A61" s="23">
        <v>1991</v>
      </c>
      <c r="B61" s="64">
        <f t="shared" ref="B61:C85" si="2">B3+B32</f>
        <v>13156350</v>
      </c>
      <c r="C61" s="64">
        <f t="shared" si="2"/>
        <v>193662774</v>
      </c>
      <c r="D61" s="52">
        <f>B61/C61</f>
        <v>6.793432588133845E-2</v>
      </c>
    </row>
    <row r="62" spans="1:4" x14ac:dyDescent="0.25">
      <c r="A62" s="24">
        <v>1992</v>
      </c>
      <c r="B62" s="65">
        <f t="shared" si="2"/>
        <v>12706761</v>
      </c>
      <c r="C62" s="65">
        <f t="shared" si="2"/>
        <v>198935184</v>
      </c>
      <c r="D62" s="53">
        <f t="shared" ref="D62:D85" si="3">B62/C62</f>
        <v>6.3873874618378221E-2</v>
      </c>
    </row>
    <row r="63" spans="1:4" x14ac:dyDescent="0.25">
      <c r="A63" s="23">
        <v>1993</v>
      </c>
      <c r="B63" s="64">
        <f t="shared" si="2"/>
        <v>8802628</v>
      </c>
      <c r="C63" s="64">
        <f t="shared" si="2"/>
        <v>202362368</v>
      </c>
      <c r="D63" s="52">
        <f t="shared" si="3"/>
        <v>4.3499332840382654E-2</v>
      </c>
    </row>
    <row r="64" spans="1:4" x14ac:dyDescent="0.25">
      <c r="A64" s="24">
        <v>1994</v>
      </c>
      <c r="B64" s="65">
        <f t="shared" si="2"/>
        <v>10073814</v>
      </c>
      <c r="C64" s="65">
        <f t="shared" si="2"/>
        <v>311651112</v>
      </c>
      <c r="D64" s="53">
        <f t="shared" si="3"/>
        <v>3.2324011088399392E-2</v>
      </c>
    </row>
    <row r="65" spans="1:4" x14ac:dyDescent="0.25">
      <c r="A65" s="23">
        <v>1995</v>
      </c>
      <c r="B65" s="64">
        <f t="shared" si="2"/>
        <v>12928108</v>
      </c>
      <c r="C65" s="64">
        <f t="shared" si="2"/>
        <v>335692576</v>
      </c>
      <c r="D65" s="52">
        <f t="shared" si="3"/>
        <v>3.8511748320582462E-2</v>
      </c>
    </row>
    <row r="66" spans="1:4" x14ac:dyDescent="0.25">
      <c r="A66" s="24">
        <v>1996</v>
      </c>
      <c r="B66" s="65">
        <f t="shared" si="2"/>
        <v>12144149</v>
      </c>
      <c r="C66" s="65">
        <f t="shared" si="2"/>
        <v>287753240</v>
      </c>
      <c r="D66" s="53">
        <f t="shared" si="3"/>
        <v>4.2203344087454929E-2</v>
      </c>
    </row>
    <row r="67" spans="1:4" x14ac:dyDescent="0.25">
      <c r="A67" s="23">
        <v>1997</v>
      </c>
      <c r="B67" s="64">
        <f t="shared" si="2"/>
        <v>11915047</v>
      </c>
      <c r="C67" s="64">
        <f t="shared" si="2"/>
        <v>299064248</v>
      </c>
      <c r="D67" s="52">
        <f t="shared" si="3"/>
        <v>3.9841094613221703E-2</v>
      </c>
    </row>
    <row r="68" spans="1:4" x14ac:dyDescent="0.25">
      <c r="A68" s="24">
        <v>1998</v>
      </c>
      <c r="B68" s="65">
        <f t="shared" si="2"/>
        <v>8981831</v>
      </c>
      <c r="C68" s="65">
        <f t="shared" si="2"/>
        <v>305360232</v>
      </c>
      <c r="D68" s="53">
        <f t="shared" si="3"/>
        <v>2.9413885826494918E-2</v>
      </c>
    </row>
    <row r="69" spans="1:4" x14ac:dyDescent="0.25">
      <c r="A69" s="23">
        <v>1999</v>
      </c>
      <c r="B69" s="64">
        <f t="shared" si="2"/>
        <v>9447294</v>
      </c>
      <c r="C69" s="64">
        <f t="shared" si="2"/>
        <v>242515040</v>
      </c>
      <c r="D69" s="52">
        <f t="shared" si="3"/>
        <v>3.8955497358019529E-2</v>
      </c>
    </row>
    <row r="70" spans="1:4" x14ac:dyDescent="0.25">
      <c r="A70" s="24">
        <v>2000</v>
      </c>
      <c r="B70" s="65">
        <f t="shared" si="2"/>
        <v>11938426</v>
      </c>
      <c r="C70" s="65">
        <f t="shared" si="2"/>
        <v>250607240</v>
      </c>
      <c r="D70" s="53">
        <f t="shared" si="3"/>
        <v>4.7637993219988378E-2</v>
      </c>
    </row>
    <row r="71" spans="1:4" x14ac:dyDescent="0.25">
      <c r="A71" s="23">
        <v>2001</v>
      </c>
      <c r="B71" s="64">
        <f t="shared" si="2"/>
        <v>8485053</v>
      </c>
      <c r="C71" s="64">
        <f t="shared" si="2"/>
        <v>232344313</v>
      </c>
      <c r="D71" s="52">
        <f t="shared" si="3"/>
        <v>3.651930572537835E-2</v>
      </c>
    </row>
    <row r="72" spans="1:4" x14ac:dyDescent="0.25">
      <c r="A72" s="24">
        <v>2002</v>
      </c>
      <c r="B72" s="65">
        <f t="shared" si="2"/>
        <v>6969860</v>
      </c>
      <c r="C72" s="65">
        <f t="shared" si="2"/>
        <v>231987293</v>
      </c>
      <c r="D72" s="53">
        <f t="shared" si="3"/>
        <v>3.0044145564472793E-2</v>
      </c>
    </row>
    <row r="73" spans="1:4" x14ac:dyDescent="0.25">
      <c r="A73" s="23">
        <v>2003</v>
      </c>
      <c r="B73" s="64">
        <f t="shared" si="2"/>
        <v>3386942</v>
      </c>
      <c r="C73" s="64">
        <f t="shared" si="2"/>
        <v>230951483</v>
      </c>
      <c r="D73" s="52">
        <f t="shared" si="3"/>
        <v>1.4665166709494566E-2</v>
      </c>
    </row>
    <row r="74" spans="1:4" x14ac:dyDescent="0.25">
      <c r="A74" s="24">
        <v>2004</v>
      </c>
      <c r="B74" s="65">
        <f t="shared" si="2"/>
        <v>3026120</v>
      </c>
      <c r="C74" s="65">
        <f t="shared" si="2"/>
        <v>245428880</v>
      </c>
      <c r="D74" s="53">
        <f t="shared" si="3"/>
        <v>1.2329926290663104E-2</v>
      </c>
    </row>
    <row r="75" spans="1:4" x14ac:dyDescent="0.25">
      <c r="A75" s="23">
        <v>2005</v>
      </c>
      <c r="B75" s="64">
        <f t="shared" si="2"/>
        <v>1783905</v>
      </c>
      <c r="C75" s="64">
        <f t="shared" si="2"/>
        <v>294080387</v>
      </c>
      <c r="D75" s="52">
        <f t="shared" si="3"/>
        <v>6.0660454721177988E-3</v>
      </c>
    </row>
    <row r="76" spans="1:4" x14ac:dyDescent="0.25">
      <c r="A76" s="24">
        <v>2006</v>
      </c>
      <c r="B76" s="65">
        <f t="shared" si="2"/>
        <v>2215400</v>
      </c>
      <c r="C76" s="65">
        <f t="shared" si="2"/>
        <v>291361829</v>
      </c>
      <c r="D76" s="53">
        <f t="shared" si="3"/>
        <v>7.603604108347357E-3</v>
      </c>
    </row>
    <row r="77" spans="1:4" x14ac:dyDescent="0.25">
      <c r="A77" s="23">
        <v>2007</v>
      </c>
      <c r="B77" s="64">
        <f t="shared" si="2"/>
        <v>1540918</v>
      </c>
      <c r="C77" s="64">
        <f t="shared" si="2"/>
        <v>346086634</v>
      </c>
      <c r="D77" s="52">
        <f t="shared" si="3"/>
        <v>4.4524054055205152E-3</v>
      </c>
    </row>
    <row r="78" spans="1:4" x14ac:dyDescent="0.25">
      <c r="A78" s="24">
        <v>2008</v>
      </c>
      <c r="B78" s="65">
        <f t="shared" si="2"/>
        <v>2457644</v>
      </c>
      <c r="C78" s="65">
        <f t="shared" si="2"/>
        <v>458826130</v>
      </c>
      <c r="D78" s="53">
        <f t="shared" si="3"/>
        <v>5.3563732300948071E-3</v>
      </c>
    </row>
    <row r="79" spans="1:4" x14ac:dyDescent="0.25">
      <c r="A79" s="23">
        <v>2009</v>
      </c>
      <c r="B79" s="64">
        <f t="shared" si="2"/>
        <v>2579760</v>
      </c>
      <c r="C79" s="64">
        <f t="shared" si="2"/>
        <v>411294066</v>
      </c>
      <c r="D79" s="52">
        <f t="shared" si="3"/>
        <v>6.2723005587928902E-3</v>
      </c>
    </row>
    <row r="80" spans="1:4" x14ac:dyDescent="0.25">
      <c r="A80" s="24">
        <v>2010</v>
      </c>
      <c r="B80" s="65">
        <f t="shared" si="2"/>
        <v>3185687</v>
      </c>
      <c r="C80" s="65">
        <f t="shared" si="2"/>
        <v>411886900</v>
      </c>
      <c r="D80" s="53">
        <f t="shared" si="3"/>
        <v>7.7343731980793759E-3</v>
      </c>
    </row>
    <row r="81" spans="1:4" x14ac:dyDescent="0.25">
      <c r="A81" s="23">
        <v>2011</v>
      </c>
      <c r="B81" s="64">
        <f t="shared" si="2"/>
        <v>2583267</v>
      </c>
      <c r="C81" s="64">
        <f t="shared" si="2"/>
        <v>479949131</v>
      </c>
      <c r="D81" s="52">
        <f t="shared" si="3"/>
        <v>5.3823766585796781E-3</v>
      </c>
    </row>
    <row r="82" spans="1:4" x14ac:dyDescent="0.25">
      <c r="A82" s="24">
        <v>2012</v>
      </c>
      <c r="B82" s="65">
        <f t="shared" si="2"/>
        <v>2184284</v>
      </c>
      <c r="C82" s="65">
        <f t="shared" si="2"/>
        <v>543433281</v>
      </c>
      <c r="D82" s="53">
        <f t="shared" si="3"/>
        <v>4.0194152187009689E-3</v>
      </c>
    </row>
    <row r="83" spans="1:4" x14ac:dyDescent="0.25">
      <c r="A83" s="23">
        <v>2013</v>
      </c>
      <c r="B83" s="64">
        <f t="shared" si="2"/>
        <v>2205400</v>
      </c>
      <c r="C83" s="64">
        <f t="shared" si="2"/>
        <v>624060841</v>
      </c>
      <c r="D83" s="52">
        <f t="shared" si="3"/>
        <v>3.5339503059766573E-3</v>
      </c>
    </row>
    <row r="84" spans="1:4" x14ac:dyDescent="0.25">
      <c r="A84" s="24">
        <v>2014</v>
      </c>
      <c r="B84" s="65">
        <f t="shared" si="2"/>
        <v>1759770</v>
      </c>
      <c r="C84" s="65">
        <f t="shared" si="2"/>
        <v>701277784</v>
      </c>
      <c r="D84" s="53">
        <f t="shared" si="3"/>
        <v>2.5093765126316908E-3</v>
      </c>
    </row>
    <row r="85" spans="1:4" x14ac:dyDescent="0.25">
      <c r="A85" s="23">
        <v>2015</v>
      </c>
      <c r="B85" s="64">
        <f t="shared" si="2"/>
        <v>2060710</v>
      </c>
      <c r="C85" s="64">
        <f t="shared" si="2"/>
        <v>578331299</v>
      </c>
      <c r="D85" s="52">
        <f t="shared" si="3"/>
        <v>3.5631998537225978E-3</v>
      </c>
    </row>
    <row r="86" spans="1:4" x14ac:dyDescent="0.25">
      <c r="A86" t="s">
        <v>15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95"/>
  <sheetViews>
    <sheetView topLeftCell="A64" workbookViewId="0">
      <selection activeCell="N73" sqref="N73"/>
    </sheetView>
  </sheetViews>
  <sheetFormatPr baseColWidth="10" defaultRowHeight="15" x14ac:dyDescent="0.25"/>
  <cols>
    <col min="2" max="2" width="13.28515625" customWidth="1"/>
    <col min="3" max="4" width="15.140625" customWidth="1"/>
    <col min="5" max="5" width="14.28515625" customWidth="1"/>
  </cols>
  <sheetData>
    <row r="5" spans="1:6" ht="75" x14ac:dyDescent="0.25">
      <c r="A5" s="21" t="s">
        <v>6</v>
      </c>
      <c r="B5" s="21" t="s">
        <v>73</v>
      </c>
      <c r="C5" s="21" t="s">
        <v>92</v>
      </c>
      <c r="D5" s="21" t="s">
        <v>78</v>
      </c>
      <c r="E5" s="21" t="s">
        <v>91</v>
      </c>
      <c r="F5" s="47" t="s">
        <v>74</v>
      </c>
    </row>
    <row r="6" spans="1:6" x14ac:dyDescent="0.25">
      <c r="A6" s="23">
        <v>1991</v>
      </c>
      <c r="B6" s="62">
        <v>13156350</v>
      </c>
      <c r="C6" s="64">
        <v>0</v>
      </c>
      <c r="D6" s="62">
        <v>171059824</v>
      </c>
      <c r="E6" s="62">
        <v>22602950</v>
      </c>
      <c r="F6" s="23">
        <f>((B6-C6)/(D6+E6))</f>
        <v>6.793432588133845E-2</v>
      </c>
    </row>
    <row r="7" spans="1:6" x14ac:dyDescent="0.25">
      <c r="A7" s="24">
        <v>1992</v>
      </c>
      <c r="B7" s="63">
        <v>12706761</v>
      </c>
      <c r="C7" s="65">
        <v>0</v>
      </c>
      <c r="D7" s="63">
        <v>167141056</v>
      </c>
      <c r="E7" s="63">
        <v>31794128</v>
      </c>
      <c r="F7" s="24">
        <f t="shared" ref="F7:F30" si="0">((B7-C7)/(D7+E7))</f>
        <v>6.3873874618378221E-2</v>
      </c>
    </row>
    <row r="8" spans="1:6" x14ac:dyDescent="0.25">
      <c r="A8" s="23">
        <v>1993</v>
      </c>
      <c r="B8" s="62">
        <v>8802628</v>
      </c>
      <c r="C8" s="64">
        <v>0</v>
      </c>
      <c r="D8" s="62">
        <v>157329216</v>
      </c>
      <c r="E8" s="62">
        <v>45033152</v>
      </c>
      <c r="F8" s="23">
        <f t="shared" si="0"/>
        <v>4.3499332840382654E-2</v>
      </c>
    </row>
    <row r="9" spans="1:6" x14ac:dyDescent="0.25">
      <c r="A9" s="24">
        <v>1994</v>
      </c>
      <c r="B9" s="63">
        <v>10073814</v>
      </c>
      <c r="C9" s="65">
        <v>0</v>
      </c>
      <c r="D9" s="63">
        <v>246518496</v>
      </c>
      <c r="E9" s="63">
        <v>65132616</v>
      </c>
      <c r="F9" s="24">
        <f t="shared" si="0"/>
        <v>3.2324011088399392E-2</v>
      </c>
    </row>
    <row r="10" spans="1:6" x14ac:dyDescent="0.25">
      <c r="A10" s="23">
        <v>1995</v>
      </c>
      <c r="B10" s="62">
        <v>12928108</v>
      </c>
      <c r="C10" s="64">
        <v>0</v>
      </c>
      <c r="D10" s="62">
        <v>242448976</v>
      </c>
      <c r="E10" s="62">
        <v>93243600</v>
      </c>
      <c r="F10" s="23">
        <f t="shared" si="0"/>
        <v>3.8511748320582462E-2</v>
      </c>
    </row>
    <row r="11" spans="1:6" x14ac:dyDescent="0.25">
      <c r="A11" s="24">
        <v>1996</v>
      </c>
      <c r="B11" s="63">
        <v>12144149</v>
      </c>
      <c r="C11" s="65">
        <v>0</v>
      </c>
      <c r="D11" s="63">
        <v>199945808</v>
      </c>
      <c r="E11" s="63">
        <v>87807432</v>
      </c>
      <c r="F11" s="24">
        <f t="shared" si="0"/>
        <v>4.2203344087454929E-2</v>
      </c>
    </row>
    <row r="12" spans="1:6" x14ac:dyDescent="0.25">
      <c r="A12" s="23">
        <v>1997</v>
      </c>
      <c r="B12" s="62">
        <v>11915047</v>
      </c>
      <c r="C12" s="64">
        <v>0</v>
      </c>
      <c r="D12" s="62">
        <v>218404304</v>
      </c>
      <c r="E12" s="62">
        <v>80659944</v>
      </c>
      <c r="F12" s="23">
        <f t="shared" si="0"/>
        <v>3.9841094613221703E-2</v>
      </c>
    </row>
    <row r="13" spans="1:6" x14ac:dyDescent="0.25">
      <c r="A13" s="24">
        <v>1998</v>
      </c>
      <c r="B13" s="63">
        <v>8974230</v>
      </c>
      <c r="C13" s="65">
        <v>7601</v>
      </c>
      <c r="D13" s="63">
        <v>209554272</v>
      </c>
      <c r="E13" s="63">
        <v>95805960</v>
      </c>
      <c r="F13" s="24">
        <f t="shared" si="0"/>
        <v>2.9364102002647156E-2</v>
      </c>
    </row>
    <row r="14" spans="1:6" x14ac:dyDescent="0.25">
      <c r="A14" s="23">
        <v>1999</v>
      </c>
      <c r="B14" s="62">
        <v>9443776</v>
      </c>
      <c r="C14" s="64">
        <v>3518</v>
      </c>
      <c r="D14" s="62">
        <v>183703024</v>
      </c>
      <c r="E14" s="62">
        <v>58812016</v>
      </c>
      <c r="F14" s="23">
        <f t="shared" si="0"/>
        <v>3.892648472441132E-2</v>
      </c>
    </row>
    <row r="15" spans="1:6" x14ac:dyDescent="0.25">
      <c r="A15" s="24">
        <v>2000</v>
      </c>
      <c r="B15" s="63">
        <v>11934086</v>
      </c>
      <c r="C15" s="65">
        <v>4340</v>
      </c>
      <c r="D15" s="63">
        <v>191761936</v>
      </c>
      <c r="E15" s="63">
        <v>58845304</v>
      </c>
      <c r="F15" s="24">
        <f t="shared" si="0"/>
        <v>4.7603357349133249E-2</v>
      </c>
    </row>
    <row r="16" spans="1:6" x14ac:dyDescent="0.25">
      <c r="A16" s="23">
        <v>2001</v>
      </c>
      <c r="B16" s="62">
        <v>8429033</v>
      </c>
      <c r="C16" s="64">
        <v>56020</v>
      </c>
      <c r="D16" s="62">
        <v>174977609</v>
      </c>
      <c r="E16" s="62">
        <v>57366704</v>
      </c>
      <c r="F16" s="23">
        <f t="shared" si="0"/>
        <v>3.6037090350474817E-2</v>
      </c>
    </row>
    <row r="17" spans="1:6" x14ac:dyDescent="0.25">
      <c r="A17" s="24">
        <v>2002</v>
      </c>
      <c r="B17" s="63">
        <v>6958273</v>
      </c>
      <c r="C17" s="65">
        <v>11587</v>
      </c>
      <c r="D17" s="63">
        <v>166123546</v>
      </c>
      <c r="E17" s="63">
        <v>65863747</v>
      </c>
      <c r="F17" s="24">
        <f t="shared" si="0"/>
        <v>2.9944252162121654E-2</v>
      </c>
    </row>
    <row r="18" spans="1:6" x14ac:dyDescent="0.25">
      <c r="A18" s="23">
        <v>2003</v>
      </c>
      <c r="B18" s="62">
        <v>3373235</v>
      </c>
      <c r="C18" s="64">
        <v>13707</v>
      </c>
      <c r="D18" s="62">
        <v>159925453</v>
      </c>
      <c r="E18" s="62">
        <v>71026030</v>
      </c>
      <c r="F18" s="23">
        <f t="shared" si="0"/>
        <v>1.4546466454168645E-2</v>
      </c>
    </row>
    <row r="19" spans="1:6" x14ac:dyDescent="0.25">
      <c r="A19" s="24">
        <v>2004</v>
      </c>
      <c r="B19" s="63">
        <v>2994013</v>
      </c>
      <c r="C19" s="65">
        <v>32107</v>
      </c>
      <c r="D19" s="63">
        <v>159773019</v>
      </c>
      <c r="E19" s="63">
        <v>85655861</v>
      </c>
      <c r="F19" s="24">
        <f t="shared" si="0"/>
        <v>1.2068286340222063E-2</v>
      </c>
    </row>
    <row r="20" spans="1:6" x14ac:dyDescent="0.25">
      <c r="A20" s="23">
        <v>2005</v>
      </c>
      <c r="B20" s="62">
        <v>1773705</v>
      </c>
      <c r="C20" s="64">
        <v>10200</v>
      </c>
      <c r="D20" s="62">
        <v>180658204</v>
      </c>
      <c r="E20" s="62">
        <v>113422183</v>
      </c>
      <c r="F20" s="23">
        <f t="shared" si="0"/>
        <v>5.9966766841883954E-3</v>
      </c>
    </row>
    <row r="21" spans="1:6" x14ac:dyDescent="0.25">
      <c r="A21" s="24">
        <v>2006</v>
      </c>
      <c r="B21" s="63">
        <v>2189952</v>
      </c>
      <c r="C21" s="65">
        <v>25448</v>
      </c>
      <c r="D21" s="63">
        <v>165016258</v>
      </c>
      <c r="E21" s="63">
        <v>126345571</v>
      </c>
      <c r="F21" s="24">
        <f t="shared" si="0"/>
        <v>7.4289209654844661E-3</v>
      </c>
    </row>
    <row r="22" spans="1:6" x14ac:dyDescent="0.25">
      <c r="A22" s="23">
        <v>2007</v>
      </c>
      <c r="B22" s="62">
        <v>1505561</v>
      </c>
      <c r="C22" s="64">
        <v>35357</v>
      </c>
      <c r="D22" s="62">
        <v>188304218</v>
      </c>
      <c r="E22" s="62">
        <v>157782416</v>
      </c>
      <c r="F22" s="23">
        <f t="shared" si="0"/>
        <v>4.2480808432492079E-3</v>
      </c>
    </row>
    <row r="23" spans="1:6" x14ac:dyDescent="0.25">
      <c r="A23" s="24">
        <v>2008</v>
      </c>
      <c r="B23" s="63">
        <v>2368323</v>
      </c>
      <c r="C23" s="65">
        <v>89321</v>
      </c>
      <c r="D23" s="63">
        <v>239585559</v>
      </c>
      <c r="E23" s="63">
        <v>219240571</v>
      </c>
      <c r="F23" s="24">
        <f t="shared" si="0"/>
        <v>4.9670274881685574E-3</v>
      </c>
    </row>
    <row r="24" spans="1:6" x14ac:dyDescent="0.25">
      <c r="A24" s="23">
        <v>2009</v>
      </c>
      <c r="B24" s="62">
        <v>2518309</v>
      </c>
      <c r="C24" s="64">
        <v>61451</v>
      </c>
      <c r="D24" s="62">
        <v>207218932</v>
      </c>
      <c r="E24" s="62">
        <v>204075134</v>
      </c>
      <c r="F24" s="23">
        <f t="shared" si="0"/>
        <v>5.9734827295076995E-3</v>
      </c>
    </row>
    <row r="25" spans="1:6" x14ac:dyDescent="0.25">
      <c r="A25" s="24">
        <v>2010</v>
      </c>
      <c r="B25" s="63">
        <v>3072472</v>
      </c>
      <c r="C25" s="65">
        <v>113215</v>
      </c>
      <c r="D25" s="63">
        <v>178916507</v>
      </c>
      <c r="E25" s="63">
        <v>232970393</v>
      </c>
      <c r="F25" s="24">
        <f t="shared" si="0"/>
        <v>7.1846349082721498E-3</v>
      </c>
    </row>
    <row r="26" spans="1:6" x14ac:dyDescent="0.25">
      <c r="A26" s="23">
        <v>2011</v>
      </c>
      <c r="B26" s="62">
        <v>2236795</v>
      </c>
      <c r="C26" s="64">
        <v>346472</v>
      </c>
      <c r="D26" s="62">
        <v>188050518</v>
      </c>
      <c r="E26" s="62">
        <v>291898613</v>
      </c>
      <c r="F26" s="23">
        <f t="shared" si="0"/>
        <v>3.9385903169809056E-3</v>
      </c>
    </row>
    <row r="27" spans="1:6" x14ac:dyDescent="0.25">
      <c r="A27" s="24">
        <v>2012</v>
      </c>
      <c r="B27" s="63">
        <v>1687838</v>
      </c>
      <c r="C27" s="65">
        <v>496446</v>
      </c>
      <c r="D27" s="63">
        <v>200468181</v>
      </c>
      <c r="E27" s="63">
        <v>342965100</v>
      </c>
      <c r="F27" s="24">
        <f t="shared" si="0"/>
        <v>2.1923427247732366E-3</v>
      </c>
    </row>
    <row r="28" spans="1:6" x14ac:dyDescent="0.25">
      <c r="A28" s="23">
        <v>2013</v>
      </c>
      <c r="B28" s="62">
        <v>1632266</v>
      </c>
      <c r="C28" s="64">
        <v>573134</v>
      </c>
      <c r="D28" s="62">
        <v>191550792</v>
      </c>
      <c r="E28" s="62">
        <v>432510049</v>
      </c>
      <c r="F28" s="23">
        <f t="shared" si="0"/>
        <v>1.6971614471160193E-3</v>
      </c>
    </row>
    <row r="29" spans="1:6" x14ac:dyDescent="0.25">
      <c r="A29" s="24">
        <v>2014</v>
      </c>
      <c r="B29" s="63">
        <v>1271495</v>
      </c>
      <c r="C29" s="65">
        <v>488275</v>
      </c>
      <c r="D29" s="63">
        <v>219018081</v>
      </c>
      <c r="E29" s="63">
        <v>482259703</v>
      </c>
      <c r="F29" s="24">
        <f t="shared" si="0"/>
        <v>1.1168470153618897E-3</v>
      </c>
    </row>
    <row r="30" spans="1:6" x14ac:dyDescent="0.25">
      <c r="A30" s="23">
        <v>2015</v>
      </c>
      <c r="B30" s="62">
        <v>1416579</v>
      </c>
      <c r="C30" s="64">
        <v>644131</v>
      </c>
      <c r="D30" s="62">
        <v>166840057</v>
      </c>
      <c r="E30" s="62">
        <v>411491242</v>
      </c>
      <c r="F30" s="23">
        <f t="shared" si="0"/>
        <v>1.3356496550258471E-3</v>
      </c>
    </row>
    <row r="31" spans="1:6" x14ac:dyDescent="0.25">
      <c r="A31" t="s">
        <v>15</v>
      </c>
    </row>
    <row r="37" spans="1:9" ht="75" x14ac:dyDescent="0.25">
      <c r="A37" s="21" t="s">
        <v>6</v>
      </c>
      <c r="B37" s="21" t="s">
        <v>73</v>
      </c>
      <c r="C37" s="21" t="s">
        <v>38</v>
      </c>
      <c r="D37" s="21" t="s">
        <v>77</v>
      </c>
      <c r="E37" s="47" t="s">
        <v>37</v>
      </c>
      <c r="F37" s="47" t="s">
        <v>74</v>
      </c>
      <c r="G37" s="47" t="s">
        <v>75</v>
      </c>
      <c r="H37" s="47" t="s">
        <v>76</v>
      </c>
      <c r="I37" s="47" t="s">
        <v>39</v>
      </c>
    </row>
    <row r="38" spans="1:9" x14ac:dyDescent="0.25">
      <c r="A38" s="23">
        <v>1991</v>
      </c>
      <c r="B38" s="62">
        <v>13156350</v>
      </c>
      <c r="C38" s="25">
        <v>231.72366400000001</v>
      </c>
      <c r="D38" s="62">
        <v>171059824</v>
      </c>
      <c r="E38" s="25">
        <v>7.2686346239999997</v>
      </c>
      <c r="F38" s="23">
        <f>((B38)/(C38*1000000))/((D38)/(E38*1000000000))</f>
        <v>2.4125140390285544</v>
      </c>
      <c r="G38" s="23">
        <f>F38-1</f>
        <v>1.4125140390285544</v>
      </c>
      <c r="H38" s="23">
        <f>F38+1</f>
        <v>3.4125140390285544</v>
      </c>
      <c r="I38" s="23">
        <f>G38/H38</f>
        <v>0.41392182504563613</v>
      </c>
    </row>
    <row r="39" spans="1:9" x14ac:dyDescent="0.25">
      <c r="A39" s="24">
        <v>1992</v>
      </c>
      <c r="B39" s="63">
        <v>12706761</v>
      </c>
      <c r="C39" s="26">
        <v>197.43047999999999</v>
      </c>
      <c r="D39" s="63">
        <v>167141056</v>
      </c>
      <c r="E39" s="26">
        <v>6.9160427520000001</v>
      </c>
      <c r="F39" s="23">
        <f t="shared" ref="F39:F62" si="1">((B39)/(C39*1000000))/((D39)/(E39*1000000000))</f>
        <v>2.6631472961753029</v>
      </c>
      <c r="G39" s="24">
        <f t="shared" ref="G39:G62" si="2">F39-1</f>
        <v>1.6631472961753029</v>
      </c>
      <c r="H39" s="24">
        <f t="shared" ref="H39:H62" si="3">F39+1</f>
        <v>3.6631472961753029</v>
      </c>
      <c r="I39" s="24">
        <f t="shared" ref="I39:I62" si="4">G39/H39</f>
        <v>0.4540214088338182</v>
      </c>
    </row>
    <row r="40" spans="1:9" x14ac:dyDescent="0.25">
      <c r="A40" s="23">
        <v>1993</v>
      </c>
      <c r="B40" s="62">
        <v>8802628</v>
      </c>
      <c r="C40" s="25">
        <v>238.505312</v>
      </c>
      <c r="D40" s="62">
        <v>157329216</v>
      </c>
      <c r="E40" s="25">
        <v>7.1234385920000003</v>
      </c>
      <c r="F40" s="23">
        <f t="shared" si="1"/>
        <v>1.6710698326989604</v>
      </c>
      <c r="G40" s="23">
        <f t="shared" si="2"/>
        <v>0.67106983269896037</v>
      </c>
      <c r="H40" s="23">
        <f t="shared" si="3"/>
        <v>2.6710698326989606</v>
      </c>
      <c r="I40" s="23">
        <f t="shared" si="4"/>
        <v>0.25123634900285752</v>
      </c>
    </row>
    <row r="41" spans="1:9" x14ac:dyDescent="0.25">
      <c r="A41" s="24">
        <v>1994</v>
      </c>
      <c r="B41" s="63">
        <v>10073814</v>
      </c>
      <c r="C41" s="26">
        <v>353.048384</v>
      </c>
      <c r="D41" s="63">
        <v>246518496</v>
      </c>
      <c r="E41" s="26">
        <v>8.5375165440000007</v>
      </c>
      <c r="F41" s="23">
        <f t="shared" si="1"/>
        <v>0.98819294446131434</v>
      </c>
      <c r="G41" s="24">
        <f t="shared" si="2"/>
        <v>-1.1807055538685662E-2</v>
      </c>
      <c r="H41" s="24">
        <f t="shared" si="3"/>
        <v>1.9881929444613142</v>
      </c>
      <c r="I41" s="24">
        <f t="shared" si="4"/>
        <v>-5.9385863789415544E-3</v>
      </c>
    </row>
    <row r="42" spans="1:9" x14ac:dyDescent="0.25">
      <c r="A42" s="23">
        <v>1995</v>
      </c>
      <c r="B42" s="62">
        <v>12928108</v>
      </c>
      <c r="C42" s="25">
        <v>363.738112</v>
      </c>
      <c r="D42" s="62">
        <v>242448976</v>
      </c>
      <c r="E42" s="25">
        <v>10.201048064</v>
      </c>
      <c r="F42" s="23">
        <f t="shared" si="1"/>
        <v>1.4954455435955267</v>
      </c>
      <c r="G42" s="23">
        <f t="shared" si="2"/>
        <v>0.49544554359552673</v>
      </c>
      <c r="H42" s="23">
        <f t="shared" si="3"/>
        <v>2.4954455435955269</v>
      </c>
      <c r="I42" s="23">
        <f t="shared" si="4"/>
        <v>0.19853991399133925</v>
      </c>
    </row>
    <row r="43" spans="1:9" x14ac:dyDescent="0.25">
      <c r="A43" s="24">
        <v>1996</v>
      </c>
      <c r="B43" s="63">
        <v>12144149</v>
      </c>
      <c r="C43" s="26">
        <v>348.96441600000003</v>
      </c>
      <c r="D43" s="63">
        <v>199945808</v>
      </c>
      <c r="E43" s="26">
        <v>10.647555071999999</v>
      </c>
      <c r="F43" s="23">
        <f t="shared" si="1"/>
        <v>1.8532053049381636</v>
      </c>
      <c r="G43" s="24">
        <f t="shared" si="2"/>
        <v>0.8532053049381636</v>
      </c>
      <c r="H43" s="24">
        <f t="shared" si="3"/>
        <v>2.8532053049381636</v>
      </c>
      <c r="I43" s="24">
        <f t="shared" si="4"/>
        <v>0.29903396837987262</v>
      </c>
    </row>
    <row r="44" spans="1:9" x14ac:dyDescent="0.25">
      <c r="A44" s="23">
        <v>1997</v>
      </c>
      <c r="B44" s="62">
        <v>11915047</v>
      </c>
      <c r="C44" s="25">
        <v>362.45555200000001</v>
      </c>
      <c r="D44" s="62">
        <v>218404304</v>
      </c>
      <c r="E44" s="25">
        <v>11.549019136</v>
      </c>
      <c r="F44" s="23">
        <f t="shared" si="1"/>
        <v>1.7383007262934882</v>
      </c>
      <c r="G44" s="23">
        <f t="shared" si="2"/>
        <v>0.7383007262934882</v>
      </c>
      <c r="H44" s="23">
        <f t="shared" si="3"/>
        <v>2.7383007262934882</v>
      </c>
      <c r="I44" s="23">
        <f t="shared" si="4"/>
        <v>0.26962003084768488</v>
      </c>
    </row>
    <row r="45" spans="1:9" x14ac:dyDescent="0.25">
      <c r="A45" s="24">
        <v>1998</v>
      </c>
      <c r="B45" s="63">
        <v>8974230</v>
      </c>
      <c r="C45" s="26">
        <v>268.30427200000003</v>
      </c>
      <c r="D45" s="63">
        <v>209554272</v>
      </c>
      <c r="E45" s="26">
        <v>10.8212224</v>
      </c>
      <c r="F45" s="23">
        <f t="shared" si="1"/>
        <v>1.727226975806061</v>
      </c>
      <c r="G45" s="24">
        <f t="shared" si="2"/>
        <v>0.72722697580606099</v>
      </c>
      <c r="H45" s="24">
        <f t="shared" si="3"/>
        <v>2.7272269758060608</v>
      </c>
      <c r="I45" s="24">
        <f t="shared" si="4"/>
        <v>0.26665436439925261</v>
      </c>
    </row>
    <row r="46" spans="1:9" x14ac:dyDescent="0.25">
      <c r="A46" s="23">
        <v>1999</v>
      </c>
      <c r="B46" s="62">
        <v>9443776</v>
      </c>
      <c r="C46" s="25">
        <v>245.27276800000001</v>
      </c>
      <c r="D46" s="62">
        <v>183703024</v>
      </c>
      <c r="E46" s="25">
        <v>11.617030143999999</v>
      </c>
      <c r="F46" s="23">
        <f t="shared" si="1"/>
        <v>2.4348665078187763</v>
      </c>
      <c r="G46" s="23">
        <f t="shared" si="2"/>
        <v>1.4348665078187763</v>
      </c>
      <c r="H46" s="23">
        <f t="shared" si="3"/>
        <v>3.4348665078187763</v>
      </c>
      <c r="I46" s="23">
        <f t="shared" si="4"/>
        <v>0.41773574156451032</v>
      </c>
    </row>
    <row r="47" spans="1:9" x14ac:dyDescent="0.25">
      <c r="A47" s="24">
        <v>2000</v>
      </c>
      <c r="B47" s="63">
        <v>11934086</v>
      </c>
      <c r="C47" s="26">
        <v>230.43402599999999</v>
      </c>
      <c r="D47" s="63">
        <v>191761936</v>
      </c>
      <c r="E47" s="26">
        <v>13.158400846999999</v>
      </c>
      <c r="F47" s="23">
        <f t="shared" si="1"/>
        <v>3.5537204558960167</v>
      </c>
      <c r="G47" s="24">
        <f t="shared" si="2"/>
        <v>2.5537204558960167</v>
      </c>
      <c r="H47" s="24">
        <f t="shared" si="3"/>
        <v>4.5537204558960163</v>
      </c>
      <c r="I47" s="24">
        <f t="shared" si="4"/>
        <v>0.56079868771688401</v>
      </c>
    </row>
    <row r="48" spans="1:9" x14ac:dyDescent="0.25">
      <c r="A48" s="23">
        <v>2001</v>
      </c>
      <c r="B48" s="62">
        <v>8429033</v>
      </c>
      <c r="C48" s="25">
        <v>164.73068699999999</v>
      </c>
      <c r="D48" s="62">
        <v>174977609</v>
      </c>
      <c r="E48" s="25">
        <v>12.301486486</v>
      </c>
      <c r="F48" s="23">
        <f t="shared" si="1"/>
        <v>3.5973141050169484</v>
      </c>
      <c r="G48" s="23">
        <f t="shared" si="2"/>
        <v>2.5973141050169484</v>
      </c>
      <c r="H48" s="23">
        <f t="shared" si="3"/>
        <v>4.5973141050169488</v>
      </c>
      <c r="I48" s="23">
        <f t="shared" si="4"/>
        <v>0.56496337767796989</v>
      </c>
    </row>
    <row r="49" spans="1:9" x14ac:dyDescent="0.25">
      <c r="A49" s="24">
        <v>2002</v>
      </c>
      <c r="B49" s="63">
        <v>6958273</v>
      </c>
      <c r="C49" s="26">
        <v>193.49060499999999</v>
      </c>
      <c r="D49" s="63">
        <v>166123546</v>
      </c>
      <c r="E49" s="26">
        <v>11.897488381000001</v>
      </c>
      <c r="F49" s="23">
        <f t="shared" si="1"/>
        <v>2.5755244541870446</v>
      </c>
      <c r="G49" s="24">
        <f t="shared" si="2"/>
        <v>1.5755244541870446</v>
      </c>
      <c r="H49" s="24">
        <f t="shared" si="3"/>
        <v>3.5755244541870446</v>
      </c>
      <c r="I49" s="24">
        <f t="shared" si="4"/>
        <v>0.44064149871554059</v>
      </c>
    </row>
    <row r="50" spans="1:9" x14ac:dyDescent="0.25">
      <c r="A50" s="23">
        <v>2003</v>
      </c>
      <c r="B50" s="62">
        <v>3373235</v>
      </c>
      <c r="C50" s="25">
        <v>201.53248400000001</v>
      </c>
      <c r="D50" s="62">
        <v>159925453</v>
      </c>
      <c r="E50" s="25">
        <v>13.092218068999999</v>
      </c>
      <c r="F50" s="23">
        <f t="shared" si="1"/>
        <v>1.3702417025389986</v>
      </c>
      <c r="G50" s="23">
        <f t="shared" si="2"/>
        <v>0.37024170253899857</v>
      </c>
      <c r="H50" s="23">
        <f t="shared" si="3"/>
        <v>2.3702417025389986</v>
      </c>
      <c r="I50" s="23">
        <f t="shared" si="4"/>
        <v>0.1562041972944769</v>
      </c>
    </row>
    <row r="51" spans="1:9" x14ac:dyDescent="0.25">
      <c r="A51" s="24">
        <v>2004</v>
      </c>
      <c r="B51" s="63">
        <v>2994013</v>
      </c>
      <c r="C51" s="26">
        <v>262.07760000000002</v>
      </c>
      <c r="D51" s="63">
        <v>159773019</v>
      </c>
      <c r="E51" s="26">
        <v>16.729677706</v>
      </c>
      <c r="F51" s="23">
        <f t="shared" si="1"/>
        <v>1.1962113302803588</v>
      </c>
      <c r="G51" s="24">
        <f t="shared" si="2"/>
        <v>0.19621133028035875</v>
      </c>
      <c r="H51" s="24">
        <f t="shared" si="3"/>
        <v>2.1962113302803585</v>
      </c>
      <c r="I51" s="24">
        <f t="shared" si="4"/>
        <v>8.9340824161630791E-2</v>
      </c>
    </row>
    <row r="52" spans="1:9" x14ac:dyDescent="0.25">
      <c r="A52" s="23">
        <v>2005</v>
      </c>
      <c r="B52" s="62">
        <v>1773705</v>
      </c>
      <c r="C52" s="25">
        <v>330.18058400000001</v>
      </c>
      <c r="D52" s="62">
        <v>180658204</v>
      </c>
      <c r="E52" s="25">
        <v>21.190438735000001</v>
      </c>
      <c r="F52" s="23">
        <f t="shared" si="1"/>
        <v>0.63010382957718514</v>
      </c>
      <c r="G52" s="23">
        <f t="shared" si="2"/>
        <v>-0.36989617042281486</v>
      </c>
      <c r="H52" s="23">
        <f t="shared" si="3"/>
        <v>1.6301038295771852</v>
      </c>
      <c r="I52" s="23">
        <f t="shared" si="4"/>
        <v>-0.22691571157081336</v>
      </c>
    </row>
    <row r="53" spans="1:9" x14ac:dyDescent="0.25">
      <c r="A53" s="24">
        <v>2006</v>
      </c>
      <c r="B53" s="63">
        <v>2189952</v>
      </c>
      <c r="C53" s="26">
        <v>323.75024300000001</v>
      </c>
      <c r="D53" s="63">
        <v>165016258</v>
      </c>
      <c r="E53" s="26">
        <v>24.390975102999999</v>
      </c>
      <c r="F53" s="23">
        <f t="shared" si="1"/>
        <v>0.99983174399777874</v>
      </c>
      <c r="G53" s="24">
        <f t="shared" si="2"/>
        <v>-1.6825600222125647E-4</v>
      </c>
      <c r="H53" s="24">
        <f t="shared" si="3"/>
        <v>1.9998317439977789</v>
      </c>
      <c r="I53" s="24">
        <f t="shared" si="4"/>
        <v>-8.413507922666686E-5</v>
      </c>
    </row>
    <row r="54" spans="1:9" x14ac:dyDescent="0.25">
      <c r="A54" s="23">
        <v>2007</v>
      </c>
      <c r="B54" s="62">
        <v>1505561</v>
      </c>
      <c r="C54" s="25">
        <v>395.28751399999999</v>
      </c>
      <c r="D54" s="62">
        <v>188304218</v>
      </c>
      <c r="E54" s="25">
        <v>29.991332</v>
      </c>
      <c r="F54" s="23">
        <f t="shared" si="1"/>
        <v>0.60662592421439632</v>
      </c>
      <c r="G54" s="23">
        <f t="shared" si="2"/>
        <v>-0.39337407578560368</v>
      </c>
      <c r="H54" s="23">
        <f t="shared" si="3"/>
        <v>1.6066259242143963</v>
      </c>
      <c r="I54" s="23">
        <f t="shared" si="4"/>
        <v>-0.24484484524794078</v>
      </c>
    </row>
    <row r="55" spans="1:9" x14ac:dyDescent="0.25">
      <c r="A55" s="24">
        <v>2008</v>
      </c>
      <c r="B55" s="63">
        <v>2368323</v>
      </c>
      <c r="C55" s="26">
        <v>371.56209999999999</v>
      </c>
      <c r="D55" s="63">
        <v>239585559</v>
      </c>
      <c r="E55" s="26">
        <v>37.625882064999999</v>
      </c>
      <c r="F55" s="23">
        <f t="shared" si="1"/>
        <v>1.0010034547464133</v>
      </c>
      <c r="G55" s="24">
        <f t="shared" si="2"/>
        <v>1.0034547464132793E-3</v>
      </c>
      <c r="H55" s="24">
        <f t="shared" si="3"/>
        <v>2.0010034547464133</v>
      </c>
      <c r="I55" s="24">
        <f t="shared" si="4"/>
        <v>5.0147576908628915E-4</v>
      </c>
    </row>
    <row r="56" spans="1:9" x14ac:dyDescent="0.25">
      <c r="A56" s="23">
        <v>2009</v>
      </c>
      <c r="B56" s="62">
        <v>2518309</v>
      </c>
      <c r="C56" s="25">
        <v>336.29559</v>
      </c>
      <c r="D56" s="62">
        <v>207218932</v>
      </c>
      <c r="E56" s="25">
        <v>32.852985836999999</v>
      </c>
      <c r="F56" s="23">
        <f t="shared" si="1"/>
        <v>1.1872256220815849</v>
      </c>
      <c r="G56" s="23">
        <f t="shared" si="2"/>
        <v>0.18722562208158489</v>
      </c>
      <c r="H56" s="23">
        <f t="shared" si="3"/>
        <v>2.1872256220815851</v>
      </c>
      <c r="I56" s="23">
        <f t="shared" si="4"/>
        <v>8.5599592557535076E-2</v>
      </c>
    </row>
    <row r="57" spans="1:9" x14ac:dyDescent="0.25">
      <c r="A57" s="24">
        <v>2010</v>
      </c>
      <c r="B57" s="63">
        <v>3072472</v>
      </c>
      <c r="C57" s="26">
        <v>511.05816700000003</v>
      </c>
      <c r="D57" s="63">
        <v>178916507</v>
      </c>
      <c r="E57" s="26">
        <v>39.819528642000002</v>
      </c>
      <c r="F57" s="23">
        <f t="shared" si="1"/>
        <v>1.3380221558411109</v>
      </c>
      <c r="G57" s="24">
        <f t="shared" si="2"/>
        <v>0.33802215584111095</v>
      </c>
      <c r="H57" s="24">
        <f t="shared" si="3"/>
        <v>2.3380221558411112</v>
      </c>
      <c r="I57" s="24">
        <f t="shared" si="4"/>
        <v>0.14457611318893013</v>
      </c>
    </row>
    <row r="58" spans="1:9" x14ac:dyDescent="0.25">
      <c r="A58" s="23">
        <v>2011</v>
      </c>
      <c r="B58" s="62">
        <v>2236795</v>
      </c>
      <c r="C58" s="25">
        <v>527.96261100000004</v>
      </c>
      <c r="D58" s="62">
        <v>188050518</v>
      </c>
      <c r="E58" s="25">
        <v>56.953516086</v>
      </c>
      <c r="F58" s="23">
        <f t="shared" si="1"/>
        <v>1.2831251636961578</v>
      </c>
      <c r="G58" s="23">
        <f t="shared" si="2"/>
        <v>0.28312516369615781</v>
      </c>
      <c r="H58" s="23">
        <f t="shared" si="3"/>
        <v>2.283125163696158</v>
      </c>
      <c r="I58" s="23">
        <f t="shared" si="4"/>
        <v>0.12400772774007959</v>
      </c>
    </row>
    <row r="59" spans="1:9" x14ac:dyDescent="0.25">
      <c r="A59" s="24">
        <v>2012</v>
      </c>
      <c r="B59" s="63">
        <v>1687838</v>
      </c>
      <c r="C59" s="26">
        <v>360.24002999999999</v>
      </c>
      <c r="D59" s="63">
        <v>200468181</v>
      </c>
      <c r="E59" s="26">
        <v>60.273618167999999</v>
      </c>
      <c r="F59" s="23">
        <f t="shared" si="1"/>
        <v>1.4087067742839547</v>
      </c>
      <c r="G59" s="24">
        <f t="shared" si="2"/>
        <v>0.40870677428395474</v>
      </c>
      <c r="H59" s="24">
        <f t="shared" si="3"/>
        <v>2.4087067742839547</v>
      </c>
      <c r="I59" s="24">
        <f t="shared" si="4"/>
        <v>0.16967892424575115</v>
      </c>
    </row>
    <row r="60" spans="1:9" x14ac:dyDescent="0.25">
      <c r="A60" s="23">
        <v>2013</v>
      </c>
      <c r="B60" s="62">
        <v>1632266</v>
      </c>
      <c r="C60" s="25">
        <v>387.85482100000002</v>
      </c>
      <c r="D60" s="62">
        <v>191550792</v>
      </c>
      <c r="E60" s="25">
        <v>58.821869986999999</v>
      </c>
      <c r="F60" s="23">
        <f t="shared" si="1"/>
        <v>1.2923394899896306</v>
      </c>
      <c r="G60" s="23">
        <f t="shared" si="2"/>
        <v>0.29233948998963055</v>
      </c>
      <c r="H60" s="23">
        <f t="shared" si="3"/>
        <v>2.2923394899896303</v>
      </c>
      <c r="I60" s="23">
        <f t="shared" si="4"/>
        <v>0.12752888098217641</v>
      </c>
    </row>
    <row r="61" spans="1:9" x14ac:dyDescent="0.25">
      <c r="A61" s="24">
        <v>2014</v>
      </c>
      <c r="B61" s="63">
        <v>1271495</v>
      </c>
      <c r="C61" s="26">
        <v>420.90412900000001</v>
      </c>
      <c r="D61" s="63">
        <v>219018081</v>
      </c>
      <c r="E61" s="26">
        <v>54.794812014999998</v>
      </c>
      <c r="F61" s="23">
        <f t="shared" si="1"/>
        <v>0.75577225135718695</v>
      </c>
      <c r="G61" s="24">
        <f t="shared" si="2"/>
        <v>-0.24422774864281305</v>
      </c>
      <c r="H61" s="24">
        <f t="shared" si="3"/>
        <v>1.755772251357187</v>
      </c>
      <c r="I61" s="24">
        <f t="shared" si="4"/>
        <v>-0.13909990231023897</v>
      </c>
    </row>
    <row r="62" spans="1:9" x14ac:dyDescent="0.25">
      <c r="A62" s="23">
        <v>2015</v>
      </c>
      <c r="B62" s="62">
        <v>1416579</v>
      </c>
      <c r="C62" s="25">
        <v>519.89930400000003</v>
      </c>
      <c r="D62" s="62">
        <v>166840057</v>
      </c>
      <c r="E62" s="25">
        <v>35.690766592999999</v>
      </c>
      <c r="F62" s="23">
        <f t="shared" si="1"/>
        <v>0.58287725670656321</v>
      </c>
      <c r="G62" s="23">
        <f t="shared" si="2"/>
        <v>-0.41712274329343679</v>
      </c>
      <c r="H62" s="23">
        <f t="shared" si="3"/>
        <v>1.5828772567065632</v>
      </c>
      <c r="I62" s="23">
        <f t="shared" si="4"/>
        <v>-0.26352185017891366</v>
      </c>
    </row>
    <row r="63" spans="1:9" x14ac:dyDescent="0.25">
      <c r="A63" t="s">
        <v>15</v>
      </c>
    </row>
    <row r="69" spans="1:4" ht="60" x14ac:dyDescent="0.25">
      <c r="A69" s="21" t="s">
        <v>6</v>
      </c>
      <c r="B69" s="21" t="s">
        <v>73</v>
      </c>
      <c r="C69" s="21" t="s">
        <v>92</v>
      </c>
      <c r="D69" s="21" t="s">
        <v>117</v>
      </c>
    </row>
    <row r="70" spans="1:4" x14ac:dyDescent="0.25">
      <c r="A70" s="23">
        <v>1991</v>
      </c>
      <c r="B70" s="62">
        <v>13156350</v>
      </c>
      <c r="C70" s="64">
        <v>0</v>
      </c>
      <c r="D70" s="23">
        <f>(1-(B70-C70)/(B70+C70))</f>
        <v>0</v>
      </c>
    </row>
    <row r="71" spans="1:4" x14ac:dyDescent="0.25">
      <c r="A71" s="24">
        <v>1992</v>
      </c>
      <c r="B71" s="63">
        <v>12706761</v>
      </c>
      <c r="C71" s="65">
        <v>0</v>
      </c>
      <c r="D71" s="24">
        <f t="shared" ref="D71:D94" si="5">(1-((B71-C71)/(B71+C71)))</f>
        <v>0</v>
      </c>
    </row>
    <row r="72" spans="1:4" x14ac:dyDescent="0.25">
      <c r="A72" s="23">
        <v>1993</v>
      </c>
      <c r="B72" s="62">
        <v>8802628</v>
      </c>
      <c r="C72" s="64">
        <v>0</v>
      </c>
      <c r="D72" s="23">
        <f t="shared" si="5"/>
        <v>0</v>
      </c>
    </row>
    <row r="73" spans="1:4" x14ac:dyDescent="0.25">
      <c r="A73" s="24">
        <v>1994</v>
      </c>
      <c r="B73" s="63">
        <v>10073814</v>
      </c>
      <c r="C73" s="65">
        <v>0</v>
      </c>
      <c r="D73" s="24">
        <f t="shared" si="5"/>
        <v>0</v>
      </c>
    </row>
    <row r="74" spans="1:4" x14ac:dyDescent="0.25">
      <c r="A74" s="23">
        <v>1995</v>
      </c>
      <c r="B74" s="62">
        <v>12928108</v>
      </c>
      <c r="C74" s="64">
        <v>0</v>
      </c>
      <c r="D74" s="23">
        <f t="shared" si="5"/>
        <v>0</v>
      </c>
    </row>
    <row r="75" spans="1:4" x14ac:dyDescent="0.25">
      <c r="A75" s="24">
        <v>1996</v>
      </c>
      <c r="B75" s="63">
        <v>12144149</v>
      </c>
      <c r="C75" s="65">
        <v>0</v>
      </c>
      <c r="D75" s="24">
        <f t="shared" si="5"/>
        <v>0</v>
      </c>
    </row>
    <row r="76" spans="1:4" x14ac:dyDescent="0.25">
      <c r="A76" s="23">
        <v>1997</v>
      </c>
      <c r="B76" s="62">
        <v>11915047</v>
      </c>
      <c r="C76" s="64">
        <v>0</v>
      </c>
      <c r="D76" s="23">
        <f t="shared" si="5"/>
        <v>0</v>
      </c>
    </row>
    <row r="77" spans="1:4" x14ac:dyDescent="0.25">
      <c r="A77" s="24">
        <v>1998</v>
      </c>
      <c r="B77" s="63">
        <v>8974230</v>
      </c>
      <c r="C77" s="65">
        <v>7601</v>
      </c>
      <c r="D77" s="24">
        <f t="shared" si="5"/>
        <v>1.6925279489227174E-3</v>
      </c>
    </row>
    <row r="78" spans="1:4" x14ac:dyDescent="0.25">
      <c r="A78" s="23">
        <v>1999</v>
      </c>
      <c r="B78" s="62">
        <v>9443776</v>
      </c>
      <c r="C78" s="64">
        <v>3518</v>
      </c>
      <c r="D78" s="23">
        <f t="shared" si="5"/>
        <v>7.4476352699515136E-4</v>
      </c>
    </row>
    <row r="79" spans="1:4" x14ac:dyDescent="0.25">
      <c r="A79" s="24">
        <v>2000</v>
      </c>
      <c r="B79" s="63">
        <v>11934086</v>
      </c>
      <c r="C79" s="65">
        <v>4340</v>
      </c>
      <c r="D79" s="24">
        <f t="shared" si="5"/>
        <v>7.2706401999722559E-4</v>
      </c>
    </row>
    <row r="80" spans="1:4" x14ac:dyDescent="0.25">
      <c r="A80" s="23">
        <v>2001</v>
      </c>
      <c r="B80" s="62">
        <v>8429033</v>
      </c>
      <c r="C80" s="64">
        <v>56020</v>
      </c>
      <c r="D80" s="23">
        <f t="shared" si="5"/>
        <v>1.3204396012611808E-2</v>
      </c>
    </row>
    <row r="81" spans="1:4" x14ac:dyDescent="0.25">
      <c r="A81" s="24">
        <v>2002</v>
      </c>
      <c r="B81" s="63">
        <v>6958273</v>
      </c>
      <c r="C81" s="65">
        <v>11587</v>
      </c>
      <c r="D81" s="24">
        <f t="shared" si="5"/>
        <v>3.3248874439372189E-3</v>
      </c>
    </row>
    <row r="82" spans="1:4" x14ac:dyDescent="0.25">
      <c r="A82" s="23">
        <v>2003</v>
      </c>
      <c r="B82" s="62">
        <v>3373235</v>
      </c>
      <c r="C82" s="64">
        <v>13707</v>
      </c>
      <c r="D82" s="23">
        <f t="shared" si="5"/>
        <v>8.0940270013480919E-3</v>
      </c>
    </row>
    <row r="83" spans="1:4" x14ac:dyDescent="0.25">
      <c r="A83" s="24">
        <v>2004</v>
      </c>
      <c r="B83" s="63">
        <v>2994013</v>
      </c>
      <c r="C83" s="65">
        <v>32107</v>
      </c>
      <c r="D83" s="24">
        <f t="shared" si="5"/>
        <v>2.1219911966478544E-2</v>
      </c>
    </row>
    <row r="84" spans="1:4" x14ac:dyDescent="0.25">
      <c r="A84" s="23">
        <v>2005</v>
      </c>
      <c r="B84" s="62">
        <v>1773705</v>
      </c>
      <c r="C84" s="64">
        <v>10200</v>
      </c>
      <c r="D84" s="23">
        <f t="shared" si="5"/>
        <v>1.1435586536278519E-2</v>
      </c>
    </row>
    <row r="85" spans="1:4" x14ac:dyDescent="0.25">
      <c r="A85" s="24">
        <v>2006</v>
      </c>
      <c r="B85" s="63">
        <v>2189952</v>
      </c>
      <c r="C85" s="65">
        <v>25448</v>
      </c>
      <c r="D85" s="24">
        <f t="shared" si="5"/>
        <v>2.297372934910169E-2</v>
      </c>
    </row>
    <row r="86" spans="1:4" x14ac:dyDescent="0.25">
      <c r="A86" s="23">
        <v>2007</v>
      </c>
      <c r="B86" s="62">
        <v>1505561</v>
      </c>
      <c r="C86" s="64">
        <v>35357</v>
      </c>
      <c r="D86" s="23">
        <f t="shared" si="5"/>
        <v>4.5890826117937489E-2</v>
      </c>
    </row>
    <row r="87" spans="1:4" x14ac:dyDescent="0.25">
      <c r="A87" s="24">
        <v>2008</v>
      </c>
      <c r="B87" s="63">
        <v>2368323</v>
      </c>
      <c r="C87" s="65">
        <v>89321</v>
      </c>
      <c r="D87" s="24">
        <f t="shared" si="5"/>
        <v>7.2688314499577689E-2</v>
      </c>
    </row>
    <row r="88" spans="1:4" x14ac:dyDescent="0.25">
      <c r="A88" s="23">
        <v>2009</v>
      </c>
      <c r="B88" s="62">
        <v>2518309</v>
      </c>
      <c r="C88" s="64">
        <v>61451</v>
      </c>
      <c r="D88" s="23">
        <f t="shared" si="5"/>
        <v>4.7640865816975242E-2</v>
      </c>
    </row>
    <row r="89" spans="1:4" x14ac:dyDescent="0.25">
      <c r="A89" s="24">
        <v>2010</v>
      </c>
      <c r="B89" s="63">
        <v>3072472</v>
      </c>
      <c r="C89" s="65">
        <v>113215</v>
      </c>
      <c r="D89" s="24">
        <f t="shared" si="5"/>
        <v>7.1077290392935644E-2</v>
      </c>
    </row>
    <row r="90" spans="1:4" x14ac:dyDescent="0.25">
      <c r="A90" s="23">
        <v>2011</v>
      </c>
      <c r="B90" s="62">
        <v>2236795</v>
      </c>
      <c r="C90" s="64">
        <v>346472</v>
      </c>
      <c r="D90" s="23">
        <f t="shared" si="5"/>
        <v>0.26824327489183275</v>
      </c>
    </row>
    <row r="91" spans="1:4" x14ac:dyDescent="0.25">
      <c r="A91" s="24">
        <v>2012</v>
      </c>
      <c r="B91" s="63">
        <v>1687838</v>
      </c>
      <c r="C91" s="65">
        <v>496446</v>
      </c>
      <c r="D91" s="24">
        <f t="shared" si="5"/>
        <v>0.45456176944023763</v>
      </c>
    </row>
    <row r="92" spans="1:4" x14ac:dyDescent="0.25">
      <c r="A92" s="23">
        <v>2013</v>
      </c>
      <c r="B92" s="62">
        <v>1632266</v>
      </c>
      <c r="C92" s="64">
        <v>573134</v>
      </c>
      <c r="D92" s="23">
        <f t="shared" si="5"/>
        <v>0.51975514645869225</v>
      </c>
    </row>
    <row r="93" spans="1:4" x14ac:dyDescent="0.25">
      <c r="A93" s="24">
        <v>2014</v>
      </c>
      <c r="B93" s="63">
        <v>1271495</v>
      </c>
      <c r="C93" s="65">
        <v>488275</v>
      </c>
      <c r="D93" s="24">
        <f t="shared" si="5"/>
        <v>0.55493047386874417</v>
      </c>
    </row>
    <row r="94" spans="1:4" x14ac:dyDescent="0.25">
      <c r="A94" s="23">
        <v>2015</v>
      </c>
      <c r="B94" s="62">
        <v>1416579</v>
      </c>
      <c r="C94" s="64">
        <v>644131</v>
      </c>
      <c r="D94" s="23">
        <f t="shared" si="5"/>
        <v>0.62515443706295404</v>
      </c>
    </row>
    <row r="95" spans="1:4" x14ac:dyDescent="0.25">
      <c r="A95" t="s">
        <v>15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6" workbookViewId="0">
      <selection activeCell="A27" sqref="A27"/>
    </sheetView>
  </sheetViews>
  <sheetFormatPr baseColWidth="10" defaultRowHeight="15" x14ac:dyDescent="0.25"/>
  <cols>
    <col min="2" max="2" width="14.28515625" customWidth="1"/>
  </cols>
  <sheetData>
    <row r="1" spans="1:2" ht="45" x14ac:dyDescent="0.25">
      <c r="A1" s="21" t="s">
        <v>6</v>
      </c>
      <c r="B1" s="21" t="s">
        <v>73</v>
      </c>
    </row>
    <row r="2" spans="1:2" x14ac:dyDescent="0.25">
      <c r="A2" s="23">
        <v>1991</v>
      </c>
      <c r="B2" s="64">
        <v>0</v>
      </c>
    </row>
    <row r="3" spans="1:2" x14ac:dyDescent="0.25">
      <c r="A3" s="24">
        <v>1992</v>
      </c>
      <c r="B3" s="65">
        <v>10176</v>
      </c>
    </row>
    <row r="4" spans="1:2" x14ac:dyDescent="0.25">
      <c r="A4" s="23">
        <v>1993</v>
      </c>
      <c r="B4" s="64">
        <v>0</v>
      </c>
    </row>
    <row r="5" spans="1:2" x14ac:dyDescent="0.25">
      <c r="A5" s="24">
        <v>1994</v>
      </c>
      <c r="B5" s="65">
        <v>0</v>
      </c>
    </row>
    <row r="6" spans="1:2" x14ac:dyDescent="0.25">
      <c r="A6" s="23">
        <v>1995</v>
      </c>
      <c r="B6" s="64">
        <v>0</v>
      </c>
    </row>
    <row r="7" spans="1:2" x14ac:dyDescent="0.25">
      <c r="A7" s="24">
        <v>1996</v>
      </c>
      <c r="B7" s="65">
        <v>0</v>
      </c>
    </row>
    <row r="8" spans="1:2" x14ac:dyDescent="0.25">
      <c r="A8" s="23">
        <v>1997</v>
      </c>
      <c r="B8" s="64">
        <v>1523</v>
      </c>
    </row>
    <row r="9" spans="1:2" x14ac:dyDescent="0.25">
      <c r="A9" s="24">
        <v>1998</v>
      </c>
      <c r="B9" s="65">
        <v>3804</v>
      </c>
    </row>
    <row r="10" spans="1:2" x14ac:dyDescent="0.25">
      <c r="A10" s="23">
        <v>1999</v>
      </c>
      <c r="B10" s="64">
        <v>6443</v>
      </c>
    </row>
    <row r="11" spans="1:2" x14ac:dyDescent="0.25">
      <c r="A11" s="24">
        <v>2000</v>
      </c>
      <c r="B11" s="65">
        <v>4510</v>
      </c>
    </row>
    <row r="12" spans="1:2" x14ac:dyDescent="0.25">
      <c r="A12" s="23">
        <v>2001</v>
      </c>
      <c r="B12" s="64">
        <v>28687</v>
      </c>
    </row>
    <row r="13" spans="1:2" x14ac:dyDescent="0.25">
      <c r="A13" s="24">
        <v>2002</v>
      </c>
      <c r="B13" s="65">
        <v>9306</v>
      </c>
    </row>
    <row r="14" spans="1:2" x14ac:dyDescent="0.25">
      <c r="A14" s="23">
        <v>2003</v>
      </c>
      <c r="B14" s="64">
        <v>15341</v>
      </c>
    </row>
    <row r="15" spans="1:2" x14ac:dyDescent="0.25">
      <c r="A15" s="24">
        <v>2004</v>
      </c>
      <c r="B15" s="65">
        <v>14584</v>
      </c>
    </row>
    <row r="16" spans="1:2" x14ac:dyDescent="0.25">
      <c r="A16" s="23">
        <v>2005</v>
      </c>
      <c r="B16" s="64">
        <v>42205</v>
      </c>
    </row>
    <row r="17" spans="1:2" x14ac:dyDescent="0.25">
      <c r="A17" s="24">
        <v>2006</v>
      </c>
      <c r="B17" s="65">
        <v>37030</v>
      </c>
    </row>
    <row r="18" spans="1:2" x14ac:dyDescent="0.25">
      <c r="A18" s="23">
        <v>2007</v>
      </c>
      <c r="B18" s="64">
        <v>30669</v>
      </c>
    </row>
    <row r="19" spans="1:2" x14ac:dyDescent="0.25">
      <c r="A19" s="24">
        <v>2008</v>
      </c>
      <c r="B19" s="65">
        <v>58563</v>
      </c>
    </row>
    <row r="20" spans="1:2" x14ac:dyDescent="0.25">
      <c r="A20" s="23">
        <v>2009</v>
      </c>
      <c r="B20" s="64">
        <v>4410</v>
      </c>
    </row>
    <row r="21" spans="1:2" x14ac:dyDescent="0.25">
      <c r="A21" s="24">
        <v>2010</v>
      </c>
      <c r="B21" s="65">
        <v>16566</v>
      </c>
    </row>
    <row r="22" spans="1:2" x14ac:dyDescent="0.25">
      <c r="A22" s="23">
        <v>2011</v>
      </c>
      <c r="B22" s="64">
        <v>0</v>
      </c>
    </row>
    <row r="23" spans="1:2" x14ac:dyDescent="0.25">
      <c r="A23" s="24">
        <v>2012</v>
      </c>
      <c r="B23" s="65">
        <v>996</v>
      </c>
    </row>
    <row r="24" spans="1:2" x14ac:dyDescent="0.25">
      <c r="A24" s="23">
        <v>2013</v>
      </c>
      <c r="B24" s="64">
        <v>1900</v>
      </c>
    </row>
    <row r="25" spans="1:2" x14ac:dyDescent="0.25">
      <c r="A25" s="24">
        <v>2014</v>
      </c>
      <c r="B25" s="65">
        <v>7600</v>
      </c>
    </row>
    <row r="26" spans="1:2" x14ac:dyDescent="0.25">
      <c r="A26" s="23">
        <v>2015</v>
      </c>
      <c r="B26" s="64">
        <v>35316</v>
      </c>
    </row>
    <row r="27" spans="1:2" x14ac:dyDescent="0.25">
      <c r="A27" t="s">
        <v>15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6" workbookViewId="0">
      <selection activeCell="A27" sqref="A27"/>
    </sheetView>
  </sheetViews>
  <sheetFormatPr baseColWidth="10" defaultRowHeight="15" x14ac:dyDescent="0.25"/>
  <sheetData>
    <row r="1" spans="1:2" ht="75" x14ac:dyDescent="0.25">
      <c r="A1" s="21" t="s">
        <v>6</v>
      </c>
      <c r="B1" s="82" t="s">
        <v>96</v>
      </c>
    </row>
    <row r="2" spans="1:2" x14ac:dyDescent="0.25">
      <c r="A2" s="23">
        <v>1991</v>
      </c>
      <c r="B2" s="64">
        <v>0</v>
      </c>
    </row>
    <row r="3" spans="1:2" x14ac:dyDescent="0.25">
      <c r="A3" s="24">
        <v>1992</v>
      </c>
      <c r="B3" s="65">
        <v>0</v>
      </c>
    </row>
    <row r="4" spans="1:2" x14ac:dyDescent="0.25">
      <c r="A4" s="23">
        <v>1993</v>
      </c>
      <c r="B4" s="64">
        <v>3552</v>
      </c>
    </row>
    <row r="5" spans="1:2" x14ac:dyDescent="0.25">
      <c r="A5" s="24">
        <v>1994</v>
      </c>
      <c r="B5" s="65">
        <v>10259</v>
      </c>
    </row>
    <row r="6" spans="1:2" x14ac:dyDescent="0.25">
      <c r="A6" s="23">
        <v>1995</v>
      </c>
      <c r="B6" s="64">
        <v>3802</v>
      </c>
    </row>
    <row r="7" spans="1:2" x14ac:dyDescent="0.25">
      <c r="A7" s="24">
        <v>1996</v>
      </c>
      <c r="B7" s="65">
        <v>10208</v>
      </c>
    </row>
    <row r="8" spans="1:2" x14ac:dyDescent="0.25">
      <c r="A8" s="23">
        <v>1997</v>
      </c>
      <c r="B8" s="64">
        <v>10250</v>
      </c>
    </row>
    <row r="9" spans="1:2" x14ac:dyDescent="0.25">
      <c r="A9" s="24">
        <v>1998</v>
      </c>
      <c r="B9" s="65">
        <v>10759</v>
      </c>
    </row>
    <row r="10" spans="1:2" x14ac:dyDescent="0.25">
      <c r="A10" s="23">
        <v>1999</v>
      </c>
      <c r="B10" s="64">
        <v>18108</v>
      </c>
    </row>
    <row r="11" spans="1:2" x14ac:dyDescent="0.25">
      <c r="A11" s="24">
        <v>2000</v>
      </c>
      <c r="B11" s="65">
        <v>4860</v>
      </c>
    </row>
    <row r="12" spans="1:2" x14ac:dyDescent="0.25">
      <c r="A12" s="23">
        <v>2001</v>
      </c>
      <c r="B12" s="64">
        <v>240708</v>
      </c>
    </row>
    <row r="13" spans="1:2" x14ac:dyDescent="0.25">
      <c r="A13" s="24">
        <v>2002</v>
      </c>
      <c r="B13" s="65">
        <v>0</v>
      </c>
    </row>
    <row r="14" spans="1:2" x14ac:dyDescent="0.25">
      <c r="A14" s="23">
        <v>2003</v>
      </c>
      <c r="B14" s="64">
        <v>0</v>
      </c>
    </row>
    <row r="15" spans="1:2" x14ac:dyDescent="0.25">
      <c r="A15" s="24">
        <v>2004</v>
      </c>
      <c r="B15" s="65">
        <v>70860</v>
      </c>
    </row>
    <row r="16" spans="1:2" x14ac:dyDescent="0.25">
      <c r="A16" s="23">
        <v>2005</v>
      </c>
      <c r="B16" s="64">
        <v>7866</v>
      </c>
    </row>
    <row r="17" spans="1:2" x14ac:dyDescent="0.25">
      <c r="A17" s="24">
        <v>2006</v>
      </c>
      <c r="B17" s="65">
        <v>12765</v>
      </c>
    </row>
    <row r="18" spans="1:2" x14ac:dyDescent="0.25">
      <c r="A18" s="23">
        <v>2007</v>
      </c>
      <c r="B18" s="64">
        <v>9182</v>
      </c>
    </row>
    <row r="19" spans="1:2" x14ac:dyDescent="0.25">
      <c r="A19" s="24">
        <v>2008</v>
      </c>
      <c r="B19" s="65">
        <v>3774</v>
      </c>
    </row>
    <row r="20" spans="1:2" x14ac:dyDescent="0.25">
      <c r="A20" s="23">
        <v>2009</v>
      </c>
      <c r="B20" s="64">
        <v>2443</v>
      </c>
    </row>
    <row r="21" spans="1:2" x14ac:dyDescent="0.25">
      <c r="A21" s="24">
        <v>2010</v>
      </c>
      <c r="B21" s="65">
        <v>771</v>
      </c>
    </row>
    <row r="22" spans="1:2" x14ac:dyDescent="0.25">
      <c r="A22" s="23">
        <v>2011</v>
      </c>
      <c r="B22" s="64">
        <v>706</v>
      </c>
    </row>
    <row r="23" spans="1:2" x14ac:dyDescent="0.25">
      <c r="A23" s="24">
        <v>2012</v>
      </c>
      <c r="B23" s="65">
        <v>1483</v>
      </c>
    </row>
    <row r="24" spans="1:2" x14ac:dyDescent="0.25">
      <c r="A24" s="23">
        <v>2013</v>
      </c>
      <c r="B24" s="64">
        <v>8906</v>
      </c>
    </row>
    <row r="25" spans="1:2" x14ac:dyDescent="0.25">
      <c r="A25" s="24">
        <v>2014</v>
      </c>
      <c r="B25" s="65">
        <v>1476</v>
      </c>
    </row>
    <row r="26" spans="1:2" x14ac:dyDescent="0.25">
      <c r="A26" s="23">
        <v>2015</v>
      </c>
      <c r="B26" s="64">
        <v>6840</v>
      </c>
    </row>
    <row r="27" spans="1:2" x14ac:dyDescent="0.25">
      <c r="A27" t="s">
        <v>15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"/>
  <sheetViews>
    <sheetView workbookViewId="0">
      <selection activeCell="A2" sqref="A2"/>
    </sheetView>
  </sheetViews>
  <sheetFormatPr baseColWidth="10" defaultRowHeight="15" x14ac:dyDescent="0.25"/>
  <cols>
    <col min="2" max="2" width="13.5703125" customWidth="1"/>
    <col min="4" max="4" width="16" customWidth="1"/>
  </cols>
  <sheetData>
    <row r="2" spans="1:7" ht="18.75" x14ac:dyDescent="0.3">
      <c r="A2" s="54" t="s">
        <v>54</v>
      </c>
    </row>
    <row r="3" spans="1:7" ht="43.5" customHeight="1" x14ac:dyDescent="0.25">
      <c r="A3" s="8" t="s">
        <v>6</v>
      </c>
      <c r="B3" s="9" t="s">
        <v>7</v>
      </c>
      <c r="C3" s="16" t="s">
        <v>8</v>
      </c>
      <c r="D3" s="2" t="s">
        <v>9</v>
      </c>
    </row>
    <row r="4" spans="1:7" x14ac:dyDescent="0.25">
      <c r="A4" s="3">
        <v>1991</v>
      </c>
      <c r="B4" s="4">
        <v>117.39608</v>
      </c>
      <c r="C4" s="14">
        <v>314205</v>
      </c>
      <c r="D4" s="20">
        <v>117.081875</v>
      </c>
    </row>
    <row r="5" spans="1:7" x14ac:dyDescent="0.25">
      <c r="A5" s="3">
        <v>1992</v>
      </c>
      <c r="B5" s="4">
        <v>106.158304</v>
      </c>
      <c r="C5" s="14">
        <v>367726</v>
      </c>
      <c r="D5" s="20">
        <v>105.790578</v>
      </c>
    </row>
    <row r="6" spans="1:7" x14ac:dyDescent="0.25">
      <c r="A6" s="3">
        <v>1993</v>
      </c>
      <c r="B6" s="4">
        <v>111.905664</v>
      </c>
      <c r="C6" s="14">
        <v>182919</v>
      </c>
      <c r="D6" s="20">
        <v>111.722745</v>
      </c>
    </row>
    <row r="7" spans="1:7" x14ac:dyDescent="0.25">
      <c r="A7" s="3">
        <v>1994</v>
      </c>
      <c r="B7" s="4">
        <v>230.752016</v>
      </c>
      <c r="C7" s="14">
        <v>132413</v>
      </c>
      <c r="D7" s="20">
        <v>230.61960300000001</v>
      </c>
    </row>
    <row r="8" spans="1:7" x14ac:dyDescent="0.25">
      <c r="A8" s="3">
        <v>1995</v>
      </c>
      <c r="B8" s="4">
        <v>248.418048</v>
      </c>
      <c r="C8" s="14">
        <v>166344</v>
      </c>
      <c r="D8" s="20">
        <v>248.25170399999999</v>
      </c>
      <c r="G8" s="19"/>
    </row>
    <row r="9" spans="1:7" x14ac:dyDescent="0.25">
      <c r="A9" s="3">
        <v>1996</v>
      </c>
      <c r="B9" s="4">
        <v>235.948736</v>
      </c>
      <c r="C9" s="14">
        <v>139324</v>
      </c>
      <c r="D9" s="20">
        <v>235.80941200000001</v>
      </c>
      <c r="E9" s="13"/>
    </row>
    <row r="10" spans="1:7" x14ac:dyDescent="0.25">
      <c r="A10" s="3">
        <v>1997</v>
      </c>
      <c r="B10" s="4">
        <v>294.53584000000001</v>
      </c>
      <c r="C10" s="14">
        <v>216494</v>
      </c>
      <c r="D10" s="20">
        <v>294.319346</v>
      </c>
    </row>
    <row r="11" spans="1:7" x14ac:dyDescent="0.25">
      <c r="A11" s="3">
        <v>1998</v>
      </c>
      <c r="B11" s="4">
        <v>223.45272</v>
      </c>
      <c r="C11" s="14">
        <v>210018</v>
      </c>
      <c r="D11" s="20">
        <v>223.24270200000001</v>
      </c>
    </row>
    <row r="12" spans="1:7" x14ac:dyDescent="0.25">
      <c r="A12" s="3">
        <v>1999</v>
      </c>
      <c r="B12" s="4">
        <v>196.59491199999999</v>
      </c>
      <c r="C12" s="14">
        <v>137275</v>
      </c>
      <c r="D12" s="20">
        <v>196.45763700000001</v>
      </c>
    </row>
    <row r="13" spans="1:7" x14ac:dyDescent="0.25">
      <c r="A13" s="3">
        <v>2000</v>
      </c>
      <c r="B13" s="4">
        <v>189.49882500000001</v>
      </c>
      <c r="C13" s="14">
        <v>154505</v>
      </c>
      <c r="D13" s="20">
        <v>189.34432000000001</v>
      </c>
    </row>
    <row r="14" spans="1:7" x14ac:dyDescent="0.25">
      <c r="A14" s="3">
        <v>2001</v>
      </c>
      <c r="B14" s="4">
        <v>127.898691</v>
      </c>
      <c r="C14" s="14">
        <v>437031</v>
      </c>
      <c r="D14" s="20">
        <v>127.46165999999999</v>
      </c>
    </row>
    <row r="15" spans="1:7" x14ac:dyDescent="0.25">
      <c r="A15" s="3">
        <v>2002</v>
      </c>
      <c r="B15" s="4">
        <v>146.77928199999999</v>
      </c>
      <c r="C15" s="14">
        <v>257794</v>
      </c>
      <c r="D15" s="20">
        <v>146.52148800000001</v>
      </c>
    </row>
    <row r="16" spans="1:7" x14ac:dyDescent="0.25">
      <c r="A16" s="3">
        <v>2003</v>
      </c>
      <c r="B16" s="4">
        <v>136.01502199999999</v>
      </c>
      <c r="C16" s="14">
        <v>45486</v>
      </c>
      <c r="D16" s="20">
        <v>135.96953600000001</v>
      </c>
    </row>
    <row r="17" spans="1:4" x14ac:dyDescent="0.25">
      <c r="A17" s="3">
        <v>2004</v>
      </c>
      <c r="B17" s="4">
        <v>179.650712</v>
      </c>
      <c r="C17" s="14">
        <v>208860</v>
      </c>
      <c r="D17" s="20">
        <v>179.44185200000001</v>
      </c>
    </row>
    <row r="18" spans="1:4" x14ac:dyDescent="0.25">
      <c r="A18" s="3">
        <v>2005</v>
      </c>
      <c r="B18" s="4">
        <v>245.021457</v>
      </c>
      <c r="C18" s="14">
        <v>76770</v>
      </c>
      <c r="D18" s="20">
        <v>244.94468699999999</v>
      </c>
    </row>
    <row r="19" spans="1:4" x14ac:dyDescent="0.25">
      <c r="A19" s="3">
        <v>2006</v>
      </c>
      <c r="B19" s="4">
        <v>230.957716</v>
      </c>
      <c r="C19" s="14">
        <v>379931</v>
      </c>
      <c r="D19" s="20">
        <v>230.57778500000001</v>
      </c>
    </row>
    <row r="20" spans="1:4" x14ac:dyDescent="0.25">
      <c r="A20" s="3">
        <v>2007</v>
      </c>
      <c r="B20" s="4">
        <v>231.923089</v>
      </c>
      <c r="C20" s="14">
        <v>203043</v>
      </c>
      <c r="D20" s="20">
        <v>231.720046</v>
      </c>
    </row>
    <row r="21" spans="1:4" x14ac:dyDescent="0.25">
      <c r="A21" s="3">
        <v>2008</v>
      </c>
      <c r="B21" s="4">
        <v>265.022673</v>
      </c>
      <c r="C21" s="14">
        <v>561680</v>
      </c>
      <c r="D21" s="20">
        <v>264.46099299999997</v>
      </c>
    </row>
    <row r="22" spans="1:4" x14ac:dyDescent="0.25">
      <c r="A22" s="3">
        <v>2009</v>
      </c>
      <c r="B22" s="4">
        <v>273.00163800000001</v>
      </c>
      <c r="C22" s="14">
        <v>578600</v>
      </c>
      <c r="D22" s="20">
        <v>272.42303800000002</v>
      </c>
    </row>
    <row r="23" spans="1:4" x14ac:dyDescent="0.25">
      <c r="A23" s="3">
        <v>2010</v>
      </c>
      <c r="B23" s="4">
        <v>393.85430200000002</v>
      </c>
      <c r="C23" s="14">
        <v>265114</v>
      </c>
      <c r="D23" s="20">
        <v>393.58918799999998</v>
      </c>
    </row>
    <row r="24" spans="1:4" x14ac:dyDescent="0.25">
      <c r="A24" s="3">
        <v>2011</v>
      </c>
      <c r="B24" s="4">
        <v>372.93016</v>
      </c>
      <c r="C24" s="14">
        <v>542317</v>
      </c>
      <c r="D24" s="20">
        <v>372.38784299999998</v>
      </c>
    </row>
    <row r="25" spans="1:4" x14ac:dyDescent="0.25">
      <c r="A25" s="3">
        <v>2012</v>
      </c>
      <c r="B25" s="4">
        <v>233.97899799999999</v>
      </c>
      <c r="C25" s="14">
        <v>634620</v>
      </c>
      <c r="D25" s="20">
        <v>233.34437800000001</v>
      </c>
    </row>
    <row r="26" spans="1:4" x14ac:dyDescent="0.25">
      <c r="A26" s="3">
        <v>2013</v>
      </c>
      <c r="B26" s="4">
        <v>248.12926200000001</v>
      </c>
      <c r="C26" s="14">
        <v>769105</v>
      </c>
      <c r="D26" s="20">
        <v>247.36015699999999</v>
      </c>
    </row>
    <row r="27" spans="1:4" x14ac:dyDescent="0.25">
      <c r="A27" s="3">
        <v>2014</v>
      </c>
      <c r="B27" s="4">
        <v>259.342128</v>
      </c>
      <c r="C27" s="14">
        <v>709653</v>
      </c>
      <c r="D27" s="20">
        <v>258.632475</v>
      </c>
    </row>
    <row r="28" spans="1:4" x14ac:dyDescent="0.25">
      <c r="A28" s="5">
        <v>2015</v>
      </c>
      <c r="B28" s="6">
        <v>294.994102</v>
      </c>
      <c r="C28" s="15">
        <v>920875</v>
      </c>
      <c r="D28" s="20">
        <v>294.07322699999997</v>
      </c>
    </row>
    <row r="29" spans="1:4" x14ac:dyDescent="0.25">
      <c r="A29" t="s">
        <v>14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6" workbookViewId="0">
      <selection activeCell="A27" sqref="A27"/>
    </sheetView>
  </sheetViews>
  <sheetFormatPr baseColWidth="10" defaultRowHeight="15" x14ac:dyDescent="0.25"/>
  <sheetData>
    <row r="1" spans="1:4" ht="75" x14ac:dyDescent="0.25">
      <c r="A1" s="21" t="s">
        <v>6</v>
      </c>
      <c r="B1" s="21" t="s">
        <v>73</v>
      </c>
      <c r="C1" s="82" t="s">
        <v>96</v>
      </c>
      <c r="D1" s="47" t="s">
        <v>95</v>
      </c>
    </row>
    <row r="2" spans="1:4" x14ac:dyDescent="0.25">
      <c r="A2" s="23">
        <v>1991</v>
      </c>
      <c r="B2" s="64">
        <v>0</v>
      </c>
      <c r="C2" s="64">
        <v>0</v>
      </c>
      <c r="D2" s="64">
        <f>B2-C2</f>
        <v>0</v>
      </c>
    </row>
    <row r="3" spans="1:4" x14ac:dyDescent="0.25">
      <c r="A3" s="24">
        <v>1992</v>
      </c>
      <c r="B3" s="65">
        <v>10176</v>
      </c>
      <c r="C3" s="65">
        <v>0</v>
      </c>
      <c r="D3" s="65">
        <f t="shared" ref="D3:D26" si="0">B3-C3</f>
        <v>10176</v>
      </c>
    </row>
    <row r="4" spans="1:4" x14ac:dyDescent="0.25">
      <c r="A4" s="23">
        <v>1993</v>
      </c>
      <c r="B4" s="64">
        <v>0</v>
      </c>
      <c r="C4" s="64">
        <v>3552</v>
      </c>
      <c r="D4" s="64">
        <f t="shared" si="0"/>
        <v>-3552</v>
      </c>
    </row>
    <row r="5" spans="1:4" x14ac:dyDescent="0.25">
      <c r="A5" s="24">
        <v>1994</v>
      </c>
      <c r="B5" s="65">
        <v>0</v>
      </c>
      <c r="C5" s="65">
        <v>10259</v>
      </c>
      <c r="D5" s="65">
        <f t="shared" si="0"/>
        <v>-10259</v>
      </c>
    </row>
    <row r="6" spans="1:4" x14ac:dyDescent="0.25">
      <c r="A6" s="23">
        <v>1995</v>
      </c>
      <c r="B6" s="64">
        <v>0</v>
      </c>
      <c r="C6" s="64">
        <v>3802</v>
      </c>
      <c r="D6" s="64">
        <f t="shared" si="0"/>
        <v>-3802</v>
      </c>
    </row>
    <row r="7" spans="1:4" x14ac:dyDescent="0.25">
      <c r="A7" s="24">
        <v>1996</v>
      </c>
      <c r="B7" s="65">
        <v>0</v>
      </c>
      <c r="C7" s="65">
        <v>10208</v>
      </c>
      <c r="D7" s="65">
        <f t="shared" si="0"/>
        <v>-10208</v>
      </c>
    </row>
    <row r="8" spans="1:4" x14ac:dyDescent="0.25">
      <c r="A8" s="23">
        <v>1997</v>
      </c>
      <c r="B8" s="64">
        <v>1523</v>
      </c>
      <c r="C8" s="64">
        <v>10250</v>
      </c>
      <c r="D8" s="64">
        <f t="shared" si="0"/>
        <v>-8727</v>
      </c>
    </row>
    <row r="9" spans="1:4" x14ac:dyDescent="0.25">
      <c r="A9" s="24">
        <v>1998</v>
      </c>
      <c r="B9" s="65">
        <v>3804</v>
      </c>
      <c r="C9" s="65">
        <v>10759</v>
      </c>
      <c r="D9" s="65">
        <f t="shared" si="0"/>
        <v>-6955</v>
      </c>
    </row>
    <row r="10" spans="1:4" x14ac:dyDescent="0.25">
      <c r="A10" s="23">
        <v>1999</v>
      </c>
      <c r="B10" s="64">
        <v>6443</v>
      </c>
      <c r="C10" s="64">
        <v>18108</v>
      </c>
      <c r="D10" s="64">
        <f t="shared" si="0"/>
        <v>-11665</v>
      </c>
    </row>
    <row r="11" spans="1:4" x14ac:dyDescent="0.25">
      <c r="A11" s="24">
        <v>2000</v>
      </c>
      <c r="B11" s="65">
        <v>4510</v>
      </c>
      <c r="C11" s="65">
        <v>4860</v>
      </c>
      <c r="D11" s="65">
        <f t="shared" si="0"/>
        <v>-350</v>
      </c>
    </row>
    <row r="12" spans="1:4" x14ac:dyDescent="0.25">
      <c r="A12" s="23">
        <v>2001</v>
      </c>
      <c r="B12" s="64">
        <v>28687</v>
      </c>
      <c r="C12" s="64">
        <v>240708</v>
      </c>
      <c r="D12" s="64">
        <f t="shared" si="0"/>
        <v>-212021</v>
      </c>
    </row>
    <row r="13" spans="1:4" x14ac:dyDescent="0.25">
      <c r="A13" s="24">
        <v>2002</v>
      </c>
      <c r="B13" s="65">
        <v>9306</v>
      </c>
      <c r="C13" s="65">
        <v>0</v>
      </c>
      <c r="D13" s="65">
        <f t="shared" si="0"/>
        <v>9306</v>
      </c>
    </row>
    <row r="14" spans="1:4" x14ac:dyDescent="0.25">
      <c r="A14" s="23">
        <v>2003</v>
      </c>
      <c r="B14" s="64">
        <v>15341</v>
      </c>
      <c r="C14" s="64">
        <v>0</v>
      </c>
      <c r="D14" s="64">
        <f t="shared" si="0"/>
        <v>15341</v>
      </c>
    </row>
    <row r="15" spans="1:4" x14ac:dyDescent="0.25">
      <c r="A15" s="24">
        <v>2004</v>
      </c>
      <c r="B15" s="65">
        <v>14584</v>
      </c>
      <c r="C15" s="65">
        <v>70860</v>
      </c>
      <c r="D15" s="65">
        <f t="shared" si="0"/>
        <v>-56276</v>
      </c>
    </row>
    <row r="16" spans="1:4" x14ac:dyDescent="0.25">
      <c r="A16" s="23">
        <v>2005</v>
      </c>
      <c r="B16" s="64">
        <v>42205</v>
      </c>
      <c r="C16" s="64">
        <v>7866</v>
      </c>
      <c r="D16" s="64">
        <f t="shared" si="0"/>
        <v>34339</v>
      </c>
    </row>
    <row r="17" spans="1:4" x14ac:dyDescent="0.25">
      <c r="A17" s="24">
        <v>2006</v>
      </c>
      <c r="B17" s="65">
        <v>37030</v>
      </c>
      <c r="C17" s="65">
        <v>12765</v>
      </c>
      <c r="D17" s="65">
        <f t="shared" si="0"/>
        <v>24265</v>
      </c>
    </row>
    <row r="18" spans="1:4" x14ac:dyDescent="0.25">
      <c r="A18" s="23">
        <v>2007</v>
      </c>
      <c r="B18" s="64">
        <v>30669</v>
      </c>
      <c r="C18" s="64">
        <v>9182</v>
      </c>
      <c r="D18" s="64">
        <f t="shared" si="0"/>
        <v>21487</v>
      </c>
    </row>
    <row r="19" spans="1:4" x14ac:dyDescent="0.25">
      <c r="A19" s="24">
        <v>2008</v>
      </c>
      <c r="B19" s="65">
        <v>58563</v>
      </c>
      <c r="C19" s="65">
        <v>3774</v>
      </c>
      <c r="D19" s="65">
        <f t="shared" si="0"/>
        <v>54789</v>
      </c>
    </row>
    <row r="20" spans="1:4" x14ac:dyDescent="0.25">
      <c r="A20" s="23">
        <v>2009</v>
      </c>
      <c r="B20" s="64">
        <v>4410</v>
      </c>
      <c r="C20" s="64">
        <v>2443</v>
      </c>
      <c r="D20" s="64">
        <f t="shared" si="0"/>
        <v>1967</v>
      </c>
    </row>
    <row r="21" spans="1:4" x14ac:dyDescent="0.25">
      <c r="A21" s="24">
        <v>2010</v>
      </c>
      <c r="B21" s="65">
        <v>16566</v>
      </c>
      <c r="C21" s="65">
        <v>771</v>
      </c>
      <c r="D21" s="65">
        <f t="shared" si="0"/>
        <v>15795</v>
      </c>
    </row>
    <row r="22" spans="1:4" x14ac:dyDescent="0.25">
      <c r="A22" s="23">
        <v>2011</v>
      </c>
      <c r="B22" s="64">
        <v>0</v>
      </c>
      <c r="C22" s="64">
        <v>706</v>
      </c>
      <c r="D22" s="64">
        <f t="shared" si="0"/>
        <v>-706</v>
      </c>
    </row>
    <row r="23" spans="1:4" x14ac:dyDescent="0.25">
      <c r="A23" s="24">
        <v>2012</v>
      </c>
      <c r="B23" s="65">
        <v>996</v>
      </c>
      <c r="C23" s="65">
        <v>1483</v>
      </c>
      <c r="D23" s="65">
        <f t="shared" si="0"/>
        <v>-487</v>
      </c>
    </row>
    <row r="24" spans="1:4" x14ac:dyDescent="0.25">
      <c r="A24" s="23">
        <v>2013</v>
      </c>
      <c r="B24" s="64">
        <v>1900</v>
      </c>
      <c r="C24" s="64">
        <v>8906</v>
      </c>
      <c r="D24" s="64">
        <f t="shared" si="0"/>
        <v>-7006</v>
      </c>
    </row>
    <row r="25" spans="1:4" x14ac:dyDescent="0.25">
      <c r="A25" s="24">
        <v>2014</v>
      </c>
      <c r="B25" s="65">
        <v>7600</v>
      </c>
      <c r="C25" s="65">
        <v>1476</v>
      </c>
      <c r="D25" s="65">
        <f t="shared" si="0"/>
        <v>6124</v>
      </c>
    </row>
    <row r="26" spans="1:4" x14ac:dyDescent="0.25">
      <c r="A26" s="23">
        <v>2015</v>
      </c>
      <c r="B26" s="64">
        <v>35316</v>
      </c>
      <c r="C26" s="64">
        <v>6840</v>
      </c>
      <c r="D26" s="64">
        <f t="shared" si="0"/>
        <v>28476</v>
      </c>
    </row>
    <row r="27" spans="1:4" x14ac:dyDescent="0.25">
      <c r="A27" t="s">
        <v>15</v>
      </c>
    </row>
  </sheetData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11" workbookViewId="0">
      <selection activeCell="I27" sqref="I27"/>
    </sheetView>
  </sheetViews>
  <sheetFormatPr baseColWidth="10" defaultRowHeight="15" x14ac:dyDescent="0.25"/>
  <sheetData>
    <row r="1" spans="1:4" x14ac:dyDescent="0.25">
      <c r="A1" t="s">
        <v>51</v>
      </c>
    </row>
    <row r="2" spans="1:4" ht="60" x14ac:dyDescent="0.25">
      <c r="A2" s="21" t="s">
        <v>6</v>
      </c>
      <c r="B2" s="21" t="s">
        <v>73</v>
      </c>
      <c r="C2" s="21" t="s">
        <v>16</v>
      </c>
      <c r="D2" s="47" t="s">
        <v>82</v>
      </c>
    </row>
    <row r="3" spans="1:4" x14ac:dyDescent="0.25">
      <c r="A3" s="23">
        <v>1991</v>
      </c>
      <c r="B3" s="64">
        <v>0</v>
      </c>
      <c r="C3" s="23">
        <v>34916770</v>
      </c>
      <c r="D3" s="66">
        <f>B3/C3</f>
        <v>0</v>
      </c>
    </row>
    <row r="4" spans="1:4" x14ac:dyDescent="0.25">
      <c r="A4" s="24">
        <v>1992</v>
      </c>
      <c r="B4" s="65">
        <v>10176</v>
      </c>
      <c r="C4" s="24">
        <v>35558683</v>
      </c>
      <c r="D4" s="68">
        <f t="shared" ref="D4:D27" si="0">B4/C4</f>
        <v>2.8617482824096717E-4</v>
      </c>
    </row>
    <row r="5" spans="1:4" x14ac:dyDescent="0.25">
      <c r="A5" s="23">
        <v>1993</v>
      </c>
      <c r="B5" s="64">
        <v>0</v>
      </c>
      <c r="C5" s="23">
        <v>36195170</v>
      </c>
      <c r="D5" s="66">
        <f t="shared" si="0"/>
        <v>0</v>
      </c>
    </row>
    <row r="6" spans="1:4" x14ac:dyDescent="0.25">
      <c r="A6" s="24">
        <v>1994</v>
      </c>
      <c r="B6" s="65">
        <v>0</v>
      </c>
      <c r="C6" s="24">
        <v>36823539</v>
      </c>
      <c r="D6" s="68">
        <f t="shared" si="0"/>
        <v>0</v>
      </c>
    </row>
    <row r="7" spans="1:4" x14ac:dyDescent="0.25">
      <c r="A7" s="23">
        <v>1995</v>
      </c>
      <c r="B7" s="64">
        <v>0</v>
      </c>
      <c r="C7" s="23">
        <v>37441980</v>
      </c>
      <c r="D7" s="66">
        <f t="shared" si="0"/>
        <v>0</v>
      </c>
    </row>
    <row r="8" spans="1:4" x14ac:dyDescent="0.25">
      <c r="A8" s="24">
        <v>1996</v>
      </c>
      <c r="B8" s="65">
        <v>0</v>
      </c>
      <c r="C8" s="24">
        <v>38049040</v>
      </c>
      <c r="D8" s="68">
        <f t="shared" si="0"/>
        <v>0</v>
      </c>
    </row>
    <row r="9" spans="1:4" x14ac:dyDescent="0.25">
      <c r="A9" s="23">
        <v>1997</v>
      </c>
      <c r="B9" s="64">
        <v>1523</v>
      </c>
      <c r="C9" s="23">
        <v>38645409</v>
      </c>
      <c r="D9" s="66">
        <f t="shared" si="0"/>
        <v>3.9409597139986277E-5</v>
      </c>
    </row>
    <row r="10" spans="1:4" x14ac:dyDescent="0.25">
      <c r="A10" s="24">
        <v>1998</v>
      </c>
      <c r="B10" s="65">
        <v>3804</v>
      </c>
      <c r="C10" s="24">
        <v>39234059</v>
      </c>
      <c r="D10" s="68">
        <f t="shared" si="0"/>
        <v>9.6956575408116714E-5</v>
      </c>
    </row>
    <row r="11" spans="1:4" x14ac:dyDescent="0.25">
      <c r="A11" s="23">
        <v>1999</v>
      </c>
      <c r="B11" s="64">
        <v>6443</v>
      </c>
      <c r="C11" s="23">
        <v>39819279</v>
      </c>
      <c r="D11" s="66">
        <f t="shared" si="0"/>
        <v>1.6180604375081728E-4</v>
      </c>
    </row>
    <row r="12" spans="1:4" x14ac:dyDescent="0.25">
      <c r="A12" s="24">
        <v>2000</v>
      </c>
      <c r="B12" s="65">
        <v>4510</v>
      </c>
      <c r="C12" s="24">
        <v>40403959</v>
      </c>
      <c r="D12" s="68">
        <f t="shared" si="0"/>
        <v>1.1162272489188497E-4</v>
      </c>
    </row>
    <row r="13" spans="1:4" x14ac:dyDescent="0.25">
      <c r="A13" s="23">
        <v>2001</v>
      </c>
      <c r="B13" s="64">
        <v>28687</v>
      </c>
      <c r="C13" s="23">
        <v>40988909</v>
      </c>
      <c r="D13" s="66">
        <f t="shared" si="0"/>
        <v>6.9987225080813938E-4</v>
      </c>
    </row>
    <row r="14" spans="1:4" x14ac:dyDescent="0.25">
      <c r="A14" s="24">
        <v>2002</v>
      </c>
      <c r="B14" s="65">
        <v>9306</v>
      </c>
      <c r="C14" s="24">
        <v>41572493</v>
      </c>
      <c r="D14" s="68">
        <f t="shared" si="0"/>
        <v>2.2384993846772674E-4</v>
      </c>
    </row>
    <row r="15" spans="1:4" x14ac:dyDescent="0.25">
      <c r="A15" s="23">
        <v>2003</v>
      </c>
      <c r="B15" s="64">
        <v>15341</v>
      </c>
      <c r="C15" s="23">
        <v>42152147</v>
      </c>
      <c r="D15" s="66">
        <f t="shared" si="0"/>
        <v>3.6394350209492297E-4</v>
      </c>
    </row>
    <row r="16" spans="1:4" x14ac:dyDescent="0.25">
      <c r="A16" s="24">
        <v>2004</v>
      </c>
      <c r="B16" s="65">
        <v>14584</v>
      </c>
      <c r="C16" s="24">
        <v>42724157</v>
      </c>
      <c r="D16" s="68">
        <f t="shared" si="0"/>
        <v>3.4135255143828816E-4</v>
      </c>
    </row>
    <row r="17" spans="1:4" x14ac:dyDescent="0.25">
      <c r="A17" s="23">
        <v>2005</v>
      </c>
      <c r="B17" s="64">
        <v>42205</v>
      </c>
      <c r="C17" s="23">
        <v>43285636</v>
      </c>
      <c r="D17" s="66">
        <f t="shared" si="0"/>
        <v>9.7503476672954515E-4</v>
      </c>
    </row>
    <row r="18" spans="1:4" x14ac:dyDescent="0.25">
      <c r="A18" s="24">
        <v>2006</v>
      </c>
      <c r="B18" s="65">
        <v>37030</v>
      </c>
      <c r="C18" s="24">
        <v>43835744</v>
      </c>
      <c r="D18" s="68">
        <f t="shared" si="0"/>
        <v>8.4474441679374711E-4</v>
      </c>
    </row>
    <row r="19" spans="1:4" x14ac:dyDescent="0.25">
      <c r="A19" s="23">
        <v>2007</v>
      </c>
      <c r="B19" s="64">
        <v>30669</v>
      </c>
      <c r="C19" s="23">
        <v>44374647</v>
      </c>
      <c r="D19" s="66">
        <f t="shared" si="0"/>
        <v>6.9113789231945886E-4</v>
      </c>
    </row>
    <row r="20" spans="1:4" x14ac:dyDescent="0.25">
      <c r="A20" s="24">
        <v>2008</v>
      </c>
      <c r="B20" s="65">
        <v>58563</v>
      </c>
      <c r="C20" s="24">
        <v>44901660</v>
      </c>
      <c r="D20" s="68">
        <f t="shared" si="0"/>
        <v>1.3042502214840163E-3</v>
      </c>
    </row>
    <row r="21" spans="1:4" x14ac:dyDescent="0.25">
      <c r="A21" s="23">
        <v>2009</v>
      </c>
      <c r="B21" s="64">
        <v>4410</v>
      </c>
      <c r="C21" s="23">
        <v>45416276</v>
      </c>
      <c r="D21" s="66">
        <f t="shared" si="0"/>
        <v>9.7101752684434098E-5</v>
      </c>
    </row>
    <row r="22" spans="1:4" x14ac:dyDescent="0.25">
      <c r="A22" s="24">
        <v>2010</v>
      </c>
      <c r="B22" s="65">
        <v>16566</v>
      </c>
      <c r="C22" s="24">
        <v>45918101</v>
      </c>
      <c r="D22" s="68">
        <f t="shared" si="0"/>
        <v>3.6077275930901408E-4</v>
      </c>
    </row>
    <row r="23" spans="1:4" x14ac:dyDescent="0.25">
      <c r="A23" s="23">
        <v>2011</v>
      </c>
      <c r="B23" s="64">
        <v>0</v>
      </c>
      <c r="C23" s="23">
        <v>46406446</v>
      </c>
      <c r="D23" s="66">
        <f t="shared" si="0"/>
        <v>0</v>
      </c>
    </row>
    <row r="24" spans="1:4" x14ac:dyDescent="0.25">
      <c r="A24" s="24">
        <v>2012</v>
      </c>
      <c r="B24" s="65">
        <v>996</v>
      </c>
      <c r="C24" s="24">
        <v>46881018</v>
      </c>
      <c r="D24" s="68">
        <f t="shared" si="0"/>
        <v>2.1245272446942171E-5</v>
      </c>
    </row>
    <row r="25" spans="1:4" x14ac:dyDescent="0.25">
      <c r="A25" s="23">
        <v>2013</v>
      </c>
      <c r="B25" s="64">
        <v>1900</v>
      </c>
      <c r="C25" s="23">
        <v>47342363</v>
      </c>
      <c r="D25" s="66">
        <f t="shared" si="0"/>
        <v>4.0133188958058554E-5</v>
      </c>
    </row>
    <row r="26" spans="1:4" x14ac:dyDescent="0.25">
      <c r="A26" s="24">
        <v>2014</v>
      </c>
      <c r="B26" s="65">
        <v>7600</v>
      </c>
      <c r="C26" s="24">
        <v>47791393</v>
      </c>
      <c r="D26" s="68">
        <f t="shared" si="0"/>
        <v>1.5902445028124625E-4</v>
      </c>
    </row>
    <row r="27" spans="1:4" x14ac:dyDescent="0.25">
      <c r="A27" s="23">
        <v>2015</v>
      </c>
      <c r="B27" s="64">
        <v>35316</v>
      </c>
      <c r="C27" s="23">
        <v>48228704</v>
      </c>
      <c r="D27" s="66">
        <f t="shared" si="0"/>
        <v>7.3226102032515736E-4</v>
      </c>
    </row>
    <row r="28" spans="1:4" x14ac:dyDescent="0.25">
      <c r="A28" t="s">
        <v>97</v>
      </c>
    </row>
    <row r="30" spans="1:4" x14ac:dyDescent="0.25">
      <c r="A30" t="s">
        <v>52</v>
      </c>
    </row>
    <row r="31" spans="1:4" ht="75" x14ac:dyDescent="0.25">
      <c r="A31" s="21" t="s">
        <v>6</v>
      </c>
      <c r="B31" s="21" t="s">
        <v>80</v>
      </c>
      <c r="C31" s="21" t="s">
        <v>16</v>
      </c>
      <c r="D31" s="21" t="s">
        <v>83</v>
      </c>
    </row>
    <row r="32" spans="1:4" x14ac:dyDescent="0.25">
      <c r="A32" s="23">
        <v>1991</v>
      </c>
      <c r="B32" s="64">
        <v>0</v>
      </c>
      <c r="C32" s="23">
        <v>34916770</v>
      </c>
      <c r="D32" s="70">
        <f>B32/C32</f>
        <v>0</v>
      </c>
    </row>
    <row r="33" spans="1:4" x14ac:dyDescent="0.25">
      <c r="A33" s="24">
        <v>1992</v>
      </c>
      <c r="B33" s="65">
        <v>0</v>
      </c>
      <c r="C33" s="24">
        <v>35558683</v>
      </c>
      <c r="D33" s="71">
        <f t="shared" ref="D33:D56" si="1">B33/C33</f>
        <v>0</v>
      </c>
    </row>
    <row r="34" spans="1:4" x14ac:dyDescent="0.25">
      <c r="A34" s="23">
        <v>1993</v>
      </c>
      <c r="B34" s="64">
        <v>3552</v>
      </c>
      <c r="C34" s="23">
        <v>36195170</v>
      </c>
      <c r="D34" s="70">
        <f t="shared" si="1"/>
        <v>9.8134640616413736E-5</v>
      </c>
    </row>
    <row r="35" spans="1:4" x14ac:dyDescent="0.25">
      <c r="A35" s="24">
        <v>1994</v>
      </c>
      <c r="B35" s="65">
        <v>10259</v>
      </c>
      <c r="C35" s="24">
        <v>36823539</v>
      </c>
      <c r="D35" s="71">
        <f t="shared" si="1"/>
        <v>2.7859896899100329E-4</v>
      </c>
    </row>
    <row r="36" spans="1:4" x14ac:dyDescent="0.25">
      <c r="A36" s="23">
        <v>1995</v>
      </c>
      <c r="B36" s="64">
        <v>3802</v>
      </c>
      <c r="C36" s="23">
        <v>37441980</v>
      </c>
      <c r="D36" s="70">
        <f t="shared" si="1"/>
        <v>1.0154377519564937E-4</v>
      </c>
    </row>
    <row r="37" spans="1:4" x14ac:dyDescent="0.25">
      <c r="A37" s="24">
        <v>1996</v>
      </c>
      <c r="B37" s="65">
        <v>10208</v>
      </c>
      <c r="C37" s="24">
        <v>38049040</v>
      </c>
      <c r="D37" s="71">
        <f t="shared" si="1"/>
        <v>2.6828534964351271E-4</v>
      </c>
    </row>
    <row r="38" spans="1:4" x14ac:dyDescent="0.25">
      <c r="A38" s="23">
        <v>1997</v>
      </c>
      <c r="B38" s="64">
        <v>10250</v>
      </c>
      <c r="C38" s="23">
        <v>38645409</v>
      </c>
      <c r="D38" s="70">
        <f t="shared" si="1"/>
        <v>2.6523202277403766E-4</v>
      </c>
    </row>
    <row r="39" spans="1:4" x14ac:dyDescent="0.25">
      <c r="A39" s="24">
        <v>1998</v>
      </c>
      <c r="B39" s="65">
        <v>10759</v>
      </c>
      <c r="C39" s="24">
        <v>39234059</v>
      </c>
      <c r="D39" s="71">
        <f t="shared" si="1"/>
        <v>2.7422602387379804E-4</v>
      </c>
    </row>
    <row r="40" spans="1:4" x14ac:dyDescent="0.25">
      <c r="A40" s="23">
        <v>1999</v>
      </c>
      <c r="B40" s="64">
        <v>18108</v>
      </c>
      <c r="C40" s="23">
        <v>39819279</v>
      </c>
      <c r="D40" s="70">
        <f t="shared" si="1"/>
        <v>4.5475459261831437E-4</v>
      </c>
    </row>
    <row r="41" spans="1:4" x14ac:dyDescent="0.25">
      <c r="A41" s="24">
        <v>2000</v>
      </c>
      <c r="B41" s="65">
        <v>4860</v>
      </c>
      <c r="C41" s="24">
        <v>40403959</v>
      </c>
      <c r="D41" s="71">
        <f t="shared" si="1"/>
        <v>1.2028524234469201E-4</v>
      </c>
    </row>
    <row r="42" spans="1:4" x14ac:dyDescent="0.25">
      <c r="A42" s="23">
        <v>2001</v>
      </c>
      <c r="B42" s="64">
        <v>240708</v>
      </c>
      <c r="C42" s="23">
        <v>40988909</v>
      </c>
      <c r="D42" s="70">
        <f t="shared" si="1"/>
        <v>5.8725154163044449E-3</v>
      </c>
    </row>
    <row r="43" spans="1:4" x14ac:dyDescent="0.25">
      <c r="A43" s="24">
        <v>2002</v>
      </c>
      <c r="B43" s="65">
        <v>0</v>
      </c>
      <c r="C43" s="24">
        <v>41572493</v>
      </c>
      <c r="D43" s="71">
        <f t="shared" si="1"/>
        <v>0</v>
      </c>
    </row>
    <row r="44" spans="1:4" x14ac:dyDescent="0.25">
      <c r="A44" s="23">
        <v>2003</v>
      </c>
      <c r="B44" s="64">
        <v>0</v>
      </c>
      <c r="C44" s="23">
        <v>42152147</v>
      </c>
      <c r="D44" s="70">
        <f t="shared" si="1"/>
        <v>0</v>
      </c>
    </row>
    <row r="45" spans="1:4" x14ac:dyDescent="0.25">
      <c r="A45" s="24">
        <v>2004</v>
      </c>
      <c r="B45" s="65">
        <v>70860</v>
      </c>
      <c r="C45" s="24">
        <v>42724157</v>
      </c>
      <c r="D45" s="71">
        <f t="shared" si="1"/>
        <v>1.6585464752411616E-3</v>
      </c>
    </row>
    <row r="46" spans="1:4" x14ac:dyDescent="0.25">
      <c r="A46" s="23">
        <v>2005</v>
      </c>
      <c r="B46" s="64">
        <v>7866</v>
      </c>
      <c r="C46" s="23">
        <v>43285636</v>
      </c>
      <c r="D46" s="70">
        <f t="shared" si="1"/>
        <v>1.8172310093814956E-4</v>
      </c>
    </row>
    <row r="47" spans="1:4" x14ac:dyDescent="0.25">
      <c r="A47" s="24">
        <v>2006</v>
      </c>
      <c r="B47" s="65">
        <v>12765</v>
      </c>
      <c r="C47" s="24">
        <v>43835744</v>
      </c>
      <c r="D47" s="71">
        <f t="shared" si="1"/>
        <v>2.9120071510591906E-4</v>
      </c>
    </row>
    <row r="48" spans="1:4" x14ac:dyDescent="0.25">
      <c r="A48" s="23">
        <v>2007</v>
      </c>
      <c r="B48" s="64">
        <v>9182</v>
      </c>
      <c r="C48" s="23">
        <v>44374647</v>
      </c>
      <c r="D48" s="70">
        <f t="shared" si="1"/>
        <v>2.0691995589283222E-4</v>
      </c>
    </row>
    <row r="49" spans="1:4" x14ac:dyDescent="0.25">
      <c r="A49" s="24">
        <v>2008</v>
      </c>
      <c r="B49" s="65">
        <v>3774</v>
      </c>
      <c r="C49" s="24">
        <v>44901660</v>
      </c>
      <c r="D49" s="71">
        <f t="shared" si="1"/>
        <v>8.4050344686588418E-5</v>
      </c>
    </row>
    <row r="50" spans="1:4" x14ac:dyDescent="0.25">
      <c r="A50" s="23">
        <v>2009</v>
      </c>
      <c r="B50" s="64">
        <v>2443</v>
      </c>
      <c r="C50" s="23">
        <v>45416276</v>
      </c>
      <c r="D50" s="70">
        <f t="shared" si="1"/>
        <v>5.3791288391853178E-5</v>
      </c>
    </row>
    <row r="51" spans="1:4" x14ac:dyDescent="0.25">
      <c r="A51" s="24">
        <v>2010</v>
      </c>
      <c r="B51" s="65">
        <v>771</v>
      </c>
      <c r="C51" s="24">
        <v>45918101</v>
      </c>
      <c r="D51" s="71">
        <f t="shared" si="1"/>
        <v>1.6790764060560779E-5</v>
      </c>
    </row>
    <row r="52" spans="1:4" x14ac:dyDescent="0.25">
      <c r="A52" s="23">
        <v>2011</v>
      </c>
      <c r="B52" s="64">
        <v>706</v>
      </c>
      <c r="C52" s="23">
        <v>46406446</v>
      </c>
      <c r="D52" s="70">
        <f t="shared" si="1"/>
        <v>1.5213403758607155E-5</v>
      </c>
    </row>
    <row r="53" spans="1:4" x14ac:dyDescent="0.25">
      <c r="A53" s="24">
        <v>2012</v>
      </c>
      <c r="B53" s="65">
        <v>1483</v>
      </c>
      <c r="C53" s="24">
        <v>46881018</v>
      </c>
      <c r="D53" s="71">
        <f t="shared" si="1"/>
        <v>3.163327212732454E-5</v>
      </c>
    </row>
    <row r="54" spans="1:4" x14ac:dyDescent="0.25">
      <c r="A54" s="23">
        <v>2013</v>
      </c>
      <c r="B54" s="64">
        <v>8906</v>
      </c>
      <c r="C54" s="23">
        <v>47342363</v>
      </c>
      <c r="D54" s="70">
        <f t="shared" si="1"/>
        <v>1.8811904255814184E-4</v>
      </c>
    </row>
    <row r="55" spans="1:4" x14ac:dyDescent="0.25">
      <c r="A55" s="24">
        <v>2014</v>
      </c>
      <c r="B55" s="65">
        <v>1476</v>
      </c>
      <c r="C55" s="24">
        <v>47791393</v>
      </c>
      <c r="D55" s="71">
        <f t="shared" si="1"/>
        <v>3.0884222186199931E-5</v>
      </c>
    </row>
    <row r="56" spans="1:4" x14ac:dyDescent="0.25">
      <c r="A56" s="23">
        <v>2015</v>
      </c>
      <c r="B56" s="64">
        <v>6840</v>
      </c>
      <c r="C56" s="23">
        <v>48228704</v>
      </c>
      <c r="D56" s="70">
        <f t="shared" si="1"/>
        <v>1.4182425470110082E-4</v>
      </c>
    </row>
    <row r="57" spans="1:4" x14ac:dyDescent="0.25">
      <c r="A57" t="s">
        <v>97</v>
      </c>
    </row>
    <row r="59" spans="1:4" x14ac:dyDescent="0.25">
      <c r="A59" t="s">
        <v>84</v>
      </c>
    </row>
    <row r="60" spans="1:4" ht="60" x14ac:dyDescent="0.25">
      <c r="A60" s="21" t="s">
        <v>6</v>
      </c>
      <c r="B60" s="21" t="s">
        <v>85</v>
      </c>
      <c r="C60" s="21" t="s">
        <v>16</v>
      </c>
      <c r="D60" s="47" t="s">
        <v>86</v>
      </c>
    </row>
    <row r="61" spans="1:4" x14ac:dyDescent="0.25">
      <c r="A61" s="23">
        <v>1991</v>
      </c>
      <c r="B61" s="64">
        <f t="shared" ref="B61:B85" si="2">B3+B32</f>
        <v>0</v>
      </c>
      <c r="C61" s="23">
        <v>34916770</v>
      </c>
      <c r="D61" s="66">
        <f>B61/C61</f>
        <v>0</v>
      </c>
    </row>
    <row r="62" spans="1:4" x14ac:dyDescent="0.25">
      <c r="A62" s="24">
        <v>1992</v>
      </c>
      <c r="B62" s="65">
        <f t="shared" si="2"/>
        <v>10176</v>
      </c>
      <c r="C62" s="24">
        <v>35558683</v>
      </c>
      <c r="D62" s="68">
        <f t="shared" ref="D62:D85" si="3">B62/C62</f>
        <v>2.8617482824096717E-4</v>
      </c>
    </row>
    <row r="63" spans="1:4" x14ac:dyDescent="0.25">
      <c r="A63" s="23">
        <v>1993</v>
      </c>
      <c r="B63" s="64">
        <f t="shared" si="2"/>
        <v>3552</v>
      </c>
      <c r="C63" s="23">
        <v>36195170</v>
      </c>
      <c r="D63" s="66">
        <f t="shared" si="3"/>
        <v>9.8134640616413736E-5</v>
      </c>
    </row>
    <row r="64" spans="1:4" x14ac:dyDescent="0.25">
      <c r="A64" s="24">
        <v>1994</v>
      </c>
      <c r="B64" s="65">
        <f t="shared" si="2"/>
        <v>10259</v>
      </c>
      <c r="C64" s="24">
        <v>36823539</v>
      </c>
      <c r="D64" s="68">
        <f t="shared" si="3"/>
        <v>2.7859896899100329E-4</v>
      </c>
    </row>
    <row r="65" spans="1:4" x14ac:dyDescent="0.25">
      <c r="A65" s="23">
        <v>1995</v>
      </c>
      <c r="B65" s="64">
        <f t="shared" si="2"/>
        <v>3802</v>
      </c>
      <c r="C65" s="23">
        <v>37441980</v>
      </c>
      <c r="D65" s="66">
        <f t="shared" si="3"/>
        <v>1.0154377519564937E-4</v>
      </c>
    </row>
    <row r="66" spans="1:4" x14ac:dyDescent="0.25">
      <c r="A66" s="24">
        <v>1996</v>
      </c>
      <c r="B66" s="65">
        <f t="shared" si="2"/>
        <v>10208</v>
      </c>
      <c r="C66" s="24">
        <v>38049040</v>
      </c>
      <c r="D66" s="68">
        <f t="shared" si="3"/>
        <v>2.6828534964351271E-4</v>
      </c>
    </row>
    <row r="67" spans="1:4" x14ac:dyDescent="0.25">
      <c r="A67" s="23">
        <v>1997</v>
      </c>
      <c r="B67" s="64">
        <f t="shared" si="2"/>
        <v>11773</v>
      </c>
      <c r="C67" s="23">
        <v>38645409</v>
      </c>
      <c r="D67" s="66">
        <f t="shared" si="3"/>
        <v>3.0464161991402395E-4</v>
      </c>
    </row>
    <row r="68" spans="1:4" x14ac:dyDescent="0.25">
      <c r="A68" s="24">
        <v>1998</v>
      </c>
      <c r="B68" s="65">
        <f t="shared" si="2"/>
        <v>14563</v>
      </c>
      <c r="C68" s="24">
        <v>39234059</v>
      </c>
      <c r="D68" s="68">
        <f t="shared" si="3"/>
        <v>3.7118259928191474E-4</v>
      </c>
    </row>
    <row r="69" spans="1:4" x14ac:dyDescent="0.25">
      <c r="A69" s="23">
        <v>1999</v>
      </c>
      <c r="B69" s="64">
        <f t="shared" si="2"/>
        <v>24551</v>
      </c>
      <c r="C69" s="23">
        <v>39819279</v>
      </c>
      <c r="D69" s="66">
        <f t="shared" si="3"/>
        <v>6.165606363691317E-4</v>
      </c>
    </row>
    <row r="70" spans="1:4" x14ac:dyDescent="0.25">
      <c r="A70" s="24">
        <v>2000</v>
      </c>
      <c r="B70" s="65">
        <f t="shared" si="2"/>
        <v>9370</v>
      </c>
      <c r="C70" s="24">
        <v>40403959</v>
      </c>
      <c r="D70" s="68">
        <f t="shared" si="3"/>
        <v>2.3190796723657699E-4</v>
      </c>
    </row>
    <row r="71" spans="1:4" x14ac:dyDescent="0.25">
      <c r="A71" s="23">
        <v>2001</v>
      </c>
      <c r="B71" s="64">
        <f t="shared" si="2"/>
        <v>269395</v>
      </c>
      <c r="C71" s="23">
        <v>40988909</v>
      </c>
      <c r="D71" s="66">
        <f t="shared" si="3"/>
        <v>6.5723876671125838E-3</v>
      </c>
    </row>
    <row r="72" spans="1:4" x14ac:dyDescent="0.25">
      <c r="A72" s="24">
        <v>2002</v>
      </c>
      <c r="B72" s="65">
        <f t="shared" si="2"/>
        <v>9306</v>
      </c>
      <c r="C72" s="24">
        <v>41572493</v>
      </c>
      <c r="D72" s="68">
        <f t="shared" si="3"/>
        <v>2.2384993846772674E-4</v>
      </c>
    </row>
    <row r="73" spans="1:4" x14ac:dyDescent="0.25">
      <c r="A73" s="23">
        <v>2003</v>
      </c>
      <c r="B73" s="64">
        <f t="shared" si="2"/>
        <v>15341</v>
      </c>
      <c r="C73" s="23">
        <v>42152147</v>
      </c>
      <c r="D73" s="66">
        <f t="shared" si="3"/>
        <v>3.6394350209492297E-4</v>
      </c>
    </row>
    <row r="74" spans="1:4" x14ac:dyDescent="0.25">
      <c r="A74" s="24">
        <v>2004</v>
      </c>
      <c r="B74" s="65">
        <f t="shared" si="2"/>
        <v>85444</v>
      </c>
      <c r="C74" s="24">
        <v>42724157</v>
      </c>
      <c r="D74" s="68">
        <f t="shared" si="3"/>
        <v>1.9998990266794497E-3</v>
      </c>
    </row>
    <row r="75" spans="1:4" x14ac:dyDescent="0.25">
      <c r="A75" s="23">
        <v>2005</v>
      </c>
      <c r="B75" s="64">
        <f t="shared" si="2"/>
        <v>50071</v>
      </c>
      <c r="C75" s="23">
        <v>43285636</v>
      </c>
      <c r="D75" s="66">
        <f t="shared" si="3"/>
        <v>1.1567578676676946E-3</v>
      </c>
    </row>
    <row r="76" spans="1:4" x14ac:dyDescent="0.25">
      <c r="A76" s="24">
        <v>2006</v>
      </c>
      <c r="B76" s="65">
        <f t="shared" si="2"/>
        <v>49795</v>
      </c>
      <c r="C76" s="24">
        <v>43835744</v>
      </c>
      <c r="D76" s="68">
        <f t="shared" si="3"/>
        <v>1.1359451318996661E-3</v>
      </c>
    </row>
    <row r="77" spans="1:4" x14ac:dyDescent="0.25">
      <c r="A77" s="23">
        <v>2007</v>
      </c>
      <c r="B77" s="64">
        <f t="shared" si="2"/>
        <v>39851</v>
      </c>
      <c r="C77" s="23">
        <v>44374647</v>
      </c>
      <c r="D77" s="66">
        <f t="shared" si="3"/>
        <v>8.9805784821229116E-4</v>
      </c>
    </row>
    <row r="78" spans="1:4" x14ac:dyDescent="0.25">
      <c r="A78" s="24">
        <v>2008</v>
      </c>
      <c r="B78" s="65">
        <f t="shared" si="2"/>
        <v>62337</v>
      </c>
      <c r="C78" s="24">
        <v>44901660</v>
      </c>
      <c r="D78" s="68">
        <f t="shared" si="3"/>
        <v>1.3883005661706048E-3</v>
      </c>
    </row>
    <row r="79" spans="1:4" x14ac:dyDescent="0.25">
      <c r="A79" s="23">
        <v>2009</v>
      </c>
      <c r="B79" s="64">
        <f t="shared" si="2"/>
        <v>6853</v>
      </c>
      <c r="C79" s="23">
        <v>45416276</v>
      </c>
      <c r="D79" s="66">
        <f t="shared" si="3"/>
        <v>1.5089304107628729E-4</v>
      </c>
    </row>
    <row r="80" spans="1:4" x14ac:dyDescent="0.25">
      <c r="A80" s="24">
        <v>2010</v>
      </c>
      <c r="B80" s="65">
        <f t="shared" si="2"/>
        <v>17337</v>
      </c>
      <c r="C80" s="24">
        <v>45918101</v>
      </c>
      <c r="D80" s="68">
        <f t="shared" si="3"/>
        <v>3.7756352336957487E-4</v>
      </c>
    </row>
    <row r="81" spans="1:4" x14ac:dyDescent="0.25">
      <c r="A81" s="23">
        <v>2011</v>
      </c>
      <c r="B81" s="64">
        <f t="shared" si="2"/>
        <v>706</v>
      </c>
      <c r="C81" s="23">
        <v>46406446</v>
      </c>
      <c r="D81" s="66">
        <f t="shared" si="3"/>
        <v>1.5213403758607155E-5</v>
      </c>
    </row>
    <row r="82" spans="1:4" x14ac:dyDescent="0.25">
      <c r="A82" s="24">
        <v>2012</v>
      </c>
      <c r="B82" s="65">
        <f t="shared" si="2"/>
        <v>2479</v>
      </c>
      <c r="C82" s="24">
        <v>46881018</v>
      </c>
      <c r="D82" s="68">
        <f t="shared" si="3"/>
        <v>5.2878544574266707E-5</v>
      </c>
    </row>
    <row r="83" spans="1:4" x14ac:dyDescent="0.25">
      <c r="A83" s="23">
        <v>2013</v>
      </c>
      <c r="B83" s="64">
        <f t="shared" si="2"/>
        <v>10806</v>
      </c>
      <c r="C83" s="23">
        <v>47342363</v>
      </c>
      <c r="D83" s="66">
        <f t="shared" si="3"/>
        <v>2.2825223151620041E-4</v>
      </c>
    </row>
    <row r="84" spans="1:4" x14ac:dyDescent="0.25">
      <c r="A84" s="24">
        <v>2014</v>
      </c>
      <c r="B84" s="65">
        <f t="shared" si="2"/>
        <v>9076</v>
      </c>
      <c r="C84" s="24">
        <v>47791393</v>
      </c>
      <c r="D84" s="68">
        <f t="shared" si="3"/>
        <v>1.8990867246744617E-4</v>
      </c>
    </row>
    <row r="85" spans="1:4" x14ac:dyDescent="0.25">
      <c r="A85" s="23">
        <v>2015</v>
      </c>
      <c r="B85" s="64">
        <f t="shared" si="2"/>
        <v>42156</v>
      </c>
      <c r="C85" s="23">
        <v>48228704</v>
      </c>
      <c r="D85" s="66">
        <f t="shared" si="3"/>
        <v>8.740852750262582E-4</v>
      </c>
    </row>
    <row r="86" spans="1:4" x14ac:dyDescent="0.25">
      <c r="A86" t="s">
        <v>97</v>
      </c>
    </row>
  </sheetData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workbookViewId="0">
      <selection activeCell="K23" sqref="K23"/>
    </sheetView>
  </sheetViews>
  <sheetFormatPr baseColWidth="10" defaultRowHeight="15" x14ac:dyDescent="0.25"/>
  <cols>
    <col min="4" max="4" width="14.7109375" customWidth="1"/>
  </cols>
  <sheetData>
    <row r="1" spans="1:4" x14ac:dyDescent="0.25">
      <c r="A1" t="s">
        <v>47</v>
      </c>
    </row>
    <row r="2" spans="1:4" ht="75" x14ac:dyDescent="0.25">
      <c r="A2" s="21" t="s">
        <v>6</v>
      </c>
      <c r="B2" s="21" t="s">
        <v>73</v>
      </c>
      <c r="C2" s="21" t="s">
        <v>34</v>
      </c>
      <c r="D2" s="47" t="s">
        <v>23</v>
      </c>
    </row>
    <row r="3" spans="1:4" x14ac:dyDescent="0.25">
      <c r="A3" s="23">
        <v>1991</v>
      </c>
      <c r="B3" s="64">
        <v>0</v>
      </c>
      <c r="C3" s="25">
        <v>41.239551378248166</v>
      </c>
      <c r="D3" s="78">
        <f>(B3)/(C3*1000000000)</f>
        <v>0</v>
      </c>
    </row>
    <row r="4" spans="1:4" x14ac:dyDescent="0.25">
      <c r="A4" s="24">
        <v>1992</v>
      </c>
      <c r="B4" s="65">
        <v>10176</v>
      </c>
      <c r="C4" s="26">
        <v>49.279585355094838</v>
      </c>
      <c r="D4" s="79">
        <f t="shared" ref="D4:D27" si="0">(B4)/(C4*1000000000)</f>
        <v>2.0649524395699768E-7</v>
      </c>
    </row>
    <row r="5" spans="1:4" x14ac:dyDescent="0.25">
      <c r="A5" s="23">
        <v>1993</v>
      </c>
      <c r="B5" s="64">
        <v>0</v>
      </c>
      <c r="C5" s="25">
        <v>55.802540100979527</v>
      </c>
      <c r="D5" s="78">
        <f t="shared" si="0"/>
        <v>0</v>
      </c>
    </row>
    <row r="6" spans="1:4" x14ac:dyDescent="0.25">
      <c r="A6" s="24">
        <v>1994</v>
      </c>
      <c r="B6" s="65">
        <v>0</v>
      </c>
      <c r="C6" s="26">
        <v>81.703496603993358</v>
      </c>
      <c r="D6" s="79">
        <f t="shared" si="0"/>
        <v>0</v>
      </c>
    </row>
    <row r="7" spans="1:4" x14ac:dyDescent="0.25">
      <c r="A7" s="23">
        <v>1995</v>
      </c>
      <c r="B7" s="64">
        <v>0</v>
      </c>
      <c r="C7" s="25">
        <v>92.507277798198501</v>
      </c>
      <c r="D7" s="78">
        <f t="shared" si="0"/>
        <v>0</v>
      </c>
    </row>
    <row r="8" spans="1:4" x14ac:dyDescent="0.25">
      <c r="A8" s="24">
        <v>1996</v>
      </c>
      <c r="B8" s="65">
        <v>0</v>
      </c>
      <c r="C8" s="26">
        <v>97.160111573336977</v>
      </c>
      <c r="D8" s="79">
        <f t="shared" si="0"/>
        <v>0</v>
      </c>
    </row>
    <row r="9" spans="1:4" x14ac:dyDescent="0.25">
      <c r="A9" s="23">
        <v>1997</v>
      </c>
      <c r="B9" s="64">
        <v>1523</v>
      </c>
      <c r="C9" s="25">
        <v>106.6595079635281</v>
      </c>
      <c r="D9" s="78">
        <f t="shared" si="0"/>
        <v>1.4279083309860994E-8</v>
      </c>
    </row>
    <row r="10" spans="1:4" x14ac:dyDescent="0.25">
      <c r="A10" s="24">
        <v>1998</v>
      </c>
      <c r="B10" s="65">
        <v>3804</v>
      </c>
      <c r="C10" s="26">
        <v>98.443743190849105</v>
      </c>
      <c r="D10" s="79">
        <f t="shared" si="0"/>
        <v>3.8641358777117316E-8</v>
      </c>
    </row>
    <row r="11" spans="1:4" x14ac:dyDescent="0.25">
      <c r="A11" s="23">
        <v>1999</v>
      </c>
      <c r="B11" s="64">
        <v>6443</v>
      </c>
      <c r="C11" s="25">
        <v>86.186156584381663</v>
      </c>
      <c r="D11" s="78">
        <f t="shared" si="0"/>
        <v>7.4756785258104624E-8</v>
      </c>
    </row>
    <row r="12" spans="1:4" x14ac:dyDescent="0.25">
      <c r="A12" s="24">
        <v>2000</v>
      </c>
      <c r="B12" s="65">
        <v>4510</v>
      </c>
      <c r="C12" s="26">
        <v>99.886577575544408</v>
      </c>
      <c r="D12" s="79">
        <f t="shared" si="0"/>
        <v>4.5151211598866511E-8</v>
      </c>
    </row>
    <row r="13" spans="1:4" x14ac:dyDescent="0.25">
      <c r="A13" s="23">
        <v>2001</v>
      </c>
      <c r="B13" s="64">
        <v>28687</v>
      </c>
      <c r="C13" s="25">
        <v>98.203544965267795</v>
      </c>
      <c r="D13" s="78">
        <f t="shared" si="0"/>
        <v>2.9211776428382395E-7</v>
      </c>
    </row>
    <row r="14" spans="1:4" x14ac:dyDescent="0.25">
      <c r="A14" s="24">
        <v>2002</v>
      </c>
      <c r="B14" s="65">
        <v>9306</v>
      </c>
      <c r="C14" s="26">
        <v>97.933392356425259</v>
      </c>
      <c r="D14" s="79">
        <f t="shared" si="0"/>
        <v>9.5023768462253696E-8</v>
      </c>
    </row>
    <row r="15" spans="1:4" x14ac:dyDescent="0.25">
      <c r="A15" s="23">
        <v>2003</v>
      </c>
      <c r="B15" s="64">
        <v>15341</v>
      </c>
      <c r="C15" s="25">
        <v>94.684582573316717</v>
      </c>
      <c r="D15" s="78">
        <f t="shared" si="0"/>
        <v>1.6202215379807023E-7</v>
      </c>
    </row>
    <row r="16" spans="1:4" x14ac:dyDescent="0.25">
      <c r="A16" s="24">
        <v>2004</v>
      </c>
      <c r="B16" s="65">
        <v>14584</v>
      </c>
      <c r="C16" s="26">
        <v>117.07486551527938</v>
      </c>
      <c r="D16" s="79">
        <f t="shared" si="0"/>
        <v>1.2456986335890045E-7</v>
      </c>
    </row>
    <row r="17" spans="1:4" x14ac:dyDescent="0.25">
      <c r="A17" s="23">
        <v>2005</v>
      </c>
      <c r="B17" s="64">
        <v>42205</v>
      </c>
      <c r="C17" s="25">
        <v>146.56626631057017</v>
      </c>
      <c r="D17" s="78">
        <f t="shared" si="0"/>
        <v>2.8795848500751657E-7</v>
      </c>
    </row>
    <row r="18" spans="1:4" x14ac:dyDescent="0.25">
      <c r="A18" s="24">
        <v>2006</v>
      </c>
      <c r="B18" s="65">
        <v>37030</v>
      </c>
      <c r="C18" s="26">
        <v>162.59014609641432</v>
      </c>
      <c r="D18" s="79">
        <f t="shared" si="0"/>
        <v>2.2775057953414707E-7</v>
      </c>
    </row>
    <row r="19" spans="1:4" x14ac:dyDescent="0.25">
      <c r="A19" s="23">
        <v>2007</v>
      </c>
      <c r="B19" s="64">
        <v>30669</v>
      </c>
      <c r="C19" s="25">
        <v>207.41649464237895</v>
      </c>
      <c r="D19" s="78">
        <f t="shared" si="0"/>
        <v>1.4786191451590451E-7</v>
      </c>
    </row>
    <row r="20" spans="1:4" x14ac:dyDescent="0.25">
      <c r="A20" s="24">
        <v>2008</v>
      </c>
      <c r="B20" s="65">
        <v>58563</v>
      </c>
      <c r="C20" s="26">
        <v>243.98243787084013</v>
      </c>
      <c r="D20" s="79">
        <f t="shared" si="0"/>
        <v>2.4002957143580225E-7</v>
      </c>
    </row>
    <row r="21" spans="1:4" x14ac:dyDescent="0.25">
      <c r="A21" s="23">
        <v>2009</v>
      </c>
      <c r="B21" s="64">
        <v>4410</v>
      </c>
      <c r="C21" s="25">
        <v>233.8216705442575</v>
      </c>
      <c r="D21" s="78">
        <f t="shared" si="0"/>
        <v>1.8860527297298904E-8</v>
      </c>
    </row>
    <row r="22" spans="1:4" x14ac:dyDescent="0.25">
      <c r="A22" s="24">
        <v>2010</v>
      </c>
      <c r="B22" s="65">
        <v>16566</v>
      </c>
      <c r="C22" s="26">
        <v>287.01818463752926</v>
      </c>
      <c r="D22" s="79">
        <f t="shared" si="0"/>
        <v>5.7717597304578253E-8</v>
      </c>
    </row>
    <row r="23" spans="1:4" x14ac:dyDescent="0.25">
      <c r="A23" s="23">
        <v>2011</v>
      </c>
      <c r="B23" s="64">
        <v>0</v>
      </c>
      <c r="C23" s="25">
        <v>335.41515670218615</v>
      </c>
      <c r="D23" s="78">
        <f t="shared" si="0"/>
        <v>0</v>
      </c>
    </row>
    <row r="24" spans="1:4" x14ac:dyDescent="0.25">
      <c r="A24" s="24">
        <v>2012</v>
      </c>
      <c r="B24" s="65">
        <v>996</v>
      </c>
      <c r="C24" s="26">
        <v>369.65970037551983</v>
      </c>
      <c r="D24" s="79">
        <f t="shared" si="0"/>
        <v>2.6943699813320486E-9</v>
      </c>
    </row>
    <row r="25" spans="1:4" x14ac:dyDescent="0.25">
      <c r="A25" s="23">
        <v>2013</v>
      </c>
      <c r="B25" s="64">
        <v>1900</v>
      </c>
      <c r="C25" s="25">
        <v>380.19188186037212</v>
      </c>
      <c r="D25" s="78">
        <f t="shared" si="0"/>
        <v>4.9974765129198288E-9</v>
      </c>
    </row>
    <row r="26" spans="1:4" x14ac:dyDescent="0.25">
      <c r="A26" s="24">
        <v>2014</v>
      </c>
      <c r="B26" s="65">
        <v>7600</v>
      </c>
      <c r="C26" s="26">
        <v>378.41602053371474</v>
      </c>
      <c r="D26" s="79">
        <f t="shared" si="0"/>
        <v>2.008371630059696E-8</v>
      </c>
    </row>
    <row r="27" spans="1:4" x14ac:dyDescent="0.25">
      <c r="A27" s="23">
        <v>2015</v>
      </c>
      <c r="B27" s="64">
        <v>35316</v>
      </c>
      <c r="C27" s="25">
        <v>292.08015563330991</v>
      </c>
      <c r="D27" s="78">
        <f t="shared" si="0"/>
        <v>1.2091201445515947E-7</v>
      </c>
    </row>
    <row r="28" spans="1:4" x14ac:dyDescent="0.25">
      <c r="A28" t="s">
        <v>97</v>
      </c>
    </row>
    <row r="30" spans="1:4" x14ac:dyDescent="0.25">
      <c r="A30" t="s">
        <v>48</v>
      </c>
    </row>
    <row r="31" spans="1:4" ht="75" x14ac:dyDescent="0.25">
      <c r="A31" s="21" t="s">
        <v>6</v>
      </c>
      <c r="B31" s="21" t="s">
        <v>80</v>
      </c>
      <c r="C31" s="21" t="s">
        <v>34</v>
      </c>
      <c r="D31" s="47" t="s">
        <v>87</v>
      </c>
    </row>
    <row r="32" spans="1:4" x14ac:dyDescent="0.25">
      <c r="A32" s="23">
        <v>1991</v>
      </c>
      <c r="B32" s="64">
        <v>0</v>
      </c>
      <c r="C32" s="25">
        <v>41.239551378248166</v>
      </c>
      <c r="D32" s="76">
        <f>(B32)/(C32*1000000000)</f>
        <v>0</v>
      </c>
    </row>
    <row r="33" spans="1:4" x14ac:dyDescent="0.25">
      <c r="A33" s="24">
        <v>1992</v>
      </c>
      <c r="B33" s="65">
        <v>0</v>
      </c>
      <c r="C33" s="26">
        <v>49.279585355094838</v>
      </c>
      <c r="D33" s="77">
        <f t="shared" ref="D33:D56" si="1">(B33)/(C33*1000000000)</f>
        <v>0</v>
      </c>
    </row>
    <row r="34" spans="1:4" x14ac:dyDescent="0.25">
      <c r="A34" s="23">
        <v>1993</v>
      </c>
      <c r="B34" s="64">
        <v>3552</v>
      </c>
      <c r="C34" s="25">
        <v>55.802540100979527</v>
      </c>
      <c r="D34" s="76">
        <f t="shared" si="1"/>
        <v>6.3653016396249133E-8</v>
      </c>
    </row>
    <row r="35" spans="1:4" x14ac:dyDescent="0.25">
      <c r="A35" s="24">
        <v>1994</v>
      </c>
      <c r="B35" s="65">
        <v>10259</v>
      </c>
      <c r="C35" s="26">
        <v>81.703496603993358</v>
      </c>
      <c r="D35" s="77">
        <f t="shared" si="1"/>
        <v>1.2556378155667058E-7</v>
      </c>
    </row>
    <row r="36" spans="1:4" x14ac:dyDescent="0.25">
      <c r="A36" s="23">
        <v>1995</v>
      </c>
      <c r="B36" s="64">
        <v>3802</v>
      </c>
      <c r="C36" s="25">
        <v>92.507277798198501</v>
      </c>
      <c r="D36" s="76">
        <f t="shared" si="1"/>
        <v>4.1099469041710798E-8</v>
      </c>
    </row>
    <row r="37" spans="1:4" x14ac:dyDescent="0.25">
      <c r="A37" s="24">
        <v>1996</v>
      </c>
      <c r="B37" s="65">
        <v>10208</v>
      </c>
      <c r="C37" s="26">
        <v>97.160111573336977</v>
      </c>
      <c r="D37" s="77">
        <f t="shared" si="1"/>
        <v>1.0506369161891036E-7</v>
      </c>
    </row>
    <row r="38" spans="1:4" x14ac:dyDescent="0.25">
      <c r="A38" s="23">
        <v>1997</v>
      </c>
      <c r="B38" s="64">
        <v>10250</v>
      </c>
      <c r="C38" s="25">
        <v>106.6595079635281</v>
      </c>
      <c r="D38" s="76">
        <f t="shared" si="1"/>
        <v>9.6100199557501774E-8</v>
      </c>
    </row>
    <row r="39" spans="1:4" x14ac:dyDescent="0.25">
      <c r="A39" s="24">
        <v>1998</v>
      </c>
      <c r="B39" s="65">
        <v>10759</v>
      </c>
      <c r="C39" s="26">
        <v>98.443743190849105</v>
      </c>
      <c r="D39" s="77">
        <f t="shared" si="1"/>
        <v>1.0929084623633154E-7</v>
      </c>
    </row>
    <row r="40" spans="1:4" x14ac:dyDescent="0.25">
      <c r="A40" s="23">
        <v>1999</v>
      </c>
      <c r="B40" s="64">
        <v>18108</v>
      </c>
      <c r="C40" s="25">
        <v>86.186156584381663</v>
      </c>
      <c r="D40" s="76">
        <f t="shared" si="1"/>
        <v>2.1010334742414381E-7</v>
      </c>
    </row>
    <row r="41" spans="1:4" x14ac:dyDescent="0.25">
      <c r="A41" s="24">
        <v>2000</v>
      </c>
      <c r="B41" s="65">
        <v>4860</v>
      </c>
      <c r="C41" s="26">
        <v>99.886577575544408</v>
      </c>
      <c r="D41" s="77">
        <f t="shared" si="1"/>
        <v>4.865518589146147E-8</v>
      </c>
    </row>
    <row r="42" spans="1:4" x14ac:dyDescent="0.25">
      <c r="A42" s="23">
        <v>2001</v>
      </c>
      <c r="B42" s="64">
        <v>240708</v>
      </c>
      <c r="C42" s="25">
        <v>98.203544965267795</v>
      </c>
      <c r="D42" s="76">
        <f t="shared" si="1"/>
        <v>2.4511131455094881E-6</v>
      </c>
    </row>
    <row r="43" spans="1:4" x14ac:dyDescent="0.25">
      <c r="A43" s="24">
        <v>2002</v>
      </c>
      <c r="B43" s="65">
        <v>0</v>
      </c>
      <c r="C43" s="26">
        <v>97.933392356425259</v>
      </c>
      <c r="D43" s="77">
        <f t="shared" si="1"/>
        <v>0</v>
      </c>
    </row>
    <row r="44" spans="1:4" x14ac:dyDescent="0.25">
      <c r="A44" s="23">
        <v>2003</v>
      </c>
      <c r="B44" s="64">
        <v>0</v>
      </c>
      <c r="C44" s="25">
        <v>94.684582573316717</v>
      </c>
      <c r="D44" s="76">
        <f t="shared" si="1"/>
        <v>0</v>
      </c>
    </row>
    <row r="45" spans="1:4" x14ac:dyDescent="0.25">
      <c r="A45" s="24">
        <v>2004</v>
      </c>
      <c r="B45" s="65">
        <v>70860</v>
      </c>
      <c r="C45" s="26">
        <v>117.07486551527938</v>
      </c>
      <c r="D45" s="77">
        <f t="shared" si="1"/>
        <v>6.0525373817962737E-7</v>
      </c>
    </row>
    <row r="46" spans="1:4" x14ac:dyDescent="0.25">
      <c r="A46" s="23">
        <v>2005</v>
      </c>
      <c r="B46" s="64">
        <v>7866</v>
      </c>
      <c r="C46" s="25">
        <v>146.56626631057017</v>
      </c>
      <c r="D46" s="76">
        <f t="shared" si="1"/>
        <v>5.3668556878785109E-8</v>
      </c>
    </row>
    <row r="47" spans="1:4" x14ac:dyDescent="0.25">
      <c r="A47" s="24">
        <v>2006</v>
      </c>
      <c r="B47" s="65">
        <v>12765</v>
      </c>
      <c r="C47" s="26">
        <v>162.59014609641432</v>
      </c>
      <c r="D47" s="77">
        <f t="shared" si="1"/>
        <v>7.851029294500101E-8</v>
      </c>
    </row>
    <row r="48" spans="1:4" x14ac:dyDescent="0.25">
      <c r="A48" s="23">
        <v>2007</v>
      </c>
      <c r="B48" s="64">
        <v>9182</v>
      </c>
      <c r="C48" s="25">
        <v>207.41649464237895</v>
      </c>
      <c r="D48" s="76">
        <f t="shared" si="1"/>
        <v>4.426841759056491E-8</v>
      </c>
    </row>
    <row r="49" spans="1:4" x14ac:dyDescent="0.25">
      <c r="A49" s="24">
        <v>2008</v>
      </c>
      <c r="B49" s="65">
        <v>3774</v>
      </c>
      <c r="C49" s="26">
        <v>243.98243787084013</v>
      </c>
      <c r="D49" s="77">
        <f t="shared" si="1"/>
        <v>1.5468326462078748E-8</v>
      </c>
    </row>
    <row r="50" spans="1:4" x14ac:dyDescent="0.25">
      <c r="A50" s="23">
        <v>2009</v>
      </c>
      <c r="B50" s="64">
        <v>2443</v>
      </c>
      <c r="C50" s="25">
        <v>233.8216705442575</v>
      </c>
      <c r="D50" s="76">
        <f t="shared" si="1"/>
        <v>1.0448133375805266E-8</v>
      </c>
    </row>
    <row r="51" spans="1:4" x14ac:dyDescent="0.25">
      <c r="A51" s="24">
        <v>2010</v>
      </c>
      <c r="B51" s="65">
        <v>771</v>
      </c>
      <c r="C51" s="26">
        <v>287.01818463752926</v>
      </c>
      <c r="D51" s="77">
        <f t="shared" si="1"/>
        <v>2.6862409466274195E-9</v>
      </c>
    </row>
    <row r="52" spans="1:4" x14ac:dyDescent="0.25">
      <c r="A52" s="23">
        <v>2011</v>
      </c>
      <c r="B52" s="64">
        <v>706</v>
      </c>
      <c r="C52" s="25">
        <v>335.41515670218615</v>
      </c>
      <c r="D52" s="76">
        <f t="shared" si="1"/>
        <v>2.1048541960399683E-9</v>
      </c>
    </row>
    <row r="53" spans="1:4" x14ac:dyDescent="0.25">
      <c r="A53" s="24">
        <v>2012</v>
      </c>
      <c r="B53" s="65">
        <v>1483</v>
      </c>
      <c r="C53" s="26">
        <v>369.65970037551983</v>
      </c>
      <c r="D53" s="77">
        <f t="shared" si="1"/>
        <v>4.0117978738106709E-9</v>
      </c>
    </row>
    <row r="54" spans="1:4" x14ac:dyDescent="0.25">
      <c r="A54" s="23">
        <v>2013</v>
      </c>
      <c r="B54" s="64">
        <v>8906</v>
      </c>
      <c r="C54" s="25">
        <v>380.19188186037212</v>
      </c>
      <c r="D54" s="76">
        <f t="shared" si="1"/>
        <v>2.3425013591612627E-8</v>
      </c>
    </row>
    <row r="55" spans="1:4" x14ac:dyDescent="0.25">
      <c r="A55" s="24">
        <v>2014</v>
      </c>
      <c r="B55" s="65">
        <v>1476</v>
      </c>
      <c r="C55" s="26">
        <v>378.41602053371474</v>
      </c>
      <c r="D55" s="77">
        <f t="shared" si="1"/>
        <v>3.9004691131159354E-9</v>
      </c>
    </row>
    <row r="56" spans="1:4" x14ac:dyDescent="0.25">
      <c r="A56" s="23">
        <v>2015</v>
      </c>
      <c r="B56" s="64">
        <v>6840</v>
      </c>
      <c r="C56" s="25">
        <v>292.08015563330991</v>
      </c>
      <c r="D56" s="76">
        <f t="shared" si="1"/>
        <v>2.3418229099368299E-8</v>
      </c>
    </row>
    <row r="57" spans="1:4" x14ac:dyDescent="0.25">
      <c r="A57" t="s">
        <v>97</v>
      </c>
    </row>
    <row r="59" spans="1:4" x14ac:dyDescent="0.25">
      <c r="A59" t="s">
        <v>49</v>
      </c>
    </row>
    <row r="60" spans="1:4" ht="75" x14ac:dyDescent="0.25">
      <c r="A60" s="21" t="s">
        <v>6</v>
      </c>
      <c r="B60" s="21" t="s">
        <v>85</v>
      </c>
      <c r="C60" s="21" t="s">
        <v>34</v>
      </c>
      <c r="D60" s="21" t="s">
        <v>88</v>
      </c>
    </row>
    <row r="61" spans="1:4" x14ac:dyDescent="0.25">
      <c r="A61" s="23">
        <v>1991</v>
      </c>
      <c r="B61" s="64">
        <f t="shared" ref="B61:B85" si="2">B3+B32</f>
        <v>0</v>
      </c>
      <c r="C61" s="25">
        <v>41.239551378248166</v>
      </c>
      <c r="D61" s="76">
        <f>(B61)/(C61*1000000000)</f>
        <v>0</v>
      </c>
    </row>
    <row r="62" spans="1:4" x14ac:dyDescent="0.25">
      <c r="A62" s="24">
        <v>1992</v>
      </c>
      <c r="B62" s="65">
        <f t="shared" si="2"/>
        <v>10176</v>
      </c>
      <c r="C62" s="26">
        <v>49.279585355094838</v>
      </c>
      <c r="D62" s="77">
        <f t="shared" ref="D62:D85" si="3">(B62)/(C62*1000000000)</f>
        <v>2.0649524395699768E-7</v>
      </c>
    </row>
    <row r="63" spans="1:4" x14ac:dyDescent="0.25">
      <c r="A63" s="23">
        <v>1993</v>
      </c>
      <c r="B63" s="64">
        <f t="shared" si="2"/>
        <v>3552</v>
      </c>
      <c r="C63" s="25">
        <v>55.802540100979527</v>
      </c>
      <c r="D63" s="76">
        <f t="shared" si="3"/>
        <v>6.3653016396249133E-8</v>
      </c>
    </row>
    <row r="64" spans="1:4" x14ac:dyDescent="0.25">
      <c r="A64" s="24">
        <v>1994</v>
      </c>
      <c r="B64" s="65">
        <f t="shared" si="2"/>
        <v>10259</v>
      </c>
      <c r="C64" s="26">
        <v>81.703496603993358</v>
      </c>
      <c r="D64" s="77">
        <f t="shared" si="3"/>
        <v>1.2556378155667058E-7</v>
      </c>
    </row>
    <row r="65" spans="1:4" x14ac:dyDescent="0.25">
      <c r="A65" s="23">
        <v>1995</v>
      </c>
      <c r="B65" s="64">
        <f t="shared" si="2"/>
        <v>3802</v>
      </c>
      <c r="C65" s="25">
        <v>92.507277798198501</v>
      </c>
      <c r="D65" s="76">
        <f t="shared" si="3"/>
        <v>4.1099469041710798E-8</v>
      </c>
    </row>
    <row r="66" spans="1:4" x14ac:dyDescent="0.25">
      <c r="A66" s="24">
        <v>1996</v>
      </c>
      <c r="B66" s="65">
        <f t="shared" si="2"/>
        <v>10208</v>
      </c>
      <c r="C66" s="26">
        <v>97.160111573336977</v>
      </c>
      <c r="D66" s="77">
        <f t="shared" si="3"/>
        <v>1.0506369161891036E-7</v>
      </c>
    </row>
    <row r="67" spans="1:4" x14ac:dyDescent="0.25">
      <c r="A67" s="23">
        <v>1997</v>
      </c>
      <c r="B67" s="64">
        <f t="shared" si="2"/>
        <v>11773</v>
      </c>
      <c r="C67" s="25">
        <v>106.6595079635281</v>
      </c>
      <c r="D67" s="76">
        <f t="shared" si="3"/>
        <v>1.1037928286736276E-7</v>
      </c>
    </row>
    <row r="68" spans="1:4" x14ac:dyDescent="0.25">
      <c r="A68" s="24">
        <v>1998</v>
      </c>
      <c r="B68" s="65">
        <f t="shared" si="2"/>
        <v>14563</v>
      </c>
      <c r="C68" s="26">
        <v>98.443743190849105</v>
      </c>
      <c r="D68" s="77">
        <f t="shared" si="3"/>
        <v>1.4793220501344885E-7</v>
      </c>
    </row>
    <row r="69" spans="1:4" x14ac:dyDescent="0.25">
      <c r="A69" s="23">
        <v>1999</v>
      </c>
      <c r="B69" s="64">
        <f t="shared" si="2"/>
        <v>24551</v>
      </c>
      <c r="C69" s="25">
        <v>86.186156584381663</v>
      </c>
      <c r="D69" s="76">
        <f t="shared" si="3"/>
        <v>2.8486013268224843E-7</v>
      </c>
    </row>
    <row r="70" spans="1:4" x14ac:dyDescent="0.25">
      <c r="A70" s="24">
        <v>2000</v>
      </c>
      <c r="B70" s="65">
        <f t="shared" si="2"/>
        <v>9370</v>
      </c>
      <c r="C70" s="26">
        <v>99.886577575544408</v>
      </c>
      <c r="D70" s="77">
        <f t="shared" si="3"/>
        <v>9.3806397490327981E-8</v>
      </c>
    </row>
    <row r="71" spans="1:4" x14ac:dyDescent="0.25">
      <c r="A71" s="23">
        <v>2001</v>
      </c>
      <c r="B71" s="64">
        <f t="shared" si="2"/>
        <v>269395</v>
      </c>
      <c r="C71" s="25">
        <v>98.203544965267795</v>
      </c>
      <c r="D71" s="76">
        <f t="shared" si="3"/>
        <v>2.743230909793312E-6</v>
      </c>
    </row>
    <row r="72" spans="1:4" x14ac:dyDescent="0.25">
      <c r="A72" s="24">
        <v>2002</v>
      </c>
      <c r="B72" s="65">
        <f t="shared" si="2"/>
        <v>9306</v>
      </c>
      <c r="C72" s="26">
        <v>97.933392356425259</v>
      </c>
      <c r="D72" s="77">
        <f t="shared" si="3"/>
        <v>9.5023768462253696E-8</v>
      </c>
    </row>
    <row r="73" spans="1:4" x14ac:dyDescent="0.25">
      <c r="A73" s="23">
        <v>2003</v>
      </c>
      <c r="B73" s="64">
        <f t="shared" si="2"/>
        <v>15341</v>
      </c>
      <c r="C73" s="25">
        <v>94.684582573316717</v>
      </c>
      <c r="D73" s="76">
        <f t="shared" si="3"/>
        <v>1.6202215379807023E-7</v>
      </c>
    </row>
    <row r="74" spans="1:4" x14ac:dyDescent="0.25">
      <c r="A74" s="24">
        <v>2004</v>
      </c>
      <c r="B74" s="65">
        <f t="shared" si="2"/>
        <v>85444</v>
      </c>
      <c r="C74" s="26">
        <v>117.07486551527938</v>
      </c>
      <c r="D74" s="77">
        <f t="shared" si="3"/>
        <v>7.2982360153852782E-7</v>
      </c>
    </row>
    <row r="75" spans="1:4" x14ac:dyDescent="0.25">
      <c r="A75" s="23">
        <v>2005</v>
      </c>
      <c r="B75" s="64">
        <f t="shared" si="2"/>
        <v>50071</v>
      </c>
      <c r="C75" s="25">
        <v>146.56626631057017</v>
      </c>
      <c r="D75" s="76">
        <f t="shared" si="3"/>
        <v>3.4162704188630169E-7</v>
      </c>
    </row>
    <row r="76" spans="1:4" x14ac:dyDescent="0.25">
      <c r="A76" s="24">
        <v>2006</v>
      </c>
      <c r="B76" s="65">
        <f t="shared" si="2"/>
        <v>49795</v>
      </c>
      <c r="C76" s="26">
        <v>162.59014609641432</v>
      </c>
      <c r="D76" s="77">
        <f t="shared" si="3"/>
        <v>3.0626087247914809E-7</v>
      </c>
    </row>
    <row r="77" spans="1:4" x14ac:dyDescent="0.25">
      <c r="A77" s="23">
        <v>2007</v>
      </c>
      <c r="B77" s="64">
        <f t="shared" si="2"/>
        <v>39851</v>
      </c>
      <c r="C77" s="25">
        <v>207.41649464237895</v>
      </c>
      <c r="D77" s="76">
        <f t="shared" si="3"/>
        <v>1.9213033210646942E-7</v>
      </c>
    </row>
    <row r="78" spans="1:4" x14ac:dyDescent="0.25">
      <c r="A78" s="24">
        <v>2008</v>
      </c>
      <c r="B78" s="65">
        <f t="shared" si="2"/>
        <v>62337</v>
      </c>
      <c r="C78" s="26">
        <v>243.98243787084013</v>
      </c>
      <c r="D78" s="77">
        <f t="shared" si="3"/>
        <v>2.55497897897881E-7</v>
      </c>
    </row>
    <row r="79" spans="1:4" x14ac:dyDescent="0.25">
      <c r="A79" s="23">
        <v>2009</v>
      </c>
      <c r="B79" s="64">
        <f t="shared" si="2"/>
        <v>6853</v>
      </c>
      <c r="C79" s="25">
        <v>233.8216705442575</v>
      </c>
      <c r="D79" s="76">
        <f t="shared" si="3"/>
        <v>2.930866067310417E-8</v>
      </c>
    </row>
    <row r="80" spans="1:4" x14ac:dyDescent="0.25">
      <c r="A80" s="24">
        <v>2010</v>
      </c>
      <c r="B80" s="65">
        <f t="shared" si="2"/>
        <v>17337</v>
      </c>
      <c r="C80" s="26">
        <v>287.01818463752926</v>
      </c>
      <c r="D80" s="77">
        <f t="shared" si="3"/>
        <v>6.040383825120567E-8</v>
      </c>
    </row>
    <row r="81" spans="1:4" x14ac:dyDescent="0.25">
      <c r="A81" s="23">
        <v>2011</v>
      </c>
      <c r="B81" s="64">
        <f t="shared" si="2"/>
        <v>706</v>
      </c>
      <c r="C81" s="25">
        <v>335.41515670218615</v>
      </c>
      <c r="D81" s="76">
        <f t="shared" si="3"/>
        <v>2.1048541960399683E-9</v>
      </c>
    </row>
    <row r="82" spans="1:4" x14ac:dyDescent="0.25">
      <c r="A82" s="24">
        <v>2012</v>
      </c>
      <c r="B82" s="65">
        <f t="shared" si="2"/>
        <v>2479</v>
      </c>
      <c r="C82" s="26">
        <v>369.65970037551983</v>
      </c>
      <c r="D82" s="77">
        <f t="shared" si="3"/>
        <v>6.7061678551427187E-9</v>
      </c>
    </row>
    <row r="83" spans="1:4" x14ac:dyDescent="0.25">
      <c r="A83" s="23">
        <v>2013</v>
      </c>
      <c r="B83" s="64">
        <f t="shared" si="2"/>
        <v>10806</v>
      </c>
      <c r="C83" s="25">
        <v>380.19188186037212</v>
      </c>
      <c r="D83" s="76">
        <f t="shared" si="3"/>
        <v>2.8422490104532457E-8</v>
      </c>
    </row>
    <row r="84" spans="1:4" x14ac:dyDescent="0.25">
      <c r="A84" s="24">
        <v>2014</v>
      </c>
      <c r="B84" s="65">
        <f t="shared" si="2"/>
        <v>9076</v>
      </c>
      <c r="C84" s="26">
        <v>378.41602053371474</v>
      </c>
      <c r="D84" s="77">
        <f t="shared" si="3"/>
        <v>2.3984185413712895E-8</v>
      </c>
    </row>
    <row r="85" spans="1:4" x14ac:dyDescent="0.25">
      <c r="A85" s="23">
        <v>2015</v>
      </c>
      <c r="B85" s="64">
        <f t="shared" si="2"/>
        <v>42156</v>
      </c>
      <c r="C85" s="25">
        <v>292.08015563330991</v>
      </c>
      <c r="D85" s="76">
        <f t="shared" si="3"/>
        <v>1.4433024355452778E-7</v>
      </c>
    </row>
    <row r="86" spans="1:4" x14ac:dyDescent="0.25">
      <c r="A86" t="s">
        <v>97</v>
      </c>
    </row>
    <row r="88" spans="1:4" x14ac:dyDescent="0.25">
      <c r="A88" t="s">
        <v>50</v>
      </c>
    </row>
    <row r="89" spans="1:4" ht="75" x14ac:dyDescent="0.25">
      <c r="A89" s="21" t="s">
        <v>6</v>
      </c>
      <c r="B89" s="21" t="s">
        <v>85</v>
      </c>
      <c r="C89" s="21" t="s">
        <v>34</v>
      </c>
      <c r="D89" s="21" t="s">
        <v>89</v>
      </c>
    </row>
    <row r="90" spans="1:4" x14ac:dyDescent="0.25">
      <c r="A90" s="23">
        <v>1991</v>
      </c>
      <c r="B90" s="64">
        <f t="shared" ref="B90:B114" si="4">B61</f>
        <v>0</v>
      </c>
      <c r="C90" s="25">
        <v>41.239551378248166</v>
      </c>
      <c r="D90" s="76">
        <f>((B90)/2)/(C90*1000000000)</f>
        <v>0</v>
      </c>
    </row>
    <row r="91" spans="1:4" x14ac:dyDescent="0.25">
      <c r="A91" s="24">
        <v>1992</v>
      </c>
      <c r="B91" s="65">
        <f t="shared" si="4"/>
        <v>10176</v>
      </c>
      <c r="C91" s="26">
        <v>49.279585355094838</v>
      </c>
      <c r="D91" s="77">
        <f t="shared" ref="D91:D114" si="5">((B91)/2)/(C91*1000000000)</f>
        <v>1.0324762197849884E-7</v>
      </c>
    </row>
    <row r="92" spans="1:4" x14ac:dyDescent="0.25">
      <c r="A92" s="23">
        <v>1993</v>
      </c>
      <c r="B92" s="64">
        <f t="shared" si="4"/>
        <v>3552</v>
      </c>
      <c r="C92" s="25">
        <v>55.802540100979527</v>
      </c>
      <c r="D92" s="76">
        <f t="shared" si="5"/>
        <v>3.1826508198124566E-8</v>
      </c>
    </row>
    <row r="93" spans="1:4" x14ac:dyDescent="0.25">
      <c r="A93" s="24">
        <v>1994</v>
      </c>
      <c r="B93" s="65">
        <f t="shared" si="4"/>
        <v>10259</v>
      </c>
      <c r="C93" s="26">
        <v>81.703496603993358</v>
      </c>
      <c r="D93" s="77">
        <f t="shared" si="5"/>
        <v>6.278189077833529E-8</v>
      </c>
    </row>
    <row r="94" spans="1:4" x14ac:dyDescent="0.25">
      <c r="A94" s="23">
        <v>1995</v>
      </c>
      <c r="B94" s="64">
        <f t="shared" si="4"/>
        <v>3802</v>
      </c>
      <c r="C94" s="25">
        <v>92.507277798198501</v>
      </c>
      <c r="D94" s="76">
        <f t="shared" si="5"/>
        <v>2.0549734520855399E-8</v>
      </c>
    </row>
    <row r="95" spans="1:4" x14ac:dyDescent="0.25">
      <c r="A95" s="24">
        <v>1996</v>
      </c>
      <c r="B95" s="65">
        <f t="shared" si="4"/>
        <v>10208</v>
      </c>
      <c r="C95" s="26">
        <v>97.160111573336977</v>
      </c>
      <c r="D95" s="77">
        <f t="shared" si="5"/>
        <v>5.2531845809455181E-8</v>
      </c>
    </row>
    <row r="96" spans="1:4" x14ac:dyDescent="0.25">
      <c r="A96" s="23">
        <v>1997</v>
      </c>
      <c r="B96" s="64">
        <f t="shared" si="4"/>
        <v>11773</v>
      </c>
      <c r="C96" s="25">
        <v>106.6595079635281</v>
      </c>
      <c r="D96" s="76">
        <f t="shared" si="5"/>
        <v>5.518964143368138E-8</v>
      </c>
    </row>
    <row r="97" spans="1:4" x14ac:dyDescent="0.25">
      <c r="A97" s="24">
        <v>1998</v>
      </c>
      <c r="B97" s="65">
        <f t="shared" si="4"/>
        <v>14563</v>
      </c>
      <c r="C97" s="26">
        <v>98.443743190849105</v>
      </c>
      <c r="D97" s="77">
        <f t="shared" si="5"/>
        <v>7.3966102506724426E-8</v>
      </c>
    </row>
    <row r="98" spans="1:4" x14ac:dyDescent="0.25">
      <c r="A98" s="23">
        <v>1999</v>
      </c>
      <c r="B98" s="64">
        <f t="shared" si="4"/>
        <v>24551</v>
      </c>
      <c r="C98" s="25">
        <v>86.186156584381663</v>
      </c>
      <c r="D98" s="76">
        <f t="shared" si="5"/>
        <v>1.4243006634112422E-7</v>
      </c>
    </row>
    <row r="99" spans="1:4" x14ac:dyDescent="0.25">
      <c r="A99" s="24">
        <v>2000</v>
      </c>
      <c r="B99" s="65">
        <f t="shared" si="4"/>
        <v>9370</v>
      </c>
      <c r="C99" s="26">
        <v>99.886577575544408</v>
      </c>
      <c r="D99" s="77">
        <f t="shared" si="5"/>
        <v>4.6903198745163991E-8</v>
      </c>
    </row>
    <row r="100" spans="1:4" x14ac:dyDescent="0.25">
      <c r="A100" s="23">
        <v>2001</v>
      </c>
      <c r="B100" s="64">
        <f t="shared" si="4"/>
        <v>269395</v>
      </c>
      <c r="C100" s="25">
        <v>98.203544965267795</v>
      </c>
      <c r="D100" s="76">
        <f t="shared" si="5"/>
        <v>1.371615454896656E-6</v>
      </c>
    </row>
    <row r="101" spans="1:4" x14ac:dyDescent="0.25">
      <c r="A101" s="24">
        <v>2002</v>
      </c>
      <c r="B101" s="65">
        <f t="shared" si="4"/>
        <v>9306</v>
      </c>
      <c r="C101" s="26">
        <v>97.933392356425259</v>
      </c>
      <c r="D101" s="77">
        <f t="shared" si="5"/>
        <v>4.7511884231126848E-8</v>
      </c>
    </row>
    <row r="102" spans="1:4" x14ac:dyDescent="0.25">
      <c r="A102" s="23">
        <v>2003</v>
      </c>
      <c r="B102" s="64">
        <f t="shared" si="4"/>
        <v>15341</v>
      </c>
      <c r="C102" s="25">
        <v>94.684582573316717</v>
      </c>
      <c r="D102" s="76">
        <f t="shared" si="5"/>
        <v>8.1011076899035113E-8</v>
      </c>
    </row>
    <row r="103" spans="1:4" x14ac:dyDescent="0.25">
      <c r="A103" s="24">
        <v>2004</v>
      </c>
      <c r="B103" s="65">
        <f t="shared" si="4"/>
        <v>85444</v>
      </c>
      <c r="C103" s="26">
        <v>117.07486551527938</v>
      </c>
      <c r="D103" s="77">
        <f t="shared" si="5"/>
        <v>3.6491180076926391E-7</v>
      </c>
    </row>
    <row r="104" spans="1:4" x14ac:dyDescent="0.25">
      <c r="A104" s="23">
        <v>2005</v>
      </c>
      <c r="B104" s="64">
        <f t="shared" si="4"/>
        <v>50071</v>
      </c>
      <c r="C104" s="25">
        <v>146.56626631057017</v>
      </c>
      <c r="D104" s="76">
        <f t="shared" si="5"/>
        <v>1.7081352094315085E-7</v>
      </c>
    </row>
    <row r="105" spans="1:4" x14ac:dyDescent="0.25">
      <c r="A105" s="24">
        <v>2006</v>
      </c>
      <c r="B105" s="65">
        <f t="shared" si="4"/>
        <v>49795</v>
      </c>
      <c r="C105" s="26">
        <v>162.59014609641432</v>
      </c>
      <c r="D105" s="77">
        <f t="shared" si="5"/>
        <v>1.5313043623957405E-7</v>
      </c>
    </row>
    <row r="106" spans="1:4" x14ac:dyDescent="0.25">
      <c r="A106" s="23">
        <v>2007</v>
      </c>
      <c r="B106" s="64">
        <f t="shared" si="4"/>
        <v>39851</v>
      </c>
      <c r="C106" s="25">
        <v>207.41649464237895</v>
      </c>
      <c r="D106" s="76">
        <f t="shared" si="5"/>
        <v>9.6065166053234711E-8</v>
      </c>
    </row>
    <row r="107" spans="1:4" x14ac:dyDescent="0.25">
      <c r="A107" s="24">
        <v>2008</v>
      </c>
      <c r="B107" s="65">
        <f t="shared" si="4"/>
        <v>62337</v>
      </c>
      <c r="C107" s="26">
        <v>243.98243787084013</v>
      </c>
      <c r="D107" s="77">
        <f t="shared" si="5"/>
        <v>1.277489489489405E-7</v>
      </c>
    </row>
    <row r="108" spans="1:4" x14ac:dyDescent="0.25">
      <c r="A108" s="23">
        <v>2009</v>
      </c>
      <c r="B108" s="64">
        <f t="shared" si="4"/>
        <v>6853</v>
      </c>
      <c r="C108" s="25">
        <v>233.8216705442575</v>
      </c>
      <c r="D108" s="76">
        <f t="shared" si="5"/>
        <v>1.4654330336552085E-8</v>
      </c>
    </row>
    <row r="109" spans="1:4" x14ac:dyDescent="0.25">
      <c r="A109" s="24">
        <v>2010</v>
      </c>
      <c r="B109" s="65">
        <f t="shared" si="4"/>
        <v>17337</v>
      </c>
      <c r="C109" s="26">
        <v>287.01818463752926</v>
      </c>
      <c r="D109" s="77">
        <f t="shared" si="5"/>
        <v>3.0201919125602835E-8</v>
      </c>
    </row>
    <row r="110" spans="1:4" x14ac:dyDescent="0.25">
      <c r="A110" s="23">
        <v>2011</v>
      </c>
      <c r="B110" s="64">
        <f t="shared" si="4"/>
        <v>706</v>
      </c>
      <c r="C110" s="25">
        <v>335.41515670218615</v>
      </c>
      <c r="D110" s="76">
        <f t="shared" si="5"/>
        <v>1.0524270980199841E-9</v>
      </c>
    </row>
    <row r="111" spans="1:4" x14ac:dyDescent="0.25">
      <c r="A111" s="24">
        <v>2012</v>
      </c>
      <c r="B111" s="65">
        <f t="shared" si="4"/>
        <v>2479</v>
      </c>
      <c r="C111" s="26">
        <v>369.65970037551983</v>
      </c>
      <c r="D111" s="77">
        <f t="shared" si="5"/>
        <v>3.3530839275713594E-9</v>
      </c>
    </row>
    <row r="112" spans="1:4" x14ac:dyDescent="0.25">
      <c r="A112" s="23">
        <v>2013</v>
      </c>
      <c r="B112" s="64">
        <f t="shared" si="4"/>
        <v>10806</v>
      </c>
      <c r="C112" s="25">
        <v>380.19188186037212</v>
      </c>
      <c r="D112" s="76">
        <f t="shared" si="5"/>
        <v>1.4211245052266229E-8</v>
      </c>
    </row>
    <row r="113" spans="1:4" x14ac:dyDescent="0.25">
      <c r="A113" s="24">
        <v>2014</v>
      </c>
      <c r="B113" s="65">
        <f t="shared" si="4"/>
        <v>9076</v>
      </c>
      <c r="C113" s="26">
        <v>378.41602053371474</v>
      </c>
      <c r="D113" s="77">
        <f t="shared" si="5"/>
        <v>1.1992092706856448E-8</v>
      </c>
    </row>
    <row r="114" spans="1:4" x14ac:dyDescent="0.25">
      <c r="A114" s="23">
        <v>2015</v>
      </c>
      <c r="B114" s="64">
        <f t="shared" si="4"/>
        <v>42156</v>
      </c>
      <c r="C114" s="25">
        <v>292.08015563330991</v>
      </c>
      <c r="D114" s="76">
        <f t="shared" si="5"/>
        <v>7.2165121777263889E-8</v>
      </c>
    </row>
    <row r="115" spans="1:4" x14ac:dyDescent="0.25">
      <c r="A115" t="s">
        <v>97</v>
      </c>
    </row>
  </sheetData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workbookViewId="0">
      <selection activeCell="A29" sqref="A29:XFD29"/>
    </sheetView>
  </sheetViews>
  <sheetFormatPr baseColWidth="10" defaultRowHeight="15" x14ac:dyDescent="0.25"/>
  <cols>
    <col min="3" max="3" width="14.5703125" customWidth="1"/>
    <col min="4" max="4" width="17.140625" customWidth="1"/>
  </cols>
  <sheetData>
    <row r="1" spans="1:4" x14ac:dyDescent="0.25">
      <c r="A1" t="s">
        <v>44</v>
      </c>
    </row>
    <row r="2" spans="1:4" ht="84" customHeight="1" x14ac:dyDescent="0.25">
      <c r="A2" s="21" t="s">
        <v>6</v>
      </c>
      <c r="B2" s="21" t="s">
        <v>73</v>
      </c>
      <c r="C2" s="21" t="s">
        <v>77</v>
      </c>
      <c r="D2" s="21" t="s">
        <v>90</v>
      </c>
    </row>
    <row r="3" spans="1:4" x14ac:dyDescent="0.25">
      <c r="A3" s="23">
        <v>1991</v>
      </c>
      <c r="B3" s="64">
        <v>0</v>
      </c>
      <c r="C3" s="62">
        <v>36178600</v>
      </c>
      <c r="D3" s="72">
        <f>B3/C3</f>
        <v>0</v>
      </c>
    </row>
    <row r="4" spans="1:4" x14ac:dyDescent="0.25">
      <c r="A4" s="24">
        <v>1992</v>
      </c>
      <c r="B4" s="65">
        <v>10176</v>
      </c>
      <c r="C4" s="63">
        <v>23648400</v>
      </c>
      <c r="D4" s="73">
        <f t="shared" ref="D4:D27" si="0">B4/C4</f>
        <v>4.3030395291013344E-4</v>
      </c>
    </row>
    <row r="5" spans="1:4" x14ac:dyDescent="0.25">
      <c r="A5" s="23">
        <v>1993</v>
      </c>
      <c r="B5" s="64">
        <v>0</v>
      </c>
      <c r="C5" s="62">
        <v>12960752</v>
      </c>
      <c r="D5" s="72">
        <f t="shared" si="0"/>
        <v>0</v>
      </c>
    </row>
    <row r="6" spans="1:4" x14ac:dyDescent="0.25">
      <c r="A6" s="24">
        <v>1994</v>
      </c>
      <c r="B6" s="65">
        <v>0</v>
      </c>
      <c r="C6" s="63">
        <v>20736340</v>
      </c>
      <c r="D6" s="73">
        <f t="shared" si="0"/>
        <v>0</v>
      </c>
    </row>
    <row r="7" spans="1:4" x14ac:dyDescent="0.25">
      <c r="A7" s="23">
        <v>1995</v>
      </c>
      <c r="B7" s="64">
        <v>0</v>
      </c>
      <c r="C7" s="62">
        <v>27989152</v>
      </c>
      <c r="D7" s="72">
        <f t="shared" si="0"/>
        <v>0</v>
      </c>
    </row>
    <row r="8" spans="1:4" x14ac:dyDescent="0.25">
      <c r="A8" s="24">
        <v>1996</v>
      </c>
      <c r="B8" s="65">
        <v>0</v>
      </c>
      <c r="C8" s="63">
        <v>33025044</v>
      </c>
      <c r="D8" s="73">
        <f t="shared" si="0"/>
        <v>0</v>
      </c>
    </row>
    <row r="9" spans="1:4" x14ac:dyDescent="0.25">
      <c r="A9" s="23">
        <v>1997</v>
      </c>
      <c r="B9" s="64">
        <v>1523</v>
      </c>
      <c r="C9" s="62">
        <v>37762288</v>
      </c>
      <c r="D9" s="72">
        <f t="shared" si="0"/>
        <v>4.0331242640806086E-5</v>
      </c>
    </row>
    <row r="10" spans="1:4" x14ac:dyDescent="0.25">
      <c r="A10" s="24">
        <v>1998</v>
      </c>
      <c r="B10" s="65">
        <v>3804</v>
      </c>
      <c r="C10" s="63">
        <v>43173304</v>
      </c>
      <c r="D10" s="73">
        <f t="shared" si="0"/>
        <v>8.8110004274863932E-5</v>
      </c>
    </row>
    <row r="11" spans="1:4" x14ac:dyDescent="0.25">
      <c r="A11" s="23">
        <v>1999</v>
      </c>
      <c r="B11" s="64">
        <v>6443</v>
      </c>
      <c r="C11" s="62">
        <v>37553800</v>
      </c>
      <c r="D11" s="72">
        <f t="shared" si="0"/>
        <v>1.7156719160244769E-4</v>
      </c>
    </row>
    <row r="12" spans="1:4" x14ac:dyDescent="0.25">
      <c r="A12" s="24">
        <v>2000</v>
      </c>
      <c r="B12" s="65">
        <v>4510</v>
      </c>
      <c r="C12" s="63">
        <v>43388049</v>
      </c>
      <c r="D12" s="73">
        <f t="shared" si="0"/>
        <v>1.0394567407260003E-4</v>
      </c>
    </row>
    <row r="13" spans="1:4" x14ac:dyDescent="0.25">
      <c r="A13" s="23">
        <v>2001</v>
      </c>
      <c r="B13" s="64">
        <v>28687</v>
      </c>
      <c r="C13" s="62">
        <v>50033449</v>
      </c>
      <c r="D13" s="72">
        <f t="shared" si="0"/>
        <v>5.7335643601143704E-4</v>
      </c>
    </row>
    <row r="14" spans="1:4" x14ac:dyDescent="0.25">
      <c r="A14" s="24">
        <v>2002</v>
      </c>
      <c r="B14" s="65">
        <v>9306</v>
      </c>
      <c r="C14" s="63">
        <v>50552953</v>
      </c>
      <c r="D14" s="73">
        <f t="shared" si="0"/>
        <v>1.8408420176760002E-4</v>
      </c>
    </row>
    <row r="15" spans="1:4" x14ac:dyDescent="0.25">
      <c r="A15" s="23">
        <v>2003</v>
      </c>
      <c r="B15" s="64">
        <v>15341</v>
      </c>
      <c r="C15" s="62">
        <v>69697941</v>
      </c>
      <c r="D15" s="72">
        <f t="shared" si="0"/>
        <v>2.2010693257064795E-4</v>
      </c>
    </row>
    <row r="16" spans="1:4" x14ac:dyDescent="0.25">
      <c r="A16" s="24">
        <v>2004</v>
      </c>
      <c r="B16" s="65">
        <v>14584</v>
      </c>
      <c r="C16" s="63">
        <v>67773218</v>
      </c>
      <c r="D16" s="73">
        <f t="shared" si="0"/>
        <v>2.1518824736933696E-4</v>
      </c>
    </row>
    <row r="17" spans="1:4" x14ac:dyDescent="0.25">
      <c r="A17" s="23">
        <v>2005</v>
      </c>
      <c r="B17" s="64">
        <v>42205</v>
      </c>
      <c r="C17" s="62">
        <v>81217473</v>
      </c>
      <c r="D17" s="72">
        <f t="shared" si="0"/>
        <v>5.196541882065205E-4</v>
      </c>
    </row>
    <row r="18" spans="1:4" x14ac:dyDescent="0.25">
      <c r="A18" s="24">
        <v>2006</v>
      </c>
      <c r="B18" s="65">
        <v>37030</v>
      </c>
      <c r="C18" s="63">
        <v>94804458</v>
      </c>
      <c r="D18" s="73">
        <f t="shared" si="0"/>
        <v>3.9059344656556128E-4</v>
      </c>
    </row>
    <row r="19" spans="1:4" x14ac:dyDescent="0.25">
      <c r="A19" s="23">
        <v>2007</v>
      </c>
      <c r="B19" s="64">
        <v>30669</v>
      </c>
      <c r="C19" s="62">
        <v>110705168</v>
      </c>
      <c r="D19" s="72">
        <f t="shared" si="0"/>
        <v>2.770331372425179E-4</v>
      </c>
    </row>
    <row r="20" spans="1:4" x14ac:dyDescent="0.25">
      <c r="A20" s="24">
        <v>2008</v>
      </c>
      <c r="B20" s="65">
        <v>58563</v>
      </c>
      <c r="C20" s="63">
        <v>137881989</v>
      </c>
      <c r="D20" s="73">
        <f t="shared" si="0"/>
        <v>4.2473277637444004E-4</v>
      </c>
    </row>
    <row r="21" spans="1:4" x14ac:dyDescent="0.25">
      <c r="A21" s="23">
        <v>2009</v>
      </c>
      <c r="B21" s="64">
        <v>4410</v>
      </c>
      <c r="C21" s="62">
        <v>109785513</v>
      </c>
      <c r="D21" s="72">
        <f t="shared" si="0"/>
        <v>4.0169234350619647E-5</v>
      </c>
    </row>
    <row r="22" spans="1:4" x14ac:dyDescent="0.25">
      <c r="A22" s="24">
        <v>2010</v>
      </c>
      <c r="B22" s="65">
        <v>16566</v>
      </c>
      <c r="C22" s="63">
        <v>108379007</v>
      </c>
      <c r="D22" s="73">
        <f t="shared" si="0"/>
        <v>1.5285248000103933E-4</v>
      </c>
    </row>
    <row r="23" spans="1:4" x14ac:dyDescent="0.25">
      <c r="A23" s="23">
        <v>2011</v>
      </c>
      <c r="B23" s="64">
        <v>0</v>
      </c>
      <c r="C23" s="62">
        <v>97455636</v>
      </c>
      <c r="D23" s="72">
        <f t="shared" si="0"/>
        <v>0</v>
      </c>
    </row>
    <row r="24" spans="1:4" x14ac:dyDescent="0.25">
      <c r="A24" s="24">
        <v>2012</v>
      </c>
      <c r="B24" s="65">
        <v>996</v>
      </c>
      <c r="C24" s="63">
        <v>111970725</v>
      </c>
      <c r="D24" s="73">
        <f t="shared" si="0"/>
        <v>8.895182200526075E-6</v>
      </c>
    </row>
    <row r="25" spans="1:4" x14ac:dyDescent="0.25">
      <c r="A25" s="23">
        <v>2013</v>
      </c>
      <c r="B25" s="64">
        <v>1900</v>
      </c>
      <c r="C25" s="62">
        <v>124834068</v>
      </c>
      <c r="D25" s="72">
        <f t="shared" si="0"/>
        <v>1.5220204151321897E-5</v>
      </c>
    </row>
    <row r="26" spans="1:4" x14ac:dyDescent="0.25">
      <c r="A26" s="24">
        <v>2014</v>
      </c>
      <c r="B26" s="65">
        <v>7600</v>
      </c>
      <c r="C26" s="63">
        <v>201602916</v>
      </c>
      <c r="D26" s="73">
        <f t="shared" si="0"/>
        <v>3.7697867425687433E-5</v>
      </c>
    </row>
    <row r="27" spans="1:4" x14ac:dyDescent="0.25">
      <c r="A27" s="23">
        <v>2015</v>
      </c>
      <c r="B27" s="64">
        <v>35316</v>
      </c>
      <c r="C27" s="62">
        <v>137817281</v>
      </c>
      <c r="D27" s="72">
        <f t="shared" si="0"/>
        <v>2.5625233456753513E-4</v>
      </c>
    </row>
    <row r="28" spans="1:4" x14ac:dyDescent="0.25">
      <c r="A28" t="s">
        <v>15</v>
      </c>
    </row>
    <row r="30" spans="1:4" x14ac:dyDescent="0.25">
      <c r="A30" t="s">
        <v>45</v>
      </c>
    </row>
    <row r="31" spans="1:4" ht="75" x14ac:dyDescent="0.25">
      <c r="A31" s="21" t="s">
        <v>6</v>
      </c>
      <c r="B31" s="21" t="s">
        <v>80</v>
      </c>
      <c r="C31" s="21" t="s">
        <v>91</v>
      </c>
      <c r="D31" s="21" t="s">
        <v>31</v>
      </c>
    </row>
    <row r="32" spans="1:4" x14ac:dyDescent="0.25">
      <c r="A32" s="23">
        <v>1991</v>
      </c>
      <c r="B32" s="64">
        <v>0</v>
      </c>
      <c r="C32" s="62">
        <v>101492616</v>
      </c>
      <c r="D32" s="74">
        <f>B32/C32</f>
        <v>0</v>
      </c>
    </row>
    <row r="33" spans="1:4" x14ac:dyDescent="0.25">
      <c r="A33" s="24">
        <v>1992</v>
      </c>
      <c r="B33" s="65">
        <v>0</v>
      </c>
      <c r="C33" s="63">
        <v>264134400</v>
      </c>
      <c r="D33" s="75">
        <f t="shared" ref="D33:D56" si="1">B33/C33</f>
        <v>0</v>
      </c>
    </row>
    <row r="34" spans="1:4" x14ac:dyDescent="0.25">
      <c r="A34" s="23">
        <v>1993</v>
      </c>
      <c r="B34" s="64">
        <v>3552</v>
      </c>
      <c r="C34" s="62">
        <v>278848416</v>
      </c>
      <c r="D34" s="74">
        <f t="shared" si="1"/>
        <v>1.2738103558027743E-5</v>
      </c>
    </row>
    <row r="35" spans="1:4" x14ac:dyDescent="0.25">
      <c r="A35" s="24">
        <v>1994</v>
      </c>
      <c r="B35" s="65">
        <v>10259</v>
      </c>
      <c r="C35" s="63">
        <v>415068416</v>
      </c>
      <c r="D35" s="75">
        <f t="shared" si="1"/>
        <v>2.4716407234416024E-5</v>
      </c>
    </row>
    <row r="36" spans="1:4" x14ac:dyDescent="0.25">
      <c r="A36" s="23">
        <v>1995</v>
      </c>
      <c r="B36" s="64">
        <v>3802</v>
      </c>
      <c r="C36" s="62">
        <v>497741472</v>
      </c>
      <c r="D36" s="74">
        <f t="shared" si="1"/>
        <v>7.6385035482837962E-6</v>
      </c>
    </row>
    <row r="37" spans="1:4" x14ac:dyDescent="0.25">
      <c r="A37" s="24">
        <v>1996</v>
      </c>
      <c r="B37" s="65">
        <v>10208</v>
      </c>
      <c r="C37" s="63">
        <v>751423552</v>
      </c>
      <c r="D37" s="75">
        <f t="shared" si="1"/>
        <v>1.3584881619467791E-5</v>
      </c>
    </row>
    <row r="38" spans="1:4" x14ac:dyDescent="0.25">
      <c r="A38" s="23">
        <v>1997</v>
      </c>
      <c r="B38" s="64">
        <v>10250</v>
      </c>
      <c r="C38" s="62">
        <v>650692544</v>
      </c>
      <c r="D38" s="74">
        <f t="shared" si="1"/>
        <v>1.5752447287916057E-5</v>
      </c>
    </row>
    <row r="39" spans="1:4" x14ac:dyDescent="0.25">
      <c r="A39" s="24">
        <v>1998</v>
      </c>
      <c r="B39" s="65">
        <v>10759</v>
      </c>
      <c r="C39" s="63">
        <v>666286080</v>
      </c>
      <c r="D39" s="75">
        <f t="shared" si="1"/>
        <v>1.6147718409485607E-5</v>
      </c>
    </row>
    <row r="40" spans="1:4" x14ac:dyDescent="0.25">
      <c r="A40" s="23">
        <v>1999</v>
      </c>
      <c r="B40" s="64">
        <v>18108</v>
      </c>
      <c r="C40" s="62">
        <v>456108256</v>
      </c>
      <c r="D40" s="74">
        <f t="shared" si="1"/>
        <v>3.9701101135077897E-5</v>
      </c>
    </row>
    <row r="41" spans="1:4" x14ac:dyDescent="0.25">
      <c r="A41" s="24">
        <v>2000</v>
      </c>
      <c r="B41" s="65">
        <v>4860</v>
      </c>
      <c r="C41" s="63">
        <v>456941059</v>
      </c>
      <c r="D41" s="75">
        <f t="shared" si="1"/>
        <v>1.0635945061789687E-5</v>
      </c>
    </row>
    <row r="42" spans="1:4" x14ac:dyDescent="0.25">
      <c r="A42" s="23">
        <v>2001</v>
      </c>
      <c r="B42" s="64">
        <v>240708</v>
      </c>
      <c r="C42" s="62">
        <v>515405624</v>
      </c>
      <c r="D42" s="74">
        <f t="shared" si="1"/>
        <v>4.6702633574677483E-4</v>
      </c>
    </row>
    <row r="43" spans="1:4" x14ac:dyDescent="0.25">
      <c r="A43" s="24">
        <v>2002</v>
      </c>
      <c r="B43" s="65">
        <v>0</v>
      </c>
      <c r="C43" s="63">
        <v>547431185</v>
      </c>
      <c r="D43" s="75">
        <f t="shared" si="1"/>
        <v>0</v>
      </c>
    </row>
    <row r="44" spans="1:4" x14ac:dyDescent="0.25">
      <c r="A44" s="23">
        <v>2003</v>
      </c>
      <c r="B44" s="64">
        <v>0</v>
      </c>
      <c r="C44" s="62">
        <v>572757517</v>
      </c>
      <c r="D44" s="74">
        <f t="shared" si="1"/>
        <v>0</v>
      </c>
    </row>
    <row r="45" spans="1:4" x14ac:dyDescent="0.25">
      <c r="A45" s="24">
        <v>2004</v>
      </c>
      <c r="B45" s="65">
        <v>70860</v>
      </c>
      <c r="C45" s="63">
        <v>677698410</v>
      </c>
      <c r="D45" s="75">
        <f t="shared" si="1"/>
        <v>1.0455978493442238E-4</v>
      </c>
    </row>
    <row r="46" spans="1:4" x14ac:dyDescent="0.25">
      <c r="A46" s="23">
        <v>2005</v>
      </c>
      <c r="B46" s="64">
        <v>7866</v>
      </c>
      <c r="C46" s="62">
        <v>660087370</v>
      </c>
      <c r="D46" s="74">
        <f t="shared" si="1"/>
        <v>1.1916604312547292E-5</v>
      </c>
    </row>
    <row r="47" spans="1:4" x14ac:dyDescent="0.25">
      <c r="A47" s="24">
        <v>2006</v>
      </c>
      <c r="B47" s="65">
        <v>12765</v>
      </c>
      <c r="C47" s="63">
        <v>914862254</v>
      </c>
      <c r="D47" s="75">
        <f t="shared" si="1"/>
        <v>1.3952920173707375E-5</v>
      </c>
    </row>
    <row r="48" spans="1:4" x14ac:dyDescent="0.25">
      <c r="A48" s="23">
        <v>2007</v>
      </c>
      <c r="B48" s="64">
        <v>9182</v>
      </c>
      <c r="C48" s="62">
        <v>1268150964</v>
      </c>
      <c r="D48" s="74">
        <f t="shared" si="1"/>
        <v>7.2404628949207661E-6</v>
      </c>
    </row>
    <row r="49" spans="1:4" x14ac:dyDescent="0.25">
      <c r="A49" s="24">
        <v>2008</v>
      </c>
      <c r="B49" s="65">
        <v>3774</v>
      </c>
      <c r="C49" s="63">
        <v>1740167046</v>
      </c>
      <c r="D49" s="75">
        <f t="shared" si="1"/>
        <v>2.1687573090612357E-6</v>
      </c>
    </row>
    <row r="50" spans="1:4" x14ac:dyDescent="0.25">
      <c r="A50" s="23">
        <v>2009</v>
      </c>
      <c r="B50" s="64">
        <v>2443</v>
      </c>
      <c r="C50" s="62">
        <v>1250157425</v>
      </c>
      <c r="D50" s="74">
        <f t="shared" si="1"/>
        <v>1.9541538938586074E-6</v>
      </c>
    </row>
    <row r="51" spans="1:4" x14ac:dyDescent="0.25">
      <c r="A51" s="24">
        <v>2010</v>
      </c>
      <c r="B51" s="65">
        <v>771</v>
      </c>
      <c r="C51" s="63">
        <v>1352618317</v>
      </c>
      <c r="D51" s="75">
        <f t="shared" si="1"/>
        <v>5.7000558864973588E-7</v>
      </c>
    </row>
    <row r="52" spans="1:4" x14ac:dyDescent="0.25">
      <c r="A52" s="23">
        <v>2011</v>
      </c>
      <c r="B52" s="64">
        <v>706</v>
      </c>
      <c r="C52" s="62">
        <v>1796980579</v>
      </c>
      <c r="D52" s="74">
        <f t="shared" si="1"/>
        <v>3.9288126329828301E-7</v>
      </c>
    </row>
    <row r="53" spans="1:4" x14ac:dyDescent="0.25">
      <c r="A53" s="24">
        <v>2012</v>
      </c>
      <c r="B53" s="65">
        <v>1483</v>
      </c>
      <c r="C53" s="63">
        <v>1952447010</v>
      </c>
      <c r="D53" s="75">
        <f t="shared" si="1"/>
        <v>7.5955966661548475E-7</v>
      </c>
    </row>
    <row r="54" spans="1:4" x14ac:dyDescent="0.25">
      <c r="A54" s="23">
        <v>2013</v>
      </c>
      <c r="B54" s="64">
        <v>8906</v>
      </c>
      <c r="C54" s="62">
        <v>1980349817</v>
      </c>
      <c r="D54" s="74">
        <f t="shared" si="1"/>
        <v>4.4971852566389286E-6</v>
      </c>
    </row>
    <row r="55" spans="1:4" x14ac:dyDescent="0.25">
      <c r="A55" s="24">
        <v>2014</v>
      </c>
      <c r="B55" s="65">
        <v>1476</v>
      </c>
      <c r="C55" s="63">
        <v>1830764558</v>
      </c>
      <c r="D55" s="75">
        <f t="shared" si="1"/>
        <v>8.0622054515433766E-7</v>
      </c>
    </row>
    <row r="56" spans="1:4" x14ac:dyDescent="0.25">
      <c r="A56" s="23">
        <v>2015</v>
      </c>
      <c r="B56" s="64">
        <v>6840</v>
      </c>
      <c r="C56" s="62">
        <v>1782439093</v>
      </c>
      <c r="D56" s="74">
        <f t="shared" si="1"/>
        <v>3.8374382759344026E-6</v>
      </c>
    </row>
    <row r="57" spans="1:4" x14ac:dyDescent="0.25">
      <c r="A57" t="s">
        <v>15</v>
      </c>
    </row>
    <row r="59" spans="1:4" x14ac:dyDescent="0.25">
      <c r="A59" t="s">
        <v>46</v>
      </c>
    </row>
    <row r="60" spans="1:4" ht="84" customHeight="1" x14ac:dyDescent="0.25">
      <c r="A60" s="21" t="s">
        <v>6</v>
      </c>
      <c r="B60" s="21" t="s">
        <v>93</v>
      </c>
      <c r="C60" s="21" t="s">
        <v>94</v>
      </c>
      <c r="D60" s="21" t="s">
        <v>32</v>
      </c>
    </row>
    <row r="61" spans="1:4" x14ac:dyDescent="0.25">
      <c r="A61" s="23">
        <v>1991</v>
      </c>
      <c r="B61" s="64">
        <f t="shared" ref="B61:C85" si="2">B3+B32</f>
        <v>0</v>
      </c>
      <c r="C61" s="64">
        <f t="shared" si="2"/>
        <v>137671216</v>
      </c>
      <c r="D61" s="52">
        <f>B61/C61</f>
        <v>0</v>
      </c>
    </row>
    <row r="62" spans="1:4" x14ac:dyDescent="0.25">
      <c r="A62" s="24">
        <v>1992</v>
      </c>
      <c r="B62" s="65">
        <f t="shared" si="2"/>
        <v>10176</v>
      </c>
      <c r="C62" s="65">
        <f t="shared" si="2"/>
        <v>287782800</v>
      </c>
      <c r="D62" s="53">
        <f t="shared" ref="D62:D85" si="3">B62/C62</f>
        <v>3.5360000667169824E-5</v>
      </c>
    </row>
    <row r="63" spans="1:4" x14ac:dyDescent="0.25">
      <c r="A63" s="23">
        <v>1993</v>
      </c>
      <c r="B63" s="64">
        <f t="shared" si="2"/>
        <v>3552</v>
      </c>
      <c r="C63" s="64">
        <f t="shared" si="2"/>
        <v>291809168</v>
      </c>
      <c r="D63" s="52">
        <f t="shared" si="3"/>
        <v>1.2172338601781011E-5</v>
      </c>
    </row>
    <row r="64" spans="1:4" x14ac:dyDescent="0.25">
      <c r="A64" s="24">
        <v>1994</v>
      </c>
      <c r="B64" s="65">
        <f t="shared" si="2"/>
        <v>10259</v>
      </c>
      <c r="C64" s="65">
        <f t="shared" si="2"/>
        <v>435804756</v>
      </c>
      <c r="D64" s="53">
        <f t="shared" si="3"/>
        <v>2.35403580588735E-5</v>
      </c>
    </row>
    <row r="65" spans="1:4" x14ac:dyDescent="0.25">
      <c r="A65" s="23">
        <v>1995</v>
      </c>
      <c r="B65" s="64">
        <f t="shared" si="2"/>
        <v>3802</v>
      </c>
      <c r="C65" s="64">
        <f t="shared" si="2"/>
        <v>525730624</v>
      </c>
      <c r="D65" s="52">
        <f t="shared" si="3"/>
        <v>7.2318404643667858E-6</v>
      </c>
    </row>
    <row r="66" spans="1:4" x14ac:dyDescent="0.25">
      <c r="A66" s="24">
        <v>1996</v>
      </c>
      <c r="B66" s="65">
        <f t="shared" si="2"/>
        <v>10208</v>
      </c>
      <c r="C66" s="65">
        <f t="shared" si="2"/>
        <v>784448596</v>
      </c>
      <c r="D66" s="53">
        <f t="shared" si="3"/>
        <v>1.3012962292305512E-5</v>
      </c>
    </row>
    <row r="67" spans="1:4" x14ac:dyDescent="0.25">
      <c r="A67" s="23">
        <v>1997</v>
      </c>
      <c r="B67" s="64">
        <f t="shared" si="2"/>
        <v>11773</v>
      </c>
      <c r="C67" s="64">
        <f t="shared" si="2"/>
        <v>688454832</v>
      </c>
      <c r="D67" s="52">
        <f t="shared" si="3"/>
        <v>1.7100613508367388E-5</v>
      </c>
    </row>
    <row r="68" spans="1:4" x14ac:dyDescent="0.25">
      <c r="A68" s="24">
        <v>1998</v>
      </c>
      <c r="B68" s="65">
        <f t="shared" si="2"/>
        <v>14563</v>
      </c>
      <c r="C68" s="65">
        <f t="shared" si="2"/>
        <v>709459384</v>
      </c>
      <c r="D68" s="53">
        <f t="shared" si="3"/>
        <v>2.0526897421375147E-5</v>
      </c>
    </row>
    <row r="69" spans="1:4" x14ac:dyDescent="0.25">
      <c r="A69" s="23">
        <v>1999</v>
      </c>
      <c r="B69" s="64">
        <f t="shared" si="2"/>
        <v>24551</v>
      </c>
      <c r="C69" s="64">
        <f t="shared" si="2"/>
        <v>493662056</v>
      </c>
      <c r="D69" s="52">
        <f t="shared" si="3"/>
        <v>4.973240236231565E-5</v>
      </c>
    </row>
    <row r="70" spans="1:4" x14ac:dyDescent="0.25">
      <c r="A70" s="24">
        <v>2000</v>
      </c>
      <c r="B70" s="65">
        <f t="shared" si="2"/>
        <v>9370</v>
      </c>
      <c r="C70" s="65">
        <f t="shared" si="2"/>
        <v>500329108</v>
      </c>
      <c r="D70" s="53">
        <f t="shared" si="3"/>
        <v>1.8727673145892602E-5</v>
      </c>
    </row>
    <row r="71" spans="1:4" x14ac:dyDescent="0.25">
      <c r="A71" s="23">
        <v>2001</v>
      </c>
      <c r="B71" s="64">
        <f t="shared" si="2"/>
        <v>269395</v>
      </c>
      <c r="C71" s="64">
        <f t="shared" si="2"/>
        <v>565439073</v>
      </c>
      <c r="D71" s="52">
        <f t="shared" si="3"/>
        <v>4.7643506235021011E-4</v>
      </c>
    </row>
    <row r="72" spans="1:4" x14ac:dyDescent="0.25">
      <c r="A72" s="24">
        <v>2002</v>
      </c>
      <c r="B72" s="65">
        <f t="shared" si="2"/>
        <v>9306</v>
      </c>
      <c r="C72" s="65">
        <f t="shared" si="2"/>
        <v>597984138</v>
      </c>
      <c r="D72" s="53">
        <f t="shared" si="3"/>
        <v>1.5562285700628399E-5</v>
      </c>
    </row>
    <row r="73" spans="1:4" x14ac:dyDescent="0.25">
      <c r="A73" s="23">
        <v>2003</v>
      </c>
      <c r="B73" s="64">
        <f t="shared" si="2"/>
        <v>15341</v>
      </c>
      <c r="C73" s="64">
        <f t="shared" si="2"/>
        <v>642455458</v>
      </c>
      <c r="D73" s="52">
        <f t="shared" si="3"/>
        <v>2.3878698217861509E-5</v>
      </c>
    </row>
    <row r="74" spans="1:4" x14ac:dyDescent="0.25">
      <c r="A74" s="24">
        <v>2004</v>
      </c>
      <c r="B74" s="65">
        <f t="shared" si="2"/>
        <v>85444</v>
      </c>
      <c r="C74" s="65">
        <f t="shared" si="2"/>
        <v>745471628</v>
      </c>
      <c r="D74" s="53">
        <f t="shared" si="3"/>
        <v>1.1461737347299822E-4</v>
      </c>
    </row>
    <row r="75" spans="1:4" x14ac:dyDescent="0.25">
      <c r="A75" s="23">
        <v>2005</v>
      </c>
      <c r="B75" s="64">
        <f t="shared" si="2"/>
        <v>50071</v>
      </c>
      <c r="C75" s="64">
        <f t="shared" si="2"/>
        <v>741304843</v>
      </c>
      <c r="D75" s="52">
        <f t="shared" si="3"/>
        <v>6.7544412359923025E-5</v>
      </c>
    </row>
    <row r="76" spans="1:4" x14ac:dyDescent="0.25">
      <c r="A76" s="24">
        <v>2006</v>
      </c>
      <c r="B76" s="65">
        <f t="shared" si="2"/>
        <v>49795</v>
      </c>
      <c r="C76" s="65">
        <f t="shared" si="2"/>
        <v>1009666712</v>
      </c>
      <c r="D76" s="53">
        <f t="shared" si="3"/>
        <v>4.9318254636090253E-5</v>
      </c>
    </row>
    <row r="77" spans="1:4" x14ac:dyDescent="0.25">
      <c r="A77" s="23">
        <v>2007</v>
      </c>
      <c r="B77" s="64">
        <f t="shared" si="2"/>
        <v>39851</v>
      </c>
      <c r="C77" s="64">
        <f t="shared" si="2"/>
        <v>1378856132</v>
      </c>
      <c r="D77" s="52">
        <f t="shared" si="3"/>
        <v>2.8901492385719034E-5</v>
      </c>
    </row>
    <row r="78" spans="1:4" x14ac:dyDescent="0.25">
      <c r="A78" s="24">
        <v>2008</v>
      </c>
      <c r="B78" s="65">
        <f t="shared" si="2"/>
        <v>62337</v>
      </c>
      <c r="C78" s="65">
        <f t="shared" si="2"/>
        <v>1878049035</v>
      </c>
      <c r="D78" s="53">
        <f t="shared" si="3"/>
        <v>3.3192424073208505E-5</v>
      </c>
    </row>
    <row r="79" spans="1:4" x14ac:dyDescent="0.25">
      <c r="A79" s="23">
        <v>2009</v>
      </c>
      <c r="B79" s="64">
        <f t="shared" si="2"/>
        <v>6853</v>
      </c>
      <c r="C79" s="64">
        <f t="shared" si="2"/>
        <v>1359942938</v>
      </c>
      <c r="D79" s="52">
        <f t="shared" si="3"/>
        <v>5.0391820189737988E-6</v>
      </c>
    </row>
    <row r="80" spans="1:4" x14ac:dyDescent="0.25">
      <c r="A80" s="24">
        <v>2010</v>
      </c>
      <c r="B80" s="65">
        <f t="shared" si="2"/>
        <v>17337</v>
      </c>
      <c r="C80" s="65">
        <f t="shared" si="2"/>
        <v>1460997324</v>
      </c>
      <c r="D80" s="53">
        <f t="shared" si="3"/>
        <v>1.1866551509166214E-5</v>
      </c>
    </row>
    <row r="81" spans="1:4" x14ac:dyDescent="0.25">
      <c r="A81" s="23">
        <v>2011</v>
      </c>
      <c r="B81" s="64">
        <f t="shared" si="2"/>
        <v>706</v>
      </c>
      <c r="C81" s="64">
        <f t="shared" si="2"/>
        <v>1894436215</v>
      </c>
      <c r="D81" s="52">
        <f t="shared" si="3"/>
        <v>3.7267024057603332E-7</v>
      </c>
    </row>
    <row r="82" spans="1:4" x14ac:dyDescent="0.25">
      <c r="A82" s="24">
        <v>2012</v>
      </c>
      <c r="B82" s="65">
        <f t="shared" si="2"/>
        <v>2479</v>
      </c>
      <c r="C82" s="65">
        <f t="shared" si="2"/>
        <v>2064417735</v>
      </c>
      <c r="D82" s="53">
        <f t="shared" si="3"/>
        <v>1.2008228557482336E-6</v>
      </c>
    </row>
    <row r="83" spans="1:4" x14ac:dyDescent="0.25">
      <c r="A83" s="23">
        <v>2013</v>
      </c>
      <c r="B83" s="64">
        <f t="shared" si="2"/>
        <v>10806</v>
      </c>
      <c r="C83" s="64">
        <f t="shared" si="2"/>
        <v>2105183885</v>
      </c>
      <c r="D83" s="52">
        <f t="shared" si="3"/>
        <v>5.1330432828199236E-6</v>
      </c>
    </row>
    <row r="84" spans="1:4" x14ac:dyDescent="0.25">
      <c r="A84" s="24">
        <v>2014</v>
      </c>
      <c r="B84" s="65">
        <f t="shared" si="2"/>
        <v>9076</v>
      </c>
      <c r="C84" s="65">
        <f t="shared" si="2"/>
        <v>2032367474</v>
      </c>
      <c r="D84" s="53">
        <f t="shared" si="3"/>
        <v>4.465727835201519E-6</v>
      </c>
    </row>
    <row r="85" spans="1:4" x14ac:dyDescent="0.25">
      <c r="A85" s="23">
        <v>2015</v>
      </c>
      <c r="B85" s="64">
        <f t="shared" si="2"/>
        <v>42156</v>
      </c>
      <c r="C85" s="64">
        <f t="shared" si="2"/>
        <v>1920256374</v>
      </c>
      <c r="D85" s="52">
        <f t="shared" si="3"/>
        <v>2.1953318614527873E-5</v>
      </c>
    </row>
    <row r="86" spans="1:4" x14ac:dyDescent="0.25">
      <c r="A86" t="s">
        <v>15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95"/>
  <sheetViews>
    <sheetView topLeftCell="A67" workbookViewId="0">
      <selection activeCell="G89" sqref="G89"/>
    </sheetView>
  </sheetViews>
  <sheetFormatPr baseColWidth="10" defaultRowHeight="15" x14ac:dyDescent="0.25"/>
  <cols>
    <col min="4" max="4" width="13.28515625" customWidth="1"/>
    <col min="5" max="5" width="14.85546875" customWidth="1"/>
  </cols>
  <sheetData>
    <row r="5" spans="1:6" ht="75" x14ac:dyDescent="0.25">
      <c r="A5" s="21" t="s">
        <v>6</v>
      </c>
      <c r="B5" s="21" t="s">
        <v>73</v>
      </c>
      <c r="C5" s="21" t="s">
        <v>92</v>
      </c>
      <c r="D5" s="21" t="s">
        <v>78</v>
      </c>
      <c r="E5" s="21" t="s">
        <v>91</v>
      </c>
      <c r="F5" s="47" t="s">
        <v>74</v>
      </c>
    </row>
    <row r="6" spans="1:6" x14ac:dyDescent="0.25">
      <c r="A6" s="23">
        <v>1991</v>
      </c>
      <c r="B6" s="64">
        <v>0</v>
      </c>
      <c r="C6" s="64">
        <v>0</v>
      </c>
      <c r="D6" s="62">
        <v>36178600</v>
      </c>
      <c r="E6" s="62">
        <v>101492616</v>
      </c>
      <c r="F6" s="23">
        <f>((B6-C6)/(D6+E6))</f>
        <v>0</v>
      </c>
    </row>
    <row r="7" spans="1:6" x14ac:dyDescent="0.25">
      <c r="A7" s="24">
        <v>1992</v>
      </c>
      <c r="B7" s="65">
        <v>10176</v>
      </c>
      <c r="C7" s="65">
        <v>0</v>
      </c>
      <c r="D7" s="63">
        <v>23648400</v>
      </c>
      <c r="E7" s="63">
        <v>264134400</v>
      </c>
      <c r="F7" s="24">
        <f t="shared" ref="F7:F30" si="0">((B7-C7)/(D7+E7))</f>
        <v>3.5360000667169824E-5</v>
      </c>
    </row>
    <row r="8" spans="1:6" x14ac:dyDescent="0.25">
      <c r="A8" s="23">
        <v>1993</v>
      </c>
      <c r="B8" s="64">
        <v>0</v>
      </c>
      <c r="C8" s="64">
        <v>3552</v>
      </c>
      <c r="D8" s="62">
        <v>12960752</v>
      </c>
      <c r="E8" s="62">
        <v>278848416</v>
      </c>
      <c r="F8" s="23">
        <f t="shared" si="0"/>
        <v>-1.2172338601781011E-5</v>
      </c>
    </row>
    <row r="9" spans="1:6" x14ac:dyDescent="0.25">
      <c r="A9" s="24">
        <v>1994</v>
      </c>
      <c r="B9" s="65">
        <v>0</v>
      </c>
      <c r="C9" s="65">
        <v>10259</v>
      </c>
      <c r="D9" s="63">
        <v>20736340</v>
      </c>
      <c r="E9" s="63">
        <v>415068416</v>
      </c>
      <c r="F9" s="24">
        <f t="shared" si="0"/>
        <v>-2.35403580588735E-5</v>
      </c>
    </row>
    <row r="10" spans="1:6" x14ac:dyDescent="0.25">
      <c r="A10" s="23">
        <v>1995</v>
      </c>
      <c r="B10" s="64">
        <v>0</v>
      </c>
      <c r="C10" s="64">
        <v>3802</v>
      </c>
      <c r="D10" s="62">
        <v>27989152</v>
      </c>
      <c r="E10" s="62">
        <v>497741472</v>
      </c>
      <c r="F10" s="23">
        <f t="shared" si="0"/>
        <v>-7.2318404643667858E-6</v>
      </c>
    </row>
    <row r="11" spans="1:6" x14ac:dyDescent="0.25">
      <c r="A11" s="24">
        <v>1996</v>
      </c>
      <c r="B11" s="65">
        <v>0</v>
      </c>
      <c r="C11" s="65">
        <v>10208</v>
      </c>
      <c r="D11" s="63">
        <v>33025044</v>
      </c>
      <c r="E11" s="63">
        <v>751423552</v>
      </c>
      <c r="F11" s="24">
        <f t="shared" si="0"/>
        <v>-1.3012962292305512E-5</v>
      </c>
    </row>
    <row r="12" spans="1:6" x14ac:dyDescent="0.25">
      <c r="A12" s="23">
        <v>1997</v>
      </c>
      <c r="B12" s="64">
        <v>1523</v>
      </c>
      <c r="C12" s="64">
        <v>10250</v>
      </c>
      <c r="D12" s="62">
        <v>37762288</v>
      </c>
      <c r="E12" s="62">
        <v>650692544</v>
      </c>
      <c r="F12" s="23">
        <f t="shared" si="0"/>
        <v>-1.2676212867367891E-5</v>
      </c>
    </row>
    <row r="13" spans="1:6" x14ac:dyDescent="0.25">
      <c r="A13" s="24">
        <v>1998</v>
      </c>
      <c r="B13" s="65">
        <v>3804</v>
      </c>
      <c r="C13" s="65">
        <v>10759</v>
      </c>
      <c r="D13" s="63">
        <v>43173304</v>
      </c>
      <c r="E13" s="63">
        <v>666286080</v>
      </c>
      <c r="F13" s="24">
        <f t="shared" si="0"/>
        <v>-9.8032391379292828E-6</v>
      </c>
    </row>
    <row r="14" spans="1:6" x14ac:dyDescent="0.25">
      <c r="A14" s="23">
        <v>1999</v>
      </c>
      <c r="B14" s="64">
        <v>6443</v>
      </c>
      <c r="C14" s="64">
        <v>18108</v>
      </c>
      <c r="D14" s="62">
        <v>37553800</v>
      </c>
      <c r="E14" s="62">
        <v>456108256</v>
      </c>
      <c r="F14" s="23">
        <f t="shared" si="0"/>
        <v>-2.3629525215120039E-5</v>
      </c>
    </row>
    <row r="15" spans="1:6" x14ac:dyDescent="0.25">
      <c r="A15" s="24">
        <v>2000</v>
      </c>
      <c r="B15" s="65">
        <v>4510</v>
      </c>
      <c r="C15" s="65">
        <v>4860</v>
      </c>
      <c r="D15" s="63">
        <v>43388049</v>
      </c>
      <c r="E15" s="63">
        <v>456941059</v>
      </c>
      <c r="F15" s="24">
        <f t="shared" si="0"/>
        <v>-6.9953955187432354E-7</v>
      </c>
    </row>
    <row r="16" spans="1:6" x14ac:dyDescent="0.25">
      <c r="A16" s="23">
        <v>2001</v>
      </c>
      <c r="B16" s="64">
        <v>28687</v>
      </c>
      <c r="C16" s="64">
        <v>240708</v>
      </c>
      <c r="D16" s="62">
        <v>50033449</v>
      </c>
      <c r="E16" s="62">
        <v>515405624</v>
      </c>
      <c r="F16" s="23">
        <f t="shared" si="0"/>
        <v>-3.7496701258209653E-4</v>
      </c>
    </row>
    <row r="17" spans="1:6" x14ac:dyDescent="0.25">
      <c r="A17" s="24">
        <v>2002</v>
      </c>
      <c r="B17" s="65">
        <v>9306</v>
      </c>
      <c r="C17" s="65">
        <v>0</v>
      </c>
      <c r="D17" s="63">
        <v>50552953</v>
      </c>
      <c r="E17" s="63">
        <v>547431185</v>
      </c>
      <c r="F17" s="24">
        <f t="shared" si="0"/>
        <v>1.5562285700628399E-5</v>
      </c>
    </row>
    <row r="18" spans="1:6" x14ac:dyDescent="0.25">
      <c r="A18" s="23">
        <v>2003</v>
      </c>
      <c r="B18" s="64">
        <v>15341</v>
      </c>
      <c r="C18" s="64">
        <v>0</v>
      </c>
      <c r="D18" s="62">
        <v>69697941</v>
      </c>
      <c r="E18" s="62">
        <v>572757517</v>
      </c>
      <c r="F18" s="23">
        <f t="shared" si="0"/>
        <v>2.3878698217861509E-5</v>
      </c>
    </row>
    <row r="19" spans="1:6" x14ac:dyDescent="0.25">
      <c r="A19" s="24">
        <v>2004</v>
      </c>
      <c r="B19" s="65">
        <v>14584</v>
      </c>
      <c r="C19" s="65">
        <v>70860</v>
      </c>
      <c r="D19" s="63">
        <v>67773218</v>
      </c>
      <c r="E19" s="63">
        <v>677698410</v>
      </c>
      <c r="F19" s="24">
        <f t="shared" si="0"/>
        <v>-7.5490465211910116E-5</v>
      </c>
    </row>
    <row r="20" spans="1:6" x14ac:dyDescent="0.25">
      <c r="A20" s="23">
        <v>2005</v>
      </c>
      <c r="B20" s="64">
        <v>42205</v>
      </c>
      <c r="C20" s="64">
        <v>7866</v>
      </c>
      <c r="D20" s="62">
        <v>81217473</v>
      </c>
      <c r="E20" s="62">
        <v>660087370</v>
      </c>
      <c r="F20" s="23">
        <f t="shared" si="0"/>
        <v>4.6322373749823186E-5</v>
      </c>
    </row>
    <row r="21" spans="1:6" x14ac:dyDescent="0.25">
      <c r="A21" s="24">
        <v>2006</v>
      </c>
      <c r="B21" s="65">
        <v>37030</v>
      </c>
      <c r="C21" s="65">
        <v>12765</v>
      </c>
      <c r="D21" s="63">
        <v>94804458</v>
      </c>
      <c r="E21" s="63">
        <v>914862254</v>
      </c>
      <c r="F21" s="24">
        <f t="shared" si="0"/>
        <v>2.4032682975092479E-5</v>
      </c>
    </row>
    <row r="22" spans="1:6" x14ac:dyDescent="0.25">
      <c r="A22" s="23">
        <v>2007</v>
      </c>
      <c r="B22" s="64">
        <v>30669</v>
      </c>
      <c r="C22" s="64">
        <v>9182</v>
      </c>
      <c r="D22" s="62">
        <v>110705168</v>
      </c>
      <c r="E22" s="62">
        <v>1268150964</v>
      </c>
      <c r="F22" s="23">
        <f t="shared" si="0"/>
        <v>1.558320661694675E-5</v>
      </c>
    </row>
    <row r="23" spans="1:6" x14ac:dyDescent="0.25">
      <c r="A23" s="24">
        <v>2008</v>
      </c>
      <c r="B23" s="65">
        <v>58563</v>
      </c>
      <c r="C23" s="65">
        <v>3774</v>
      </c>
      <c r="D23" s="63">
        <v>137881989</v>
      </c>
      <c r="E23" s="63">
        <v>1740167046</v>
      </c>
      <c r="F23" s="24">
        <f t="shared" si="0"/>
        <v>2.9173359682805085E-5</v>
      </c>
    </row>
    <row r="24" spans="1:6" x14ac:dyDescent="0.25">
      <c r="A24" s="23">
        <v>2009</v>
      </c>
      <c r="B24" s="64">
        <v>4410</v>
      </c>
      <c r="C24" s="64">
        <v>2443</v>
      </c>
      <c r="D24" s="62">
        <v>109785513</v>
      </c>
      <c r="E24" s="62">
        <v>1250157425</v>
      </c>
      <c r="F24" s="23">
        <f t="shared" si="0"/>
        <v>1.4463842158647982E-6</v>
      </c>
    </row>
    <row r="25" spans="1:6" x14ac:dyDescent="0.25">
      <c r="A25" s="24">
        <v>2010</v>
      </c>
      <c r="B25" s="65">
        <v>16566</v>
      </c>
      <c r="C25" s="65">
        <v>771</v>
      </c>
      <c r="D25" s="63">
        <v>108379007</v>
      </c>
      <c r="E25" s="63">
        <v>1352618317</v>
      </c>
      <c r="F25" s="24">
        <f t="shared" si="0"/>
        <v>1.0811108097553231E-5</v>
      </c>
    </row>
    <row r="26" spans="1:6" x14ac:dyDescent="0.25">
      <c r="A26" s="23">
        <v>2011</v>
      </c>
      <c r="B26" s="64">
        <v>0</v>
      </c>
      <c r="C26" s="64">
        <v>706</v>
      </c>
      <c r="D26" s="62">
        <v>97455636</v>
      </c>
      <c r="E26" s="62">
        <v>1796980579</v>
      </c>
      <c r="F26" s="23">
        <f t="shared" si="0"/>
        <v>-3.7267024057603332E-7</v>
      </c>
    </row>
    <row r="27" spans="1:6" x14ac:dyDescent="0.25">
      <c r="A27" s="24">
        <v>2012</v>
      </c>
      <c r="B27" s="65">
        <v>996</v>
      </c>
      <c r="C27" s="65">
        <v>1483</v>
      </c>
      <c r="D27" s="63">
        <v>111970725</v>
      </c>
      <c r="E27" s="63">
        <v>1952447010</v>
      </c>
      <c r="F27" s="24">
        <f t="shared" si="0"/>
        <v>-2.3590186799087927E-7</v>
      </c>
    </row>
    <row r="28" spans="1:6" x14ac:dyDescent="0.25">
      <c r="A28" s="23">
        <v>2013</v>
      </c>
      <c r="B28" s="64">
        <v>1900</v>
      </c>
      <c r="C28" s="64">
        <v>8906</v>
      </c>
      <c r="D28" s="62">
        <v>124834068</v>
      </c>
      <c r="E28" s="62">
        <v>1980349817</v>
      </c>
      <c r="F28" s="23">
        <f t="shared" si="0"/>
        <v>-3.3279753136624453E-6</v>
      </c>
    </row>
    <row r="29" spans="1:6" x14ac:dyDescent="0.25">
      <c r="A29" s="24">
        <v>2014</v>
      </c>
      <c r="B29" s="65">
        <v>7600</v>
      </c>
      <c r="C29" s="65">
        <v>1476</v>
      </c>
      <c r="D29" s="63">
        <v>201602916</v>
      </c>
      <c r="E29" s="63">
        <v>1830764558</v>
      </c>
      <c r="F29" s="24">
        <f t="shared" si="0"/>
        <v>3.0132346036551457E-6</v>
      </c>
    </row>
    <row r="30" spans="1:6" x14ac:dyDescent="0.25">
      <c r="A30" s="23">
        <v>2015</v>
      </c>
      <c r="B30" s="64">
        <v>35316</v>
      </c>
      <c r="C30" s="64">
        <v>6840</v>
      </c>
      <c r="D30" s="62">
        <v>137817281</v>
      </c>
      <c r="E30" s="62">
        <v>1782439093</v>
      </c>
      <c r="F30" s="23">
        <f t="shared" si="0"/>
        <v>1.4829269875398419E-5</v>
      </c>
    </row>
    <row r="31" spans="1:6" x14ac:dyDescent="0.25">
      <c r="A31" t="s">
        <v>15</v>
      </c>
    </row>
    <row r="37" spans="1:9" ht="75" x14ac:dyDescent="0.25">
      <c r="A37" s="21" t="s">
        <v>6</v>
      </c>
      <c r="B37" s="21" t="s">
        <v>73</v>
      </c>
      <c r="C37" s="21" t="s">
        <v>38</v>
      </c>
      <c r="D37" s="21" t="s">
        <v>77</v>
      </c>
      <c r="E37" s="47" t="s">
        <v>37</v>
      </c>
      <c r="F37" s="47" t="s">
        <v>74</v>
      </c>
      <c r="G37" s="47" t="s">
        <v>75</v>
      </c>
      <c r="H37" s="47" t="s">
        <v>76</v>
      </c>
      <c r="I37" s="47" t="s">
        <v>39</v>
      </c>
    </row>
    <row r="38" spans="1:9" x14ac:dyDescent="0.25">
      <c r="A38" s="23">
        <v>1991</v>
      </c>
      <c r="B38" s="64">
        <v>0</v>
      </c>
      <c r="C38" s="25">
        <v>231.72366400000001</v>
      </c>
      <c r="D38" s="62">
        <v>36178600</v>
      </c>
      <c r="E38" s="25">
        <v>7.2686346239999997</v>
      </c>
      <c r="F38" s="23">
        <f>((B38)/(C38*1000000))/((D38)/(E38*1000000000))</f>
        <v>0</v>
      </c>
      <c r="G38" s="23">
        <f>F38-1</f>
        <v>-1</v>
      </c>
      <c r="H38" s="23">
        <f>F38+1</f>
        <v>1</v>
      </c>
      <c r="I38" s="23">
        <f>G38/H38</f>
        <v>-1</v>
      </c>
    </row>
    <row r="39" spans="1:9" x14ac:dyDescent="0.25">
      <c r="A39" s="24">
        <v>1992</v>
      </c>
      <c r="B39" s="65">
        <v>10176</v>
      </c>
      <c r="C39" s="26">
        <v>197.43047999999999</v>
      </c>
      <c r="D39" s="63">
        <v>23648400</v>
      </c>
      <c r="E39" s="26">
        <v>6.9160427520000001</v>
      </c>
      <c r="F39" s="24">
        <f t="shared" ref="F39:F62" si="1">((B39)/(C39*1000000))/((D39)/(E39*1000000000))</f>
        <v>1.5073663067025301E-2</v>
      </c>
      <c r="G39" s="24">
        <f t="shared" ref="G39:G62" si="2">F39-1</f>
        <v>-0.98492633693297471</v>
      </c>
      <c r="H39" s="24">
        <f t="shared" ref="H39:H62" si="3">F39+1</f>
        <v>1.0150736630670254</v>
      </c>
      <c r="I39" s="24">
        <f t="shared" ref="I39:I62" si="4">G39/H39</f>
        <v>-0.97030035628846767</v>
      </c>
    </row>
    <row r="40" spans="1:9" x14ac:dyDescent="0.25">
      <c r="A40" s="23">
        <v>1993</v>
      </c>
      <c r="B40" s="64">
        <v>0</v>
      </c>
      <c r="C40" s="25">
        <v>238.505312</v>
      </c>
      <c r="D40" s="62">
        <v>12960752</v>
      </c>
      <c r="E40" s="25">
        <v>7.1234385920000003</v>
      </c>
      <c r="F40" s="23">
        <f t="shared" si="1"/>
        <v>0</v>
      </c>
      <c r="G40" s="23">
        <f t="shared" si="2"/>
        <v>-1</v>
      </c>
      <c r="H40" s="23">
        <f t="shared" si="3"/>
        <v>1</v>
      </c>
      <c r="I40" s="23">
        <f t="shared" si="4"/>
        <v>-1</v>
      </c>
    </row>
    <row r="41" spans="1:9" x14ac:dyDescent="0.25">
      <c r="A41" s="24">
        <v>1994</v>
      </c>
      <c r="B41" s="65">
        <v>0</v>
      </c>
      <c r="C41" s="26">
        <v>353.048384</v>
      </c>
      <c r="D41" s="63">
        <v>20736340</v>
      </c>
      <c r="E41" s="26">
        <v>8.5375165440000007</v>
      </c>
      <c r="F41" s="24">
        <f t="shared" si="1"/>
        <v>0</v>
      </c>
      <c r="G41" s="24">
        <f t="shared" si="2"/>
        <v>-1</v>
      </c>
      <c r="H41" s="24">
        <f t="shared" si="3"/>
        <v>1</v>
      </c>
      <c r="I41" s="24">
        <f t="shared" si="4"/>
        <v>-1</v>
      </c>
    </row>
    <row r="42" spans="1:9" x14ac:dyDescent="0.25">
      <c r="A42" s="23">
        <v>1995</v>
      </c>
      <c r="B42" s="64">
        <v>0</v>
      </c>
      <c r="C42" s="25">
        <v>363.738112</v>
      </c>
      <c r="D42" s="62">
        <v>27989152</v>
      </c>
      <c r="E42" s="25">
        <v>10.201048064</v>
      </c>
      <c r="F42" s="23">
        <f t="shared" si="1"/>
        <v>0</v>
      </c>
      <c r="G42" s="23">
        <f t="shared" si="2"/>
        <v>-1</v>
      </c>
      <c r="H42" s="23">
        <f t="shared" si="3"/>
        <v>1</v>
      </c>
      <c r="I42" s="23">
        <f t="shared" si="4"/>
        <v>-1</v>
      </c>
    </row>
    <row r="43" spans="1:9" x14ac:dyDescent="0.25">
      <c r="A43" s="24">
        <v>1996</v>
      </c>
      <c r="B43" s="65">
        <v>0</v>
      </c>
      <c r="C43" s="26">
        <v>348.96441600000003</v>
      </c>
      <c r="D43" s="63">
        <v>33025044</v>
      </c>
      <c r="E43" s="26">
        <v>10.647555071999999</v>
      </c>
      <c r="F43" s="24">
        <f t="shared" si="1"/>
        <v>0</v>
      </c>
      <c r="G43" s="24">
        <f t="shared" si="2"/>
        <v>-1</v>
      </c>
      <c r="H43" s="24">
        <f t="shared" si="3"/>
        <v>1</v>
      </c>
      <c r="I43" s="24">
        <f t="shared" si="4"/>
        <v>-1</v>
      </c>
    </row>
    <row r="44" spans="1:9" x14ac:dyDescent="0.25">
      <c r="A44" s="23">
        <v>1997</v>
      </c>
      <c r="B44" s="64">
        <v>1523</v>
      </c>
      <c r="C44" s="25">
        <v>362.45555200000001</v>
      </c>
      <c r="D44" s="62">
        <v>37762288</v>
      </c>
      <c r="E44" s="25">
        <v>11.549019136</v>
      </c>
      <c r="F44" s="23">
        <f t="shared" si="1"/>
        <v>1.2850852758832306E-3</v>
      </c>
      <c r="G44" s="23">
        <f t="shared" si="2"/>
        <v>-0.99871491472411678</v>
      </c>
      <c r="H44" s="23">
        <f t="shared" si="3"/>
        <v>1.0012850852758832</v>
      </c>
      <c r="I44" s="23">
        <f t="shared" si="4"/>
        <v>-0.99743312809752049</v>
      </c>
    </row>
    <row r="45" spans="1:9" x14ac:dyDescent="0.25">
      <c r="A45" s="24">
        <v>1998</v>
      </c>
      <c r="B45" s="65">
        <v>3804</v>
      </c>
      <c r="C45" s="26">
        <v>268.30427200000003</v>
      </c>
      <c r="D45" s="63">
        <v>43173304</v>
      </c>
      <c r="E45" s="26">
        <v>10.8212224</v>
      </c>
      <c r="F45" s="24">
        <f t="shared" si="1"/>
        <v>3.5536443188770887E-3</v>
      </c>
      <c r="G45" s="24">
        <f t="shared" si="2"/>
        <v>-0.99644635568112294</v>
      </c>
      <c r="H45" s="24">
        <f t="shared" si="3"/>
        <v>1.0035536443188771</v>
      </c>
      <c r="I45" s="24">
        <f t="shared" si="4"/>
        <v>-0.99291787870236081</v>
      </c>
    </row>
    <row r="46" spans="1:9" x14ac:dyDescent="0.25">
      <c r="A46" s="23">
        <v>1999</v>
      </c>
      <c r="B46" s="64">
        <v>6443</v>
      </c>
      <c r="C46" s="25">
        <v>245.27276800000001</v>
      </c>
      <c r="D46" s="62">
        <v>37553800</v>
      </c>
      <c r="E46" s="25">
        <v>11.617030143999999</v>
      </c>
      <c r="F46" s="23">
        <f t="shared" si="1"/>
        <v>8.126060030304947E-3</v>
      </c>
      <c r="G46" s="23">
        <f t="shared" si="2"/>
        <v>-0.99187393996969508</v>
      </c>
      <c r="H46" s="23">
        <f t="shared" si="3"/>
        <v>1.008126060030305</v>
      </c>
      <c r="I46" s="23">
        <f t="shared" si="4"/>
        <v>-0.98387888111917132</v>
      </c>
    </row>
    <row r="47" spans="1:9" x14ac:dyDescent="0.25">
      <c r="A47" s="24">
        <v>2000</v>
      </c>
      <c r="B47" s="65">
        <v>4510</v>
      </c>
      <c r="C47" s="26">
        <v>230.43402599999999</v>
      </c>
      <c r="D47" s="63">
        <v>43388049</v>
      </c>
      <c r="E47" s="26">
        <v>13.158400846999999</v>
      </c>
      <c r="F47" s="24">
        <f t="shared" si="1"/>
        <v>5.9355767440303553E-3</v>
      </c>
      <c r="G47" s="24">
        <f t="shared" si="2"/>
        <v>-0.99406442325596966</v>
      </c>
      <c r="H47" s="24">
        <f t="shared" si="3"/>
        <v>1.0059355767440303</v>
      </c>
      <c r="I47" s="24">
        <f t="shared" si="4"/>
        <v>-0.98819889288886198</v>
      </c>
    </row>
    <row r="48" spans="1:9" x14ac:dyDescent="0.25">
      <c r="A48" s="23">
        <v>2001</v>
      </c>
      <c r="B48" s="64">
        <v>28687</v>
      </c>
      <c r="C48" s="25">
        <v>164.73068699999999</v>
      </c>
      <c r="D48" s="62">
        <v>50033449</v>
      </c>
      <c r="E48" s="25">
        <v>12.301486486</v>
      </c>
      <c r="F48" s="23">
        <f t="shared" si="1"/>
        <v>4.2816166056879351E-2</v>
      </c>
      <c r="G48" s="23">
        <f t="shared" si="2"/>
        <v>-0.95718383394312068</v>
      </c>
      <c r="H48" s="23">
        <f t="shared" si="3"/>
        <v>1.0428161660568793</v>
      </c>
      <c r="I48" s="23">
        <f t="shared" si="4"/>
        <v>-0.9178835782364656</v>
      </c>
    </row>
    <row r="49" spans="1:9" x14ac:dyDescent="0.25">
      <c r="A49" s="24">
        <v>2002</v>
      </c>
      <c r="B49" s="65">
        <v>9306</v>
      </c>
      <c r="C49" s="26">
        <v>193.49060499999999</v>
      </c>
      <c r="D49" s="63">
        <v>50552953</v>
      </c>
      <c r="E49" s="26">
        <v>11.897488381000001</v>
      </c>
      <c r="F49" s="24">
        <f t="shared" si="1"/>
        <v>1.1319100747324042E-2</v>
      </c>
      <c r="G49" s="24">
        <f t="shared" si="2"/>
        <v>-0.98868089925267599</v>
      </c>
      <c r="H49" s="24">
        <f t="shared" si="3"/>
        <v>1.0113191007473241</v>
      </c>
      <c r="I49" s="24">
        <f t="shared" si="4"/>
        <v>-0.97761517459927394</v>
      </c>
    </row>
    <row r="50" spans="1:9" x14ac:dyDescent="0.25">
      <c r="A50" s="23">
        <v>2003</v>
      </c>
      <c r="B50" s="64">
        <v>15341</v>
      </c>
      <c r="C50" s="25">
        <v>201.53248400000001</v>
      </c>
      <c r="D50" s="62">
        <v>69697941</v>
      </c>
      <c r="E50" s="25">
        <v>13.092218068999999</v>
      </c>
      <c r="F50" s="23">
        <f t="shared" si="1"/>
        <v>1.4298875806609927E-2</v>
      </c>
      <c r="G50" s="23">
        <f t="shared" si="2"/>
        <v>-0.98570112419339007</v>
      </c>
      <c r="H50" s="23">
        <f t="shared" si="3"/>
        <v>1.0142988758066098</v>
      </c>
      <c r="I50" s="23">
        <f t="shared" si="4"/>
        <v>-0.97180539947806044</v>
      </c>
    </row>
    <row r="51" spans="1:9" x14ac:dyDescent="0.25">
      <c r="A51" s="24">
        <v>2004</v>
      </c>
      <c r="B51" s="65">
        <v>14584</v>
      </c>
      <c r="C51" s="26">
        <v>262.07760000000002</v>
      </c>
      <c r="D51" s="63">
        <v>67773218</v>
      </c>
      <c r="E51" s="26">
        <v>16.729677706</v>
      </c>
      <c r="F51" s="24">
        <f t="shared" si="1"/>
        <v>1.3736504091185242E-2</v>
      </c>
      <c r="G51" s="24">
        <f t="shared" si="2"/>
        <v>-0.98626349590881479</v>
      </c>
      <c r="H51" s="24">
        <f t="shared" si="3"/>
        <v>1.0137365040911852</v>
      </c>
      <c r="I51" s="24">
        <f t="shared" si="4"/>
        <v>-0.9728992612266637</v>
      </c>
    </row>
    <row r="52" spans="1:9" x14ac:dyDescent="0.25">
      <c r="A52" s="23">
        <v>2005</v>
      </c>
      <c r="B52" s="64">
        <v>42205</v>
      </c>
      <c r="C52" s="25">
        <v>330.18058400000001</v>
      </c>
      <c r="D52" s="62">
        <v>81217473</v>
      </c>
      <c r="E52" s="25">
        <v>21.190438735000001</v>
      </c>
      <c r="F52" s="23">
        <f t="shared" si="1"/>
        <v>3.335053837864807E-2</v>
      </c>
      <c r="G52" s="23">
        <f t="shared" si="2"/>
        <v>-0.9666494616213519</v>
      </c>
      <c r="H52" s="23">
        <f t="shared" si="3"/>
        <v>1.0333505383786481</v>
      </c>
      <c r="I52" s="23">
        <f t="shared" si="4"/>
        <v>-0.93545164561296712</v>
      </c>
    </row>
    <row r="53" spans="1:9" x14ac:dyDescent="0.25">
      <c r="A53" s="24">
        <v>2006</v>
      </c>
      <c r="B53" s="65">
        <v>37030</v>
      </c>
      <c r="C53" s="26">
        <v>323.75024300000001</v>
      </c>
      <c r="D53" s="63">
        <v>94804458</v>
      </c>
      <c r="E53" s="26">
        <v>24.390975102999999</v>
      </c>
      <c r="F53" s="24">
        <f t="shared" si="1"/>
        <v>2.9426866038137822E-2</v>
      </c>
      <c r="G53" s="24">
        <f t="shared" si="2"/>
        <v>-0.97057313396186218</v>
      </c>
      <c r="H53" s="24">
        <f t="shared" si="3"/>
        <v>1.0294268660381378</v>
      </c>
      <c r="I53" s="24">
        <f t="shared" si="4"/>
        <v>-0.9428286418220454</v>
      </c>
    </row>
    <row r="54" spans="1:9" x14ac:dyDescent="0.25">
      <c r="A54" s="23">
        <v>2007</v>
      </c>
      <c r="B54" s="64">
        <v>30669</v>
      </c>
      <c r="C54" s="25">
        <v>395.28751399999999</v>
      </c>
      <c r="D54" s="62">
        <v>110705168</v>
      </c>
      <c r="E54" s="25">
        <v>29.991332</v>
      </c>
      <c r="F54" s="23">
        <f t="shared" si="1"/>
        <v>2.1019112670586197E-2</v>
      </c>
      <c r="G54" s="23">
        <f t="shared" si="2"/>
        <v>-0.9789808873294138</v>
      </c>
      <c r="H54" s="23">
        <f t="shared" si="3"/>
        <v>1.0210191126705861</v>
      </c>
      <c r="I54" s="23">
        <f t="shared" si="4"/>
        <v>-0.958827190579012</v>
      </c>
    </row>
    <row r="55" spans="1:9" x14ac:dyDescent="0.25">
      <c r="A55" s="24">
        <v>2008</v>
      </c>
      <c r="B55" s="65">
        <v>58563</v>
      </c>
      <c r="C55" s="26">
        <v>371.56209999999999</v>
      </c>
      <c r="D55" s="63">
        <v>137881989</v>
      </c>
      <c r="E55" s="26">
        <v>37.625882064999999</v>
      </c>
      <c r="F55" s="24">
        <f t="shared" si="1"/>
        <v>4.3010159951740769E-2</v>
      </c>
      <c r="G55" s="24">
        <f t="shared" si="2"/>
        <v>-0.95698984004825927</v>
      </c>
      <c r="H55" s="24">
        <f t="shared" si="3"/>
        <v>1.0430101599517407</v>
      </c>
      <c r="I55" s="24">
        <f t="shared" si="4"/>
        <v>-0.91752686291429653</v>
      </c>
    </row>
    <row r="56" spans="1:9" x14ac:dyDescent="0.25">
      <c r="A56" s="23">
        <v>2009</v>
      </c>
      <c r="B56" s="64">
        <v>4410</v>
      </c>
      <c r="C56" s="25">
        <v>336.29559</v>
      </c>
      <c r="D56" s="62">
        <v>109785513</v>
      </c>
      <c r="E56" s="25">
        <v>32.852985836999999</v>
      </c>
      <c r="F56" s="23">
        <f t="shared" si="1"/>
        <v>3.9241647123711655E-3</v>
      </c>
      <c r="G56" s="23">
        <f t="shared" si="2"/>
        <v>-0.99607583528762889</v>
      </c>
      <c r="H56" s="23">
        <f t="shared" si="3"/>
        <v>1.0039241647123711</v>
      </c>
      <c r="I56" s="23">
        <f t="shared" si="4"/>
        <v>-0.99218234832808228</v>
      </c>
    </row>
    <row r="57" spans="1:9" x14ac:dyDescent="0.25">
      <c r="A57" s="24">
        <v>2010</v>
      </c>
      <c r="B57" s="65">
        <v>16566</v>
      </c>
      <c r="C57" s="26">
        <v>511.05816700000003</v>
      </c>
      <c r="D57" s="63">
        <v>108379007</v>
      </c>
      <c r="E57" s="26">
        <v>39.819528642000002</v>
      </c>
      <c r="F57" s="24">
        <f t="shared" si="1"/>
        <v>1.1909630054698094E-2</v>
      </c>
      <c r="G57" s="24">
        <f t="shared" si="2"/>
        <v>-0.98809036994530186</v>
      </c>
      <c r="H57" s="24">
        <f t="shared" si="3"/>
        <v>1.0119096300546981</v>
      </c>
      <c r="I57" s="24">
        <f t="shared" si="4"/>
        <v>-0.9764610797229899</v>
      </c>
    </row>
    <row r="58" spans="1:9" x14ac:dyDescent="0.25">
      <c r="A58" s="23">
        <v>2011</v>
      </c>
      <c r="B58" s="64">
        <v>0</v>
      </c>
      <c r="C58" s="25">
        <v>527.96261100000004</v>
      </c>
      <c r="D58" s="62">
        <v>97455636</v>
      </c>
      <c r="E58" s="25">
        <v>56.953516086</v>
      </c>
      <c r="F58" s="23">
        <f t="shared" si="1"/>
        <v>0</v>
      </c>
      <c r="G58" s="23">
        <f t="shared" si="2"/>
        <v>-1</v>
      </c>
      <c r="H58" s="23">
        <f t="shared" si="3"/>
        <v>1</v>
      </c>
      <c r="I58" s="23">
        <f t="shared" si="4"/>
        <v>-1</v>
      </c>
    </row>
    <row r="59" spans="1:9" x14ac:dyDescent="0.25">
      <c r="A59" s="24">
        <v>2012</v>
      </c>
      <c r="B59" s="65">
        <v>996</v>
      </c>
      <c r="C59" s="26">
        <v>360.24002999999999</v>
      </c>
      <c r="D59" s="63">
        <v>111970725</v>
      </c>
      <c r="E59" s="26">
        <v>60.273618167999999</v>
      </c>
      <c r="F59" s="24">
        <f t="shared" si="1"/>
        <v>1.4882988308914439E-3</v>
      </c>
      <c r="G59" s="24">
        <f t="shared" si="2"/>
        <v>-0.99851170116910859</v>
      </c>
      <c r="H59" s="24">
        <f t="shared" si="3"/>
        <v>1.0014882988308915</v>
      </c>
      <c r="I59" s="24">
        <f t="shared" si="4"/>
        <v>-0.99702782582157201</v>
      </c>
    </row>
    <row r="60" spans="1:9" x14ac:dyDescent="0.25">
      <c r="A60" s="23">
        <v>2013</v>
      </c>
      <c r="B60" s="64">
        <v>1900</v>
      </c>
      <c r="C60" s="25">
        <v>387.85482100000002</v>
      </c>
      <c r="D60" s="62">
        <v>124834068</v>
      </c>
      <c r="E60" s="25">
        <v>58.821869986999999</v>
      </c>
      <c r="F60" s="23">
        <f t="shared" si="1"/>
        <v>2.3082886206141919E-3</v>
      </c>
      <c r="G60" s="23">
        <f t="shared" si="2"/>
        <v>-0.99769171137938584</v>
      </c>
      <c r="H60" s="23">
        <f t="shared" si="3"/>
        <v>1.0023082886206143</v>
      </c>
      <c r="I60" s="23">
        <f t="shared" si="4"/>
        <v>-0.99539405461010222</v>
      </c>
    </row>
    <row r="61" spans="1:9" x14ac:dyDescent="0.25">
      <c r="A61" s="24">
        <v>2014</v>
      </c>
      <c r="B61" s="65">
        <v>7600</v>
      </c>
      <c r="C61" s="26">
        <v>420.90412900000001</v>
      </c>
      <c r="D61" s="63">
        <v>201602916</v>
      </c>
      <c r="E61" s="26">
        <v>54.794812014999998</v>
      </c>
      <c r="F61" s="24">
        <f t="shared" si="1"/>
        <v>4.9076438472214065E-3</v>
      </c>
      <c r="G61" s="24">
        <f t="shared" si="2"/>
        <v>-0.99509235615277858</v>
      </c>
      <c r="H61" s="24">
        <f t="shared" si="3"/>
        <v>1.0049076438472213</v>
      </c>
      <c r="I61" s="24">
        <f t="shared" si="4"/>
        <v>-0.99023264699543379</v>
      </c>
    </row>
    <row r="62" spans="1:9" x14ac:dyDescent="0.25">
      <c r="A62" s="23">
        <v>2015</v>
      </c>
      <c r="B62" s="64">
        <v>35316</v>
      </c>
      <c r="C62" s="25">
        <v>519.89930400000003</v>
      </c>
      <c r="D62" s="62">
        <v>137817281</v>
      </c>
      <c r="E62" s="25">
        <v>35.690766592999999</v>
      </c>
      <c r="F62" s="23">
        <f t="shared" si="1"/>
        <v>1.7591564734930367E-2</v>
      </c>
      <c r="G62" s="23">
        <f t="shared" si="2"/>
        <v>-0.9824084352650696</v>
      </c>
      <c r="H62" s="23">
        <f t="shared" si="3"/>
        <v>1.0175915647349303</v>
      </c>
      <c r="I62" s="23">
        <f t="shared" si="4"/>
        <v>-0.96542509717145164</v>
      </c>
    </row>
    <row r="63" spans="1:9" x14ac:dyDescent="0.25">
      <c r="A63" t="s">
        <v>15</v>
      </c>
    </row>
    <row r="69" spans="1:4" ht="75" x14ac:dyDescent="0.25">
      <c r="A69" s="21" t="s">
        <v>6</v>
      </c>
      <c r="B69" s="21" t="s">
        <v>73</v>
      </c>
      <c r="C69" s="21" t="s">
        <v>92</v>
      </c>
      <c r="D69" s="21" t="s">
        <v>117</v>
      </c>
    </row>
    <row r="70" spans="1:4" x14ac:dyDescent="0.25">
      <c r="A70" s="23">
        <v>1991</v>
      </c>
      <c r="B70" s="64">
        <v>0</v>
      </c>
      <c r="C70" s="64">
        <v>0</v>
      </c>
      <c r="D70" s="23" t="e">
        <f>(1-(B70-C70)/(B70+C70))</f>
        <v>#DIV/0!</v>
      </c>
    </row>
    <row r="71" spans="1:4" x14ac:dyDescent="0.25">
      <c r="A71" s="24">
        <v>1992</v>
      </c>
      <c r="B71" s="65">
        <v>10176</v>
      </c>
      <c r="C71" s="65">
        <v>0</v>
      </c>
      <c r="D71" s="24">
        <f t="shared" ref="D71:D94" si="5">(1-((B71-C71)/(B71+C71)))</f>
        <v>0</v>
      </c>
    </row>
    <row r="72" spans="1:4" x14ac:dyDescent="0.25">
      <c r="A72" s="23">
        <v>1993</v>
      </c>
      <c r="B72" s="64">
        <v>0</v>
      </c>
      <c r="C72" s="64">
        <v>3552</v>
      </c>
      <c r="D72" s="23">
        <f t="shared" si="5"/>
        <v>2</v>
      </c>
    </row>
    <row r="73" spans="1:4" x14ac:dyDescent="0.25">
      <c r="A73" s="24">
        <v>1994</v>
      </c>
      <c r="B73" s="65">
        <v>0</v>
      </c>
      <c r="C73" s="65">
        <v>10259</v>
      </c>
      <c r="D73" s="24">
        <f t="shared" si="5"/>
        <v>2</v>
      </c>
    </row>
    <row r="74" spans="1:4" x14ac:dyDescent="0.25">
      <c r="A74" s="23">
        <v>1995</v>
      </c>
      <c r="B74" s="64">
        <v>0</v>
      </c>
      <c r="C74" s="64">
        <v>3802</v>
      </c>
      <c r="D74" s="23">
        <f t="shared" si="5"/>
        <v>2</v>
      </c>
    </row>
    <row r="75" spans="1:4" x14ac:dyDescent="0.25">
      <c r="A75" s="24">
        <v>1996</v>
      </c>
      <c r="B75" s="65">
        <v>0</v>
      </c>
      <c r="C75" s="65">
        <v>10208</v>
      </c>
      <c r="D75" s="24">
        <f t="shared" si="5"/>
        <v>2</v>
      </c>
    </row>
    <row r="76" spans="1:4" x14ac:dyDescent="0.25">
      <c r="A76" s="23">
        <v>1997</v>
      </c>
      <c r="B76" s="64">
        <v>1523</v>
      </c>
      <c r="C76" s="64">
        <v>10250</v>
      </c>
      <c r="D76" s="23">
        <f t="shared" si="5"/>
        <v>1.7412724029559161</v>
      </c>
    </row>
    <row r="77" spans="1:4" x14ac:dyDescent="0.25">
      <c r="A77" s="24">
        <v>1998</v>
      </c>
      <c r="B77" s="65">
        <v>3804</v>
      </c>
      <c r="C77" s="65">
        <v>10759</v>
      </c>
      <c r="D77" s="24">
        <f t="shared" si="5"/>
        <v>1.4775801689212389</v>
      </c>
    </row>
    <row r="78" spans="1:4" x14ac:dyDescent="0.25">
      <c r="A78" s="23">
        <v>1999</v>
      </c>
      <c r="B78" s="64">
        <v>6443</v>
      </c>
      <c r="C78" s="64">
        <v>18108</v>
      </c>
      <c r="D78" s="23">
        <f t="shared" si="5"/>
        <v>1.475133395788359</v>
      </c>
    </row>
    <row r="79" spans="1:4" x14ac:dyDescent="0.25">
      <c r="A79" s="24">
        <v>2000</v>
      </c>
      <c r="B79" s="65">
        <v>4510</v>
      </c>
      <c r="C79" s="65">
        <v>4860</v>
      </c>
      <c r="D79" s="24">
        <f t="shared" si="5"/>
        <v>1.0373532550693703</v>
      </c>
    </row>
    <row r="80" spans="1:4" x14ac:dyDescent="0.25">
      <c r="A80" s="23">
        <v>2001</v>
      </c>
      <c r="B80" s="64">
        <v>28687</v>
      </c>
      <c r="C80" s="64">
        <v>240708</v>
      </c>
      <c r="D80" s="23">
        <f t="shared" si="5"/>
        <v>1.787026485272555</v>
      </c>
    </row>
    <row r="81" spans="1:4" x14ac:dyDescent="0.25">
      <c r="A81" s="24">
        <v>2002</v>
      </c>
      <c r="B81" s="65">
        <v>9306</v>
      </c>
      <c r="C81" s="65">
        <v>0</v>
      </c>
      <c r="D81" s="24">
        <f t="shared" si="5"/>
        <v>0</v>
      </c>
    </row>
    <row r="82" spans="1:4" x14ac:dyDescent="0.25">
      <c r="A82" s="23">
        <v>2003</v>
      </c>
      <c r="B82" s="64">
        <v>15341</v>
      </c>
      <c r="C82" s="64">
        <v>0</v>
      </c>
      <c r="D82" s="23">
        <f t="shared" si="5"/>
        <v>0</v>
      </c>
    </row>
    <row r="83" spans="1:4" x14ac:dyDescent="0.25">
      <c r="A83" s="24">
        <v>2004</v>
      </c>
      <c r="B83" s="65">
        <v>14584</v>
      </c>
      <c r="C83" s="65">
        <v>70860</v>
      </c>
      <c r="D83" s="24">
        <f t="shared" si="5"/>
        <v>1.658630213941295</v>
      </c>
    </row>
    <row r="84" spans="1:4" x14ac:dyDescent="0.25">
      <c r="A84" s="23">
        <v>2005</v>
      </c>
      <c r="B84" s="64">
        <v>42205</v>
      </c>
      <c r="C84" s="64">
        <v>7866</v>
      </c>
      <c r="D84" s="23">
        <f t="shared" si="5"/>
        <v>0.31419384474046852</v>
      </c>
    </row>
    <row r="85" spans="1:4" x14ac:dyDescent="0.25">
      <c r="A85" s="24">
        <v>2006</v>
      </c>
      <c r="B85" s="65">
        <v>37030</v>
      </c>
      <c r="C85" s="65">
        <v>12765</v>
      </c>
      <c r="D85" s="24">
        <f t="shared" si="5"/>
        <v>0.51270207852193994</v>
      </c>
    </row>
    <row r="86" spans="1:4" x14ac:dyDescent="0.25">
      <c r="A86" s="23">
        <v>2007</v>
      </c>
      <c r="B86" s="64">
        <v>30669</v>
      </c>
      <c r="C86" s="64">
        <v>9182</v>
      </c>
      <c r="D86" s="23">
        <f t="shared" si="5"/>
        <v>0.46081654161752528</v>
      </c>
    </row>
    <row r="87" spans="1:4" x14ac:dyDescent="0.25">
      <c r="A87" s="24">
        <v>2008</v>
      </c>
      <c r="B87" s="65">
        <v>58563</v>
      </c>
      <c r="C87" s="65">
        <v>3774</v>
      </c>
      <c r="D87" s="24">
        <f t="shared" si="5"/>
        <v>0.12108378651523177</v>
      </c>
    </row>
    <row r="88" spans="1:4" x14ac:dyDescent="0.25">
      <c r="A88" s="23">
        <v>2009</v>
      </c>
      <c r="B88" s="64">
        <v>4410</v>
      </c>
      <c r="C88" s="64">
        <v>2443</v>
      </c>
      <c r="D88" s="23">
        <f t="shared" si="5"/>
        <v>0.71297242083758938</v>
      </c>
    </row>
    <row r="89" spans="1:4" x14ac:dyDescent="0.25">
      <c r="A89" s="24">
        <v>2010</v>
      </c>
      <c r="B89" s="65">
        <v>16566</v>
      </c>
      <c r="C89" s="65">
        <v>771</v>
      </c>
      <c r="D89" s="24">
        <f t="shared" si="5"/>
        <v>8.8942723654611533E-2</v>
      </c>
    </row>
    <row r="90" spans="1:4" x14ac:dyDescent="0.25">
      <c r="A90" s="23">
        <v>2011</v>
      </c>
      <c r="B90" s="64">
        <v>0</v>
      </c>
      <c r="C90" s="64">
        <v>706</v>
      </c>
      <c r="D90" s="23">
        <f t="shared" si="5"/>
        <v>2</v>
      </c>
    </row>
    <row r="91" spans="1:4" x14ac:dyDescent="0.25">
      <c r="A91" s="24">
        <v>2012</v>
      </c>
      <c r="B91" s="65">
        <v>996</v>
      </c>
      <c r="C91" s="65">
        <v>1483</v>
      </c>
      <c r="D91" s="24">
        <f t="shared" si="5"/>
        <v>1.1964501815248083</v>
      </c>
    </row>
    <row r="92" spans="1:4" x14ac:dyDescent="0.25">
      <c r="A92" s="23">
        <v>2013</v>
      </c>
      <c r="B92" s="64">
        <v>1900</v>
      </c>
      <c r="C92" s="64">
        <v>8906</v>
      </c>
      <c r="D92" s="23">
        <f t="shared" si="5"/>
        <v>1.648343512863224</v>
      </c>
    </row>
    <row r="93" spans="1:4" x14ac:dyDescent="0.25">
      <c r="A93" s="24">
        <v>2014</v>
      </c>
      <c r="B93" s="65">
        <v>7600</v>
      </c>
      <c r="C93" s="65">
        <v>1476</v>
      </c>
      <c r="D93" s="24">
        <f t="shared" si="5"/>
        <v>0.3252534156015866</v>
      </c>
    </row>
    <row r="94" spans="1:4" x14ac:dyDescent="0.25">
      <c r="A94" s="23">
        <v>2015</v>
      </c>
      <c r="B94" s="64">
        <v>35316</v>
      </c>
      <c r="C94" s="64">
        <v>6840</v>
      </c>
      <c r="D94" s="23">
        <f t="shared" si="5"/>
        <v>0.32450896669513241</v>
      </c>
    </row>
    <row r="95" spans="1:4" x14ac:dyDescent="0.25">
      <c r="A95" t="s">
        <v>15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6" workbookViewId="0">
      <selection activeCell="A27" sqref="A27"/>
    </sheetView>
  </sheetViews>
  <sheetFormatPr baseColWidth="10" defaultRowHeight="15" x14ac:dyDescent="0.25"/>
  <cols>
    <col min="2" max="2" width="13.85546875" customWidth="1"/>
  </cols>
  <sheetData>
    <row r="1" spans="1:2" ht="45" x14ac:dyDescent="0.25">
      <c r="A1" s="21" t="s">
        <v>6</v>
      </c>
      <c r="B1" s="21" t="s">
        <v>73</v>
      </c>
    </row>
    <row r="2" spans="1:2" x14ac:dyDescent="0.25">
      <c r="A2" s="23">
        <v>1991</v>
      </c>
      <c r="B2" s="83">
        <v>62300</v>
      </c>
    </row>
    <row r="3" spans="1:2" x14ac:dyDescent="0.25">
      <c r="A3" s="24">
        <v>1992</v>
      </c>
      <c r="B3" s="84">
        <v>11695</v>
      </c>
    </row>
    <row r="4" spans="1:2" x14ac:dyDescent="0.25">
      <c r="A4" s="23">
        <v>1993</v>
      </c>
      <c r="B4" s="83">
        <v>395169</v>
      </c>
    </row>
    <row r="5" spans="1:2" x14ac:dyDescent="0.25">
      <c r="A5" s="24">
        <v>1994</v>
      </c>
      <c r="B5" s="84">
        <v>1024513</v>
      </c>
    </row>
    <row r="6" spans="1:2" x14ac:dyDescent="0.25">
      <c r="A6" s="23">
        <v>1995</v>
      </c>
      <c r="B6" s="83">
        <v>53702</v>
      </c>
    </row>
    <row r="7" spans="1:2" x14ac:dyDescent="0.25">
      <c r="A7" s="24">
        <v>1996</v>
      </c>
      <c r="B7" s="84">
        <v>146837</v>
      </c>
    </row>
    <row r="8" spans="1:2" x14ac:dyDescent="0.25">
      <c r="A8" s="23">
        <v>1997</v>
      </c>
      <c r="B8" s="83">
        <v>269389</v>
      </c>
    </row>
    <row r="9" spans="1:2" x14ac:dyDescent="0.25">
      <c r="A9" s="24">
        <v>1998</v>
      </c>
      <c r="B9" s="84">
        <v>144711</v>
      </c>
    </row>
    <row r="10" spans="1:2" x14ac:dyDescent="0.25">
      <c r="A10" s="23">
        <v>1999</v>
      </c>
      <c r="B10" s="83">
        <v>166178</v>
      </c>
    </row>
    <row r="11" spans="1:2" x14ac:dyDescent="0.25">
      <c r="A11" s="24">
        <v>2000</v>
      </c>
      <c r="B11" s="84">
        <v>808303</v>
      </c>
    </row>
    <row r="12" spans="1:2" x14ac:dyDescent="0.25">
      <c r="A12" s="23">
        <v>2001</v>
      </c>
      <c r="B12" s="83">
        <v>874909</v>
      </c>
    </row>
    <row r="13" spans="1:2" x14ac:dyDescent="0.25">
      <c r="A13" s="24">
        <v>2002</v>
      </c>
      <c r="B13" s="84">
        <v>1451112</v>
      </c>
    </row>
    <row r="14" spans="1:2" x14ac:dyDescent="0.25">
      <c r="A14" s="23">
        <v>2003</v>
      </c>
      <c r="B14" s="83">
        <v>1957450</v>
      </c>
    </row>
    <row r="15" spans="1:2" x14ac:dyDescent="0.25">
      <c r="A15" s="24">
        <v>2004</v>
      </c>
      <c r="B15" s="84">
        <v>2120553</v>
      </c>
    </row>
    <row r="16" spans="1:2" x14ac:dyDescent="0.25">
      <c r="A16" s="23">
        <v>2005</v>
      </c>
      <c r="B16" s="83">
        <v>1779987</v>
      </c>
    </row>
    <row r="17" spans="1:2" x14ac:dyDescent="0.25">
      <c r="A17" s="24">
        <v>2006</v>
      </c>
      <c r="B17" s="84">
        <v>2085945</v>
      </c>
    </row>
    <row r="18" spans="1:2" x14ac:dyDescent="0.25">
      <c r="A18" s="23">
        <v>2007</v>
      </c>
      <c r="B18" s="83">
        <v>2828293</v>
      </c>
    </row>
    <row r="19" spans="1:2" x14ac:dyDescent="0.25">
      <c r="A19" s="24">
        <v>2008</v>
      </c>
      <c r="B19" s="84">
        <v>1831690</v>
      </c>
    </row>
    <row r="20" spans="1:2" x14ac:dyDescent="0.25">
      <c r="A20" s="23">
        <v>2009</v>
      </c>
      <c r="B20" s="83">
        <v>3423726</v>
      </c>
    </row>
    <row r="21" spans="1:2" x14ac:dyDescent="0.25">
      <c r="A21" s="24">
        <v>2010</v>
      </c>
      <c r="B21" s="84">
        <v>2394585</v>
      </c>
    </row>
    <row r="22" spans="1:2" x14ac:dyDescent="0.25">
      <c r="A22" s="23">
        <v>2011</v>
      </c>
      <c r="B22" s="83">
        <v>2728366</v>
      </c>
    </row>
    <row r="23" spans="1:2" x14ac:dyDescent="0.25">
      <c r="A23" s="24">
        <v>2012</v>
      </c>
      <c r="B23" s="84">
        <v>2584243</v>
      </c>
    </row>
    <row r="24" spans="1:2" x14ac:dyDescent="0.25">
      <c r="A24" s="23">
        <v>2013</v>
      </c>
      <c r="B24" s="83">
        <v>2774213</v>
      </c>
    </row>
    <row r="25" spans="1:2" x14ac:dyDescent="0.25">
      <c r="A25" s="24">
        <v>2014</v>
      </c>
      <c r="B25" s="84">
        <v>2800710</v>
      </c>
    </row>
    <row r="26" spans="1:2" x14ac:dyDescent="0.25">
      <c r="A26" s="23">
        <v>2015</v>
      </c>
      <c r="B26" s="83">
        <v>2565634</v>
      </c>
    </row>
    <row r="27" spans="1:2" x14ac:dyDescent="0.25">
      <c r="A27" t="s">
        <v>15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6" workbookViewId="0">
      <selection activeCell="A27" sqref="A27"/>
    </sheetView>
  </sheetViews>
  <sheetFormatPr baseColWidth="10" defaultRowHeight="15" x14ac:dyDescent="0.25"/>
  <cols>
    <col min="2" max="2" width="14.140625" customWidth="1"/>
  </cols>
  <sheetData>
    <row r="1" spans="1:2" ht="60" x14ac:dyDescent="0.25">
      <c r="A1" s="21" t="s">
        <v>6</v>
      </c>
      <c r="B1" s="82" t="s">
        <v>96</v>
      </c>
    </row>
    <row r="2" spans="1:2" x14ac:dyDescent="0.25">
      <c r="A2" s="23">
        <v>1991</v>
      </c>
      <c r="B2" s="64">
        <v>0</v>
      </c>
    </row>
    <row r="3" spans="1:2" x14ac:dyDescent="0.25">
      <c r="A3" s="24">
        <v>1992</v>
      </c>
      <c r="B3" s="65">
        <v>333275</v>
      </c>
    </row>
    <row r="4" spans="1:2" x14ac:dyDescent="0.25">
      <c r="A4" s="23">
        <v>1993</v>
      </c>
      <c r="B4" s="64">
        <v>123824</v>
      </c>
    </row>
    <row r="5" spans="1:2" x14ac:dyDescent="0.25">
      <c r="A5" s="24">
        <v>1994</v>
      </c>
      <c r="B5" s="65">
        <v>103685</v>
      </c>
    </row>
    <row r="6" spans="1:2" x14ac:dyDescent="0.25">
      <c r="A6" s="23">
        <v>1995</v>
      </c>
      <c r="B6" s="64">
        <v>30560</v>
      </c>
    </row>
    <row r="7" spans="1:2" x14ac:dyDescent="0.25">
      <c r="A7" s="24">
        <v>1996</v>
      </c>
      <c r="B7" s="65">
        <v>14046</v>
      </c>
    </row>
    <row r="8" spans="1:2" x14ac:dyDescent="0.25">
      <c r="A8" s="23">
        <v>1997</v>
      </c>
      <c r="B8" s="64">
        <v>1926</v>
      </c>
    </row>
    <row r="9" spans="1:2" x14ac:dyDescent="0.25">
      <c r="A9" s="24">
        <v>1998</v>
      </c>
      <c r="B9" s="65">
        <v>35179</v>
      </c>
    </row>
    <row r="10" spans="1:2" x14ac:dyDescent="0.25">
      <c r="A10" s="23">
        <v>1999</v>
      </c>
      <c r="B10" s="64">
        <v>1302</v>
      </c>
    </row>
    <row r="11" spans="1:2" x14ac:dyDescent="0.25">
      <c r="A11" s="24">
        <v>2000</v>
      </c>
      <c r="B11" s="65">
        <v>1828</v>
      </c>
    </row>
    <row r="12" spans="1:2" x14ac:dyDescent="0.25">
      <c r="A12" s="23">
        <v>2001</v>
      </c>
      <c r="B12" s="64">
        <v>2105</v>
      </c>
    </row>
    <row r="13" spans="1:2" x14ac:dyDescent="0.25">
      <c r="A13" s="24">
        <v>2002</v>
      </c>
      <c r="B13" s="65">
        <v>26588</v>
      </c>
    </row>
    <row r="14" spans="1:2" x14ac:dyDescent="0.25">
      <c r="A14" s="23">
        <v>2003</v>
      </c>
      <c r="B14" s="64">
        <v>1339</v>
      </c>
    </row>
    <row r="15" spans="1:2" x14ac:dyDescent="0.25">
      <c r="A15" s="24">
        <v>2004</v>
      </c>
      <c r="B15" s="65">
        <v>7</v>
      </c>
    </row>
    <row r="16" spans="1:2" x14ac:dyDescent="0.25">
      <c r="A16" s="23">
        <v>2005</v>
      </c>
      <c r="B16" s="64">
        <v>0</v>
      </c>
    </row>
    <row r="17" spans="1:2" x14ac:dyDescent="0.25">
      <c r="A17" s="24">
        <v>2006</v>
      </c>
      <c r="B17" s="65">
        <v>0</v>
      </c>
    </row>
    <row r="18" spans="1:2" x14ac:dyDescent="0.25">
      <c r="A18" s="23">
        <v>2007</v>
      </c>
      <c r="B18" s="64">
        <v>55</v>
      </c>
    </row>
    <row r="19" spans="1:2" x14ac:dyDescent="0.25">
      <c r="A19" s="24">
        <v>2008</v>
      </c>
      <c r="B19" s="65">
        <v>0</v>
      </c>
    </row>
    <row r="20" spans="1:2" x14ac:dyDescent="0.25">
      <c r="A20" s="23">
        <v>2009</v>
      </c>
      <c r="B20" s="64">
        <v>0</v>
      </c>
    </row>
    <row r="21" spans="1:2" x14ac:dyDescent="0.25">
      <c r="A21" s="24">
        <v>2010</v>
      </c>
      <c r="B21" s="65">
        <v>156</v>
      </c>
    </row>
    <row r="22" spans="1:2" x14ac:dyDescent="0.25">
      <c r="A22" s="23">
        <v>2011</v>
      </c>
      <c r="B22" s="64">
        <v>0</v>
      </c>
    </row>
    <row r="23" spans="1:2" x14ac:dyDescent="0.25">
      <c r="A23" s="24">
        <v>2012</v>
      </c>
      <c r="B23" s="65">
        <v>660</v>
      </c>
    </row>
    <row r="24" spans="1:2" x14ac:dyDescent="0.25">
      <c r="A24" s="23">
        <v>2013</v>
      </c>
      <c r="B24" s="64">
        <v>2140</v>
      </c>
    </row>
    <row r="25" spans="1:2" x14ac:dyDescent="0.25">
      <c r="A25" s="24">
        <v>2014</v>
      </c>
      <c r="B25" s="65">
        <v>5808</v>
      </c>
    </row>
    <row r="26" spans="1:2" x14ac:dyDescent="0.25">
      <c r="A26" s="23">
        <v>2015</v>
      </c>
      <c r="B26" s="64">
        <v>5969</v>
      </c>
    </row>
    <row r="27" spans="1:2" x14ac:dyDescent="0.25">
      <c r="A27" t="s">
        <v>15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6" workbookViewId="0">
      <selection activeCell="A27" sqref="A27"/>
    </sheetView>
  </sheetViews>
  <sheetFormatPr baseColWidth="10" defaultRowHeight="15" x14ac:dyDescent="0.25"/>
  <sheetData>
    <row r="1" spans="1:4" ht="75" x14ac:dyDescent="0.25">
      <c r="A1" s="21" t="s">
        <v>6</v>
      </c>
      <c r="B1" s="21" t="s">
        <v>73</v>
      </c>
      <c r="C1" s="82" t="s">
        <v>96</v>
      </c>
      <c r="D1" s="47" t="s">
        <v>95</v>
      </c>
    </row>
    <row r="2" spans="1:4" x14ac:dyDescent="0.25">
      <c r="A2" s="23">
        <v>1991</v>
      </c>
      <c r="B2" s="83">
        <v>62300</v>
      </c>
      <c r="C2" s="64">
        <v>0</v>
      </c>
      <c r="D2" s="64">
        <f>B2-C2</f>
        <v>62300</v>
      </c>
    </row>
    <row r="3" spans="1:4" x14ac:dyDescent="0.25">
      <c r="A3" s="24">
        <v>1992</v>
      </c>
      <c r="B3" s="84">
        <v>11695</v>
      </c>
      <c r="C3" s="65">
        <v>333275</v>
      </c>
      <c r="D3" s="65">
        <f t="shared" ref="D3:D26" si="0">B3-C3</f>
        <v>-321580</v>
      </c>
    </row>
    <row r="4" spans="1:4" x14ac:dyDescent="0.25">
      <c r="A4" s="23">
        <v>1993</v>
      </c>
      <c r="B4" s="83">
        <v>395169</v>
      </c>
      <c r="C4" s="64">
        <v>123824</v>
      </c>
      <c r="D4" s="64">
        <f t="shared" si="0"/>
        <v>271345</v>
      </c>
    </row>
    <row r="5" spans="1:4" x14ac:dyDescent="0.25">
      <c r="A5" s="24">
        <v>1994</v>
      </c>
      <c r="B5" s="84">
        <v>1024513</v>
      </c>
      <c r="C5" s="65">
        <v>103685</v>
      </c>
      <c r="D5" s="65">
        <f t="shared" si="0"/>
        <v>920828</v>
      </c>
    </row>
    <row r="6" spans="1:4" x14ac:dyDescent="0.25">
      <c r="A6" s="23">
        <v>1995</v>
      </c>
      <c r="B6" s="83">
        <v>53702</v>
      </c>
      <c r="C6" s="64">
        <v>30560</v>
      </c>
      <c r="D6" s="64">
        <f t="shared" si="0"/>
        <v>23142</v>
      </c>
    </row>
    <row r="7" spans="1:4" x14ac:dyDescent="0.25">
      <c r="A7" s="24">
        <v>1996</v>
      </c>
      <c r="B7" s="84">
        <v>146837</v>
      </c>
      <c r="C7" s="65">
        <v>14046</v>
      </c>
      <c r="D7" s="65">
        <f t="shared" si="0"/>
        <v>132791</v>
      </c>
    </row>
    <row r="8" spans="1:4" x14ac:dyDescent="0.25">
      <c r="A8" s="23">
        <v>1997</v>
      </c>
      <c r="B8" s="83">
        <v>269389</v>
      </c>
      <c r="C8" s="64">
        <v>1926</v>
      </c>
      <c r="D8" s="64">
        <f t="shared" si="0"/>
        <v>267463</v>
      </c>
    </row>
    <row r="9" spans="1:4" x14ac:dyDescent="0.25">
      <c r="A9" s="24">
        <v>1998</v>
      </c>
      <c r="B9" s="84">
        <v>144711</v>
      </c>
      <c r="C9" s="65">
        <v>35179</v>
      </c>
      <c r="D9" s="65">
        <f t="shared" si="0"/>
        <v>109532</v>
      </c>
    </row>
    <row r="10" spans="1:4" x14ac:dyDescent="0.25">
      <c r="A10" s="23">
        <v>1999</v>
      </c>
      <c r="B10" s="83">
        <v>166178</v>
      </c>
      <c r="C10" s="64">
        <v>1302</v>
      </c>
      <c r="D10" s="64">
        <f t="shared" si="0"/>
        <v>164876</v>
      </c>
    </row>
    <row r="11" spans="1:4" x14ac:dyDescent="0.25">
      <c r="A11" s="24">
        <v>2000</v>
      </c>
      <c r="B11" s="84">
        <v>808303</v>
      </c>
      <c r="C11" s="65">
        <v>1828</v>
      </c>
      <c r="D11" s="65">
        <f t="shared" si="0"/>
        <v>806475</v>
      </c>
    </row>
    <row r="12" spans="1:4" x14ac:dyDescent="0.25">
      <c r="A12" s="23">
        <v>2001</v>
      </c>
      <c r="B12" s="83">
        <v>874909</v>
      </c>
      <c r="C12" s="64">
        <v>2105</v>
      </c>
      <c r="D12" s="64">
        <f t="shared" si="0"/>
        <v>872804</v>
      </c>
    </row>
    <row r="13" spans="1:4" x14ac:dyDescent="0.25">
      <c r="A13" s="24">
        <v>2002</v>
      </c>
      <c r="B13" s="84">
        <v>1451112</v>
      </c>
      <c r="C13" s="65">
        <v>26588</v>
      </c>
      <c r="D13" s="65">
        <f t="shared" si="0"/>
        <v>1424524</v>
      </c>
    </row>
    <row r="14" spans="1:4" x14ac:dyDescent="0.25">
      <c r="A14" s="23">
        <v>2003</v>
      </c>
      <c r="B14" s="83">
        <v>1957450</v>
      </c>
      <c r="C14" s="64">
        <v>1339</v>
      </c>
      <c r="D14" s="64">
        <f t="shared" si="0"/>
        <v>1956111</v>
      </c>
    </row>
    <row r="15" spans="1:4" x14ac:dyDescent="0.25">
      <c r="A15" s="24">
        <v>2004</v>
      </c>
      <c r="B15" s="84">
        <v>2120553</v>
      </c>
      <c r="C15" s="65">
        <v>7</v>
      </c>
      <c r="D15" s="65">
        <f t="shared" si="0"/>
        <v>2120546</v>
      </c>
    </row>
    <row r="16" spans="1:4" x14ac:dyDescent="0.25">
      <c r="A16" s="23">
        <v>2005</v>
      </c>
      <c r="B16" s="83">
        <v>1779987</v>
      </c>
      <c r="C16" s="64">
        <v>0</v>
      </c>
      <c r="D16" s="64">
        <f t="shared" si="0"/>
        <v>1779987</v>
      </c>
    </row>
    <row r="17" spans="1:4" x14ac:dyDescent="0.25">
      <c r="A17" s="24">
        <v>2006</v>
      </c>
      <c r="B17" s="84">
        <v>2085945</v>
      </c>
      <c r="C17" s="65">
        <v>0</v>
      </c>
      <c r="D17" s="65">
        <f t="shared" si="0"/>
        <v>2085945</v>
      </c>
    </row>
    <row r="18" spans="1:4" x14ac:dyDescent="0.25">
      <c r="A18" s="23">
        <v>2007</v>
      </c>
      <c r="B18" s="83">
        <v>2828293</v>
      </c>
      <c r="C18" s="64">
        <v>55</v>
      </c>
      <c r="D18" s="64">
        <f t="shared" si="0"/>
        <v>2828238</v>
      </c>
    </row>
    <row r="19" spans="1:4" x14ac:dyDescent="0.25">
      <c r="A19" s="24">
        <v>2008</v>
      </c>
      <c r="B19" s="84">
        <v>1831690</v>
      </c>
      <c r="C19" s="65">
        <v>0</v>
      </c>
      <c r="D19" s="65">
        <f t="shared" si="0"/>
        <v>1831690</v>
      </c>
    </row>
    <row r="20" spans="1:4" x14ac:dyDescent="0.25">
      <c r="A20" s="23">
        <v>2009</v>
      </c>
      <c r="B20" s="83">
        <v>3423726</v>
      </c>
      <c r="C20" s="64">
        <v>0</v>
      </c>
      <c r="D20" s="64">
        <f t="shared" si="0"/>
        <v>3423726</v>
      </c>
    </row>
    <row r="21" spans="1:4" x14ac:dyDescent="0.25">
      <c r="A21" s="24">
        <v>2010</v>
      </c>
      <c r="B21" s="84">
        <v>2394585</v>
      </c>
      <c r="C21" s="65">
        <v>156</v>
      </c>
      <c r="D21" s="65">
        <f t="shared" si="0"/>
        <v>2394429</v>
      </c>
    </row>
    <row r="22" spans="1:4" x14ac:dyDescent="0.25">
      <c r="A22" s="23">
        <v>2011</v>
      </c>
      <c r="B22" s="83">
        <v>2728366</v>
      </c>
      <c r="C22" s="64">
        <v>0</v>
      </c>
      <c r="D22" s="64">
        <f t="shared" si="0"/>
        <v>2728366</v>
      </c>
    </row>
    <row r="23" spans="1:4" x14ac:dyDescent="0.25">
      <c r="A23" s="24">
        <v>2012</v>
      </c>
      <c r="B23" s="84">
        <v>2584243</v>
      </c>
      <c r="C23" s="65">
        <v>660</v>
      </c>
      <c r="D23" s="65">
        <f t="shared" si="0"/>
        <v>2583583</v>
      </c>
    </row>
    <row r="24" spans="1:4" x14ac:dyDescent="0.25">
      <c r="A24" s="23">
        <v>2013</v>
      </c>
      <c r="B24" s="83">
        <v>2774213</v>
      </c>
      <c r="C24" s="64">
        <v>2140</v>
      </c>
      <c r="D24" s="64">
        <f t="shared" si="0"/>
        <v>2772073</v>
      </c>
    </row>
    <row r="25" spans="1:4" x14ac:dyDescent="0.25">
      <c r="A25" s="24">
        <v>2014</v>
      </c>
      <c r="B25" s="84">
        <v>2800710</v>
      </c>
      <c r="C25" s="65">
        <v>5808</v>
      </c>
      <c r="D25" s="65">
        <f t="shared" si="0"/>
        <v>2794902</v>
      </c>
    </row>
    <row r="26" spans="1:4" x14ac:dyDescent="0.25">
      <c r="A26" s="23">
        <v>2015</v>
      </c>
      <c r="B26" s="83">
        <v>2565634</v>
      </c>
      <c r="C26" s="64">
        <v>5969</v>
      </c>
      <c r="D26" s="64">
        <f t="shared" si="0"/>
        <v>2559665</v>
      </c>
    </row>
    <row r="27" spans="1:4" x14ac:dyDescent="0.25">
      <c r="A27" t="s">
        <v>15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65" workbookViewId="0">
      <selection activeCell="J27" sqref="J27"/>
    </sheetView>
  </sheetViews>
  <sheetFormatPr baseColWidth="10" defaultRowHeight="15" x14ac:dyDescent="0.25"/>
  <sheetData>
    <row r="1" spans="1:4" x14ac:dyDescent="0.25">
      <c r="A1" t="s">
        <v>51</v>
      </c>
    </row>
    <row r="2" spans="1:4" ht="60" x14ac:dyDescent="0.25">
      <c r="A2" s="21" t="s">
        <v>6</v>
      </c>
      <c r="B2" s="21" t="s">
        <v>73</v>
      </c>
      <c r="C2" s="21" t="s">
        <v>16</v>
      </c>
      <c r="D2" s="47" t="s">
        <v>82</v>
      </c>
    </row>
    <row r="3" spans="1:4" x14ac:dyDescent="0.25">
      <c r="A3" s="23">
        <v>1991</v>
      </c>
      <c r="B3" s="83">
        <v>62300</v>
      </c>
      <c r="C3" s="23">
        <v>34916770</v>
      </c>
      <c r="D3" s="66">
        <f>B3/C3</f>
        <v>1.7842429296867951E-3</v>
      </c>
    </row>
    <row r="4" spans="1:4" x14ac:dyDescent="0.25">
      <c r="A4" s="24">
        <v>1992</v>
      </c>
      <c r="B4" s="84">
        <v>11695</v>
      </c>
      <c r="C4" s="24">
        <v>35558683</v>
      </c>
      <c r="D4" s="68">
        <f t="shared" ref="D4:D27" si="0">B4/C4</f>
        <v>3.2889294578204709E-4</v>
      </c>
    </row>
    <row r="5" spans="1:4" x14ac:dyDescent="0.25">
      <c r="A5" s="23">
        <v>1993</v>
      </c>
      <c r="B5" s="83">
        <v>395169</v>
      </c>
      <c r="C5" s="23">
        <v>36195170</v>
      </c>
      <c r="D5" s="66">
        <f t="shared" si="0"/>
        <v>1.091772742053705E-2</v>
      </c>
    </row>
    <row r="6" spans="1:4" x14ac:dyDescent="0.25">
      <c r="A6" s="24">
        <v>1994</v>
      </c>
      <c r="B6" s="84">
        <v>1024513</v>
      </c>
      <c r="C6" s="24">
        <v>36823539</v>
      </c>
      <c r="D6" s="68">
        <f t="shared" si="0"/>
        <v>2.7822230774722657E-2</v>
      </c>
    </row>
    <row r="7" spans="1:4" x14ac:dyDescent="0.25">
      <c r="A7" s="23">
        <v>1995</v>
      </c>
      <c r="B7" s="83">
        <v>53702</v>
      </c>
      <c r="C7" s="23">
        <v>37441980</v>
      </c>
      <c r="D7" s="66">
        <f t="shared" si="0"/>
        <v>1.4342724396519629E-3</v>
      </c>
    </row>
    <row r="8" spans="1:4" x14ac:dyDescent="0.25">
      <c r="A8" s="24">
        <v>1996</v>
      </c>
      <c r="B8" s="84">
        <v>146837</v>
      </c>
      <c r="C8" s="24">
        <v>38049040</v>
      </c>
      <c r="D8" s="68">
        <f t="shared" si="0"/>
        <v>3.859151242712037E-3</v>
      </c>
    </row>
    <row r="9" spans="1:4" x14ac:dyDescent="0.25">
      <c r="A9" s="23">
        <v>1997</v>
      </c>
      <c r="B9" s="83">
        <v>269389</v>
      </c>
      <c r="C9" s="23">
        <v>38645409</v>
      </c>
      <c r="D9" s="66">
        <f t="shared" si="0"/>
        <v>6.9707892081049003E-3</v>
      </c>
    </row>
    <row r="10" spans="1:4" x14ac:dyDescent="0.25">
      <c r="A10" s="24">
        <v>1998</v>
      </c>
      <c r="B10" s="84">
        <v>144711</v>
      </c>
      <c r="C10" s="24">
        <v>39234059</v>
      </c>
      <c r="D10" s="68">
        <f t="shared" si="0"/>
        <v>3.6884024668464711E-3</v>
      </c>
    </row>
    <row r="11" spans="1:4" x14ac:dyDescent="0.25">
      <c r="A11" s="23">
        <v>1999</v>
      </c>
      <c r="B11" s="83">
        <v>166178</v>
      </c>
      <c r="C11" s="23">
        <v>39819279</v>
      </c>
      <c r="D11" s="66">
        <f t="shared" si="0"/>
        <v>4.1733050967597881E-3</v>
      </c>
    </row>
    <row r="12" spans="1:4" x14ac:dyDescent="0.25">
      <c r="A12" s="24">
        <v>2000</v>
      </c>
      <c r="B12" s="84">
        <v>808303</v>
      </c>
      <c r="C12" s="24">
        <v>40403959</v>
      </c>
      <c r="D12" s="68">
        <f t="shared" si="0"/>
        <v>2.0005539556160822E-2</v>
      </c>
    </row>
    <row r="13" spans="1:4" x14ac:dyDescent="0.25">
      <c r="A13" s="23">
        <v>2001</v>
      </c>
      <c r="B13" s="83">
        <v>874909</v>
      </c>
      <c r="C13" s="23">
        <v>40988909</v>
      </c>
      <c r="D13" s="66">
        <f t="shared" si="0"/>
        <v>2.1345017990110446E-2</v>
      </c>
    </row>
    <row r="14" spans="1:4" x14ac:dyDescent="0.25">
      <c r="A14" s="24">
        <v>2002</v>
      </c>
      <c r="B14" s="84">
        <v>1451112</v>
      </c>
      <c r="C14" s="24">
        <v>41572493</v>
      </c>
      <c r="D14" s="68">
        <f t="shared" si="0"/>
        <v>3.4905580476013311E-2</v>
      </c>
    </row>
    <row r="15" spans="1:4" x14ac:dyDescent="0.25">
      <c r="A15" s="23">
        <v>2003</v>
      </c>
      <c r="B15" s="83">
        <v>1957450</v>
      </c>
      <c r="C15" s="23">
        <v>42152147</v>
      </c>
      <c r="D15" s="66">
        <f t="shared" si="0"/>
        <v>4.6437729494537963E-2</v>
      </c>
    </row>
    <row r="16" spans="1:4" x14ac:dyDescent="0.25">
      <c r="A16" s="24">
        <v>2004</v>
      </c>
      <c r="B16" s="84">
        <v>2120553</v>
      </c>
      <c r="C16" s="24">
        <v>42724157</v>
      </c>
      <c r="D16" s="68">
        <f t="shared" si="0"/>
        <v>4.9633583174034303E-2</v>
      </c>
    </row>
    <row r="17" spans="1:4" x14ac:dyDescent="0.25">
      <c r="A17" s="23">
        <v>2005</v>
      </c>
      <c r="B17" s="83">
        <v>1779987</v>
      </c>
      <c r="C17" s="23">
        <v>43285636</v>
      </c>
      <c r="D17" s="66">
        <f t="shared" si="0"/>
        <v>4.1121886253444442E-2</v>
      </c>
    </row>
    <row r="18" spans="1:4" x14ac:dyDescent="0.25">
      <c r="A18" s="24">
        <v>2006</v>
      </c>
      <c r="B18" s="84">
        <v>2085945</v>
      </c>
      <c r="C18" s="24">
        <v>43835744</v>
      </c>
      <c r="D18" s="68">
        <f t="shared" si="0"/>
        <v>4.7585481838747848E-2</v>
      </c>
    </row>
    <row r="19" spans="1:4" x14ac:dyDescent="0.25">
      <c r="A19" s="23">
        <v>2007</v>
      </c>
      <c r="B19" s="83">
        <v>2828293</v>
      </c>
      <c r="C19" s="23">
        <v>44374647</v>
      </c>
      <c r="D19" s="66">
        <f t="shared" si="0"/>
        <v>6.3736687302549139E-2</v>
      </c>
    </row>
    <row r="20" spans="1:4" x14ac:dyDescent="0.25">
      <c r="A20" s="24">
        <v>2008</v>
      </c>
      <c r="B20" s="84">
        <v>1831690</v>
      </c>
      <c r="C20" s="24">
        <v>44901660</v>
      </c>
      <c r="D20" s="68">
        <f t="shared" si="0"/>
        <v>4.0793369332002422E-2</v>
      </c>
    </row>
    <row r="21" spans="1:4" x14ac:dyDescent="0.25">
      <c r="A21" s="23">
        <v>2009</v>
      </c>
      <c r="B21" s="83">
        <v>3423726</v>
      </c>
      <c r="C21" s="23">
        <v>45416276</v>
      </c>
      <c r="D21" s="66">
        <f t="shared" si="0"/>
        <v>7.5385441113665949E-2</v>
      </c>
    </row>
    <row r="22" spans="1:4" x14ac:dyDescent="0.25">
      <c r="A22" s="24">
        <v>2010</v>
      </c>
      <c r="B22" s="84">
        <v>2394585</v>
      </c>
      <c r="C22" s="24">
        <v>45918101</v>
      </c>
      <c r="D22" s="68">
        <f t="shared" si="0"/>
        <v>5.2149042487623781E-2</v>
      </c>
    </row>
    <row r="23" spans="1:4" x14ac:dyDescent="0.25">
      <c r="A23" s="23">
        <v>2011</v>
      </c>
      <c r="B23" s="83">
        <v>2728366</v>
      </c>
      <c r="C23" s="23">
        <v>46406446</v>
      </c>
      <c r="D23" s="66">
        <f t="shared" si="0"/>
        <v>5.8792823738322904E-2</v>
      </c>
    </row>
    <row r="24" spans="1:4" x14ac:dyDescent="0.25">
      <c r="A24" s="24">
        <v>2012</v>
      </c>
      <c r="B24" s="84">
        <v>2584243</v>
      </c>
      <c r="C24" s="24">
        <v>46881018</v>
      </c>
      <c r="D24" s="68">
        <f t="shared" si="0"/>
        <v>5.5123440365565442E-2</v>
      </c>
    </row>
    <row r="25" spans="1:4" x14ac:dyDescent="0.25">
      <c r="A25" s="23">
        <v>2013</v>
      </c>
      <c r="B25" s="83">
        <v>2774213</v>
      </c>
      <c r="C25" s="23">
        <v>47342363</v>
      </c>
      <c r="D25" s="66">
        <f t="shared" si="0"/>
        <v>5.8598955020475005E-2</v>
      </c>
    </row>
    <row r="26" spans="1:4" x14ac:dyDescent="0.25">
      <c r="A26" s="24">
        <v>2014</v>
      </c>
      <c r="B26" s="84">
        <v>2800710</v>
      </c>
      <c r="C26" s="24">
        <v>47791393</v>
      </c>
      <c r="D26" s="68">
        <f t="shared" si="0"/>
        <v>5.8602811598314368E-2</v>
      </c>
    </row>
    <row r="27" spans="1:4" x14ac:dyDescent="0.25">
      <c r="A27" s="23">
        <v>2015</v>
      </c>
      <c r="B27" s="83">
        <v>2565634</v>
      </c>
      <c r="C27" s="23">
        <v>48228704</v>
      </c>
      <c r="D27" s="66">
        <f t="shared" si="0"/>
        <v>5.3197241211374868E-2</v>
      </c>
    </row>
    <row r="28" spans="1:4" x14ac:dyDescent="0.25">
      <c r="A28" t="s">
        <v>97</v>
      </c>
    </row>
    <row r="30" spans="1:4" x14ac:dyDescent="0.25">
      <c r="A30" t="s">
        <v>52</v>
      </c>
    </row>
    <row r="31" spans="1:4" ht="75" x14ac:dyDescent="0.25">
      <c r="A31" s="21" t="s">
        <v>6</v>
      </c>
      <c r="B31" s="21" t="s">
        <v>80</v>
      </c>
      <c r="C31" s="21" t="s">
        <v>16</v>
      </c>
      <c r="D31" s="21" t="s">
        <v>83</v>
      </c>
    </row>
    <row r="32" spans="1:4" x14ac:dyDescent="0.25">
      <c r="A32" s="23">
        <v>1991</v>
      </c>
      <c r="B32" s="64">
        <v>0</v>
      </c>
      <c r="C32" s="23">
        <v>34916770</v>
      </c>
      <c r="D32" s="70">
        <f>B32/C32</f>
        <v>0</v>
      </c>
    </row>
    <row r="33" spans="1:4" x14ac:dyDescent="0.25">
      <c r="A33" s="24">
        <v>1992</v>
      </c>
      <c r="B33" s="65">
        <v>333275</v>
      </c>
      <c r="C33" s="24">
        <v>35558683</v>
      </c>
      <c r="D33" s="71">
        <f t="shared" ref="D33:D56" si="1">B33/C33</f>
        <v>9.3725349726816367E-3</v>
      </c>
    </row>
    <row r="34" spans="1:4" x14ac:dyDescent="0.25">
      <c r="A34" s="23">
        <v>1993</v>
      </c>
      <c r="B34" s="64">
        <v>123824</v>
      </c>
      <c r="C34" s="23">
        <v>36195170</v>
      </c>
      <c r="D34" s="70">
        <f t="shared" si="1"/>
        <v>3.4210089357226393E-3</v>
      </c>
    </row>
    <row r="35" spans="1:4" x14ac:dyDescent="0.25">
      <c r="A35" s="24">
        <v>1994</v>
      </c>
      <c r="B35" s="65">
        <v>103685</v>
      </c>
      <c r="C35" s="24">
        <v>36823539</v>
      </c>
      <c r="D35" s="71">
        <f t="shared" si="1"/>
        <v>2.8157261038924044E-3</v>
      </c>
    </row>
    <row r="36" spans="1:4" x14ac:dyDescent="0.25">
      <c r="A36" s="23">
        <v>1995</v>
      </c>
      <c r="B36" s="64">
        <v>30560</v>
      </c>
      <c r="C36" s="23">
        <v>37441980</v>
      </c>
      <c r="D36" s="70">
        <f t="shared" si="1"/>
        <v>8.1619615201973831E-4</v>
      </c>
    </row>
    <row r="37" spans="1:4" x14ac:dyDescent="0.25">
      <c r="A37" s="24">
        <v>1996</v>
      </c>
      <c r="B37" s="65">
        <v>14046</v>
      </c>
      <c r="C37" s="24">
        <v>38049040</v>
      </c>
      <c r="D37" s="71">
        <f t="shared" si="1"/>
        <v>3.6915517448009202E-4</v>
      </c>
    </row>
    <row r="38" spans="1:4" x14ac:dyDescent="0.25">
      <c r="A38" s="23">
        <v>1997</v>
      </c>
      <c r="B38" s="64">
        <v>1926</v>
      </c>
      <c r="C38" s="23">
        <v>38645409</v>
      </c>
      <c r="D38" s="70">
        <f t="shared" si="1"/>
        <v>4.9837743986614297E-5</v>
      </c>
    </row>
    <row r="39" spans="1:4" x14ac:dyDescent="0.25">
      <c r="A39" s="24">
        <v>1998</v>
      </c>
      <c r="B39" s="65">
        <v>35179</v>
      </c>
      <c r="C39" s="24">
        <v>39234059</v>
      </c>
      <c r="D39" s="71">
        <f t="shared" si="1"/>
        <v>8.9664441805524118E-4</v>
      </c>
    </row>
    <row r="40" spans="1:4" x14ac:dyDescent="0.25">
      <c r="A40" s="23">
        <v>1999</v>
      </c>
      <c r="B40" s="64">
        <v>1302</v>
      </c>
      <c r="C40" s="23">
        <v>39819279</v>
      </c>
      <c r="D40" s="70">
        <f t="shared" si="1"/>
        <v>3.269772915777807E-5</v>
      </c>
    </row>
    <row r="41" spans="1:4" x14ac:dyDescent="0.25">
      <c r="A41" s="24">
        <v>2000</v>
      </c>
      <c r="B41" s="65">
        <v>1828</v>
      </c>
      <c r="C41" s="24">
        <v>40403959</v>
      </c>
      <c r="D41" s="71">
        <f t="shared" si="1"/>
        <v>4.5243091153517901E-5</v>
      </c>
    </row>
    <row r="42" spans="1:4" x14ac:dyDescent="0.25">
      <c r="A42" s="23">
        <v>2001</v>
      </c>
      <c r="B42" s="64">
        <v>2105</v>
      </c>
      <c r="C42" s="23">
        <v>40988909</v>
      </c>
      <c r="D42" s="70">
        <f t="shared" si="1"/>
        <v>5.1355355664626255E-5</v>
      </c>
    </row>
    <row r="43" spans="1:4" x14ac:dyDescent="0.25">
      <c r="A43" s="24">
        <v>2002</v>
      </c>
      <c r="B43" s="65">
        <v>26588</v>
      </c>
      <c r="C43" s="24">
        <v>41572493</v>
      </c>
      <c r="D43" s="71">
        <f t="shared" si="1"/>
        <v>6.3955750741241332E-4</v>
      </c>
    </row>
    <row r="44" spans="1:4" x14ac:dyDescent="0.25">
      <c r="A44" s="23">
        <v>2003</v>
      </c>
      <c r="B44" s="64">
        <v>1339</v>
      </c>
      <c r="C44" s="23">
        <v>42152147</v>
      </c>
      <c r="D44" s="70">
        <f t="shared" si="1"/>
        <v>3.1765878971716434E-5</v>
      </c>
    </row>
    <row r="45" spans="1:4" x14ac:dyDescent="0.25">
      <c r="A45" s="24">
        <v>2004</v>
      </c>
      <c r="B45" s="65">
        <v>7</v>
      </c>
      <c r="C45" s="24">
        <v>42724157</v>
      </c>
      <c r="D45" s="71">
        <f t="shared" si="1"/>
        <v>1.6384173478250254E-7</v>
      </c>
    </row>
    <row r="46" spans="1:4" x14ac:dyDescent="0.25">
      <c r="A46" s="23">
        <v>2005</v>
      </c>
      <c r="B46" s="64">
        <v>0</v>
      </c>
      <c r="C46" s="23">
        <v>43285636</v>
      </c>
      <c r="D46" s="70">
        <f t="shared" si="1"/>
        <v>0</v>
      </c>
    </row>
    <row r="47" spans="1:4" x14ac:dyDescent="0.25">
      <c r="A47" s="24">
        <v>2006</v>
      </c>
      <c r="B47" s="65">
        <v>0</v>
      </c>
      <c r="C47" s="24">
        <v>43835744</v>
      </c>
      <c r="D47" s="71">
        <f t="shared" si="1"/>
        <v>0</v>
      </c>
    </row>
    <row r="48" spans="1:4" x14ac:dyDescent="0.25">
      <c r="A48" s="23">
        <v>2007</v>
      </c>
      <c r="B48" s="64">
        <v>55</v>
      </c>
      <c r="C48" s="23">
        <v>44374647</v>
      </c>
      <c r="D48" s="70">
        <f t="shared" si="1"/>
        <v>1.2394464794277687E-6</v>
      </c>
    </row>
    <row r="49" spans="1:4" x14ac:dyDescent="0.25">
      <c r="A49" s="24">
        <v>2008</v>
      </c>
      <c r="B49" s="65">
        <v>0</v>
      </c>
      <c r="C49" s="24">
        <v>44901660</v>
      </c>
      <c r="D49" s="71">
        <f t="shared" si="1"/>
        <v>0</v>
      </c>
    </row>
    <row r="50" spans="1:4" x14ac:dyDescent="0.25">
      <c r="A50" s="23">
        <v>2009</v>
      </c>
      <c r="B50" s="64">
        <v>0</v>
      </c>
      <c r="C50" s="23">
        <v>45416276</v>
      </c>
      <c r="D50" s="70">
        <f t="shared" si="1"/>
        <v>0</v>
      </c>
    </row>
    <row r="51" spans="1:4" x14ac:dyDescent="0.25">
      <c r="A51" s="24">
        <v>2010</v>
      </c>
      <c r="B51" s="65">
        <v>156</v>
      </c>
      <c r="C51" s="24">
        <v>45918101</v>
      </c>
      <c r="D51" s="71">
        <f t="shared" si="1"/>
        <v>3.397353039490897E-6</v>
      </c>
    </row>
    <row r="52" spans="1:4" x14ac:dyDescent="0.25">
      <c r="A52" s="23">
        <v>2011</v>
      </c>
      <c r="B52" s="64">
        <v>0</v>
      </c>
      <c r="C52" s="23">
        <v>46406446</v>
      </c>
      <c r="D52" s="70">
        <f t="shared" si="1"/>
        <v>0</v>
      </c>
    </row>
    <row r="53" spans="1:4" x14ac:dyDescent="0.25">
      <c r="A53" s="24">
        <v>2012</v>
      </c>
      <c r="B53" s="65">
        <v>660</v>
      </c>
      <c r="C53" s="24">
        <v>46881018</v>
      </c>
      <c r="D53" s="71">
        <f t="shared" si="1"/>
        <v>1.4078192585323126E-5</v>
      </c>
    </row>
    <row r="54" spans="1:4" x14ac:dyDescent="0.25">
      <c r="A54" s="23">
        <v>2013</v>
      </c>
      <c r="B54" s="64">
        <v>2140</v>
      </c>
      <c r="C54" s="23">
        <v>47342363</v>
      </c>
      <c r="D54" s="70">
        <f t="shared" si="1"/>
        <v>4.5202644405392273E-5</v>
      </c>
    </row>
    <row r="55" spans="1:4" x14ac:dyDescent="0.25">
      <c r="A55" s="24">
        <v>2014</v>
      </c>
      <c r="B55" s="65">
        <v>5808</v>
      </c>
      <c r="C55" s="24">
        <v>47791393</v>
      </c>
      <c r="D55" s="71">
        <f t="shared" si="1"/>
        <v>1.2152815884651029E-4</v>
      </c>
    </row>
    <row r="56" spans="1:4" x14ac:dyDescent="0.25">
      <c r="A56" s="23">
        <v>2015</v>
      </c>
      <c r="B56" s="64">
        <v>5969</v>
      </c>
      <c r="C56" s="23">
        <v>48228704</v>
      </c>
      <c r="D56" s="70">
        <f t="shared" si="1"/>
        <v>1.2376447022088754E-4</v>
      </c>
    </row>
    <row r="57" spans="1:4" x14ac:dyDescent="0.25">
      <c r="A57" t="s">
        <v>97</v>
      </c>
    </row>
    <row r="59" spans="1:4" x14ac:dyDescent="0.25">
      <c r="A59" t="s">
        <v>84</v>
      </c>
    </row>
    <row r="60" spans="1:4" ht="60" x14ac:dyDescent="0.25">
      <c r="A60" s="21" t="s">
        <v>6</v>
      </c>
      <c r="B60" s="21" t="s">
        <v>85</v>
      </c>
      <c r="C60" s="21" t="s">
        <v>16</v>
      </c>
      <c r="D60" s="47" t="s">
        <v>86</v>
      </c>
    </row>
    <row r="61" spans="1:4" x14ac:dyDescent="0.25">
      <c r="A61" s="23">
        <v>1991</v>
      </c>
      <c r="B61" s="64">
        <f t="shared" ref="B61:B85" si="2">B3+B32</f>
        <v>62300</v>
      </c>
      <c r="C61" s="23">
        <v>34916770</v>
      </c>
      <c r="D61" s="66">
        <f>B61/C61</f>
        <v>1.7842429296867951E-3</v>
      </c>
    </row>
    <row r="62" spans="1:4" x14ac:dyDescent="0.25">
      <c r="A62" s="24">
        <v>1992</v>
      </c>
      <c r="B62" s="65">
        <f t="shared" si="2"/>
        <v>344970</v>
      </c>
      <c r="C62" s="24">
        <v>35558683</v>
      </c>
      <c r="D62" s="68">
        <f t="shared" ref="D62:D85" si="3">B62/C62</f>
        <v>9.7014279184636839E-3</v>
      </c>
    </row>
    <row r="63" spans="1:4" x14ac:dyDescent="0.25">
      <c r="A63" s="23">
        <v>1993</v>
      </c>
      <c r="B63" s="64">
        <f t="shared" si="2"/>
        <v>518993</v>
      </c>
      <c r="C63" s="23">
        <v>36195170</v>
      </c>
      <c r="D63" s="66">
        <f t="shared" si="3"/>
        <v>1.433873635625969E-2</v>
      </c>
    </row>
    <row r="64" spans="1:4" x14ac:dyDescent="0.25">
      <c r="A64" s="24">
        <v>1994</v>
      </c>
      <c r="B64" s="65">
        <f t="shared" si="2"/>
        <v>1128198</v>
      </c>
      <c r="C64" s="24">
        <v>36823539</v>
      </c>
      <c r="D64" s="68">
        <f t="shared" si="3"/>
        <v>3.0637956878615064E-2</v>
      </c>
    </row>
    <row r="65" spans="1:4" x14ac:dyDescent="0.25">
      <c r="A65" s="23">
        <v>1995</v>
      </c>
      <c r="B65" s="64">
        <f t="shared" si="2"/>
        <v>84262</v>
      </c>
      <c r="C65" s="23">
        <v>37441980</v>
      </c>
      <c r="D65" s="66">
        <f t="shared" si="3"/>
        <v>2.250468591671701E-3</v>
      </c>
    </row>
    <row r="66" spans="1:4" x14ac:dyDescent="0.25">
      <c r="A66" s="24">
        <v>1996</v>
      </c>
      <c r="B66" s="65">
        <f t="shared" si="2"/>
        <v>160883</v>
      </c>
      <c r="C66" s="24">
        <v>38049040</v>
      </c>
      <c r="D66" s="68">
        <f t="shared" si="3"/>
        <v>4.2283064171921292E-3</v>
      </c>
    </row>
    <row r="67" spans="1:4" x14ac:dyDescent="0.25">
      <c r="A67" s="23">
        <v>1997</v>
      </c>
      <c r="B67" s="64">
        <f t="shared" si="2"/>
        <v>271315</v>
      </c>
      <c r="C67" s="23">
        <v>38645409</v>
      </c>
      <c r="D67" s="66">
        <f t="shared" si="3"/>
        <v>7.0206269520915153E-3</v>
      </c>
    </row>
    <row r="68" spans="1:4" x14ac:dyDescent="0.25">
      <c r="A68" s="24">
        <v>1998</v>
      </c>
      <c r="B68" s="65">
        <f t="shared" si="2"/>
        <v>179890</v>
      </c>
      <c r="C68" s="24">
        <v>39234059</v>
      </c>
      <c r="D68" s="68">
        <f t="shared" si="3"/>
        <v>4.5850468849017124E-3</v>
      </c>
    </row>
    <row r="69" spans="1:4" x14ac:dyDescent="0.25">
      <c r="A69" s="23">
        <v>1999</v>
      </c>
      <c r="B69" s="64">
        <f t="shared" si="2"/>
        <v>167480</v>
      </c>
      <c r="C69" s="23">
        <v>39819279</v>
      </c>
      <c r="D69" s="66">
        <f t="shared" si="3"/>
        <v>4.2060028259175665E-3</v>
      </c>
    </row>
    <row r="70" spans="1:4" x14ac:dyDescent="0.25">
      <c r="A70" s="24">
        <v>2000</v>
      </c>
      <c r="B70" s="65">
        <f t="shared" si="2"/>
        <v>810131</v>
      </c>
      <c r="C70" s="24">
        <v>40403959</v>
      </c>
      <c r="D70" s="68">
        <f t="shared" si="3"/>
        <v>2.0050782647314337E-2</v>
      </c>
    </row>
    <row r="71" spans="1:4" x14ac:dyDescent="0.25">
      <c r="A71" s="23">
        <v>2001</v>
      </c>
      <c r="B71" s="64">
        <f t="shared" si="2"/>
        <v>877014</v>
      </c>
      <c r="C71" s="23">
        <v>40988909</v>
      </c>
      <c r="D71" s="66">
        <f t="shared" si="3"/>
        <v>2.1396373345775072E-2</v>
      </c>
    </row>
    <row r="72" spans="1:4" x14ac:dyDescent="0.25">
      <c r="A72" s="24">
        <v>2002</v>
      </c>
      <c r="B72" s="65">
        <f t="shared" si="2"/>
        <v>1477700</v>
      </c>
      <c r="C72" s="24">
        <v>41572493</v>
      </c>
      <c r="D72" s="68">
        <f t="shared" si="3"/>
        <v>3.554513798342572E-2</v>
      </c>
    </row>
    <row r="73" spans="1:4" x14ac:dyDescent="0.25">
      <c r="A73" s="23">
        <v>2003</v>
      </c>
      <c r="B73" s="64">
        <f t="shared" si="2"/>
        <v>1958789</v>
      </c>
      <c r="C73" s="23">
        <v>42152147</v>
      </c>
      <c r="D73" s="66">
        <f t="shared" si="3"/>
        <v>4.6469495373509681E-2</v>
      </c>
    </row>
    <row r="74" spans="1:4" x14ac:dyDescent="0.25">
      <c r="A74" s="24">
        <v>2004</v>
      </c>
      <c r="B74" s="65">
        <f t="shared" si="2"/>
        <v>2120560</v>
      </c>
      <c r="C74" s="24">
        <v>42724157</v>
      </c>
      <c r="D74" s="68">
        <f t="shared" si="3"/>
        <v>4.9633747015769086E-2</v>
      </c>
    </row>
    <row r="75" spans="1:4" x14ac:dyDescent="0.25">
      <c r="A75" s="23">
        <v>2005</v>
      </c>
      <c r="B75" s="64">
        <f t="shared" si="2"/>
        <v>1779987</v>
      </c>
      <c r="C75" s="23">
        <v>43285636</v>
      </c>
      <c r="D75" s="66">
        <f t="shared" si="3"/>
        <v>4.1121886253444442E-2</v>
      </c>
    </row>
    <row r="76" spans="1:4" x14ac:dyDescent="0.25">
      <c r="A76" s="24">
        <v>2006</v>
      </c>
      <c r="B76" s="65">
        <f t="shared" si="2"/>
        <v>2085945</v>
      </c>
      <c r="C76" s="24">
        <v>43835744</v>
      </c>
      <c r="D76" s="68">
        <f t="shared" si="3"/>
        <v>4.7585481838747848E-2</v>
      </c>
    </row>
    <row r="77" spans="1:4" x14ac:dyDescent="0.25">
      <c r="A77" s="23">
        <v>2007</v>
      </c>
      <c r="B77" s="64">
        <f t="shared" si="2"/>
        <v>2828348</v>
      </c>
      <c r="C77" s="23">
        <v>44374647</v>
      </c>
      <c r="D77" s="66">
        <f t="shared" si="3"/>
        <v>6.3737926749028562E-2</v>
      </c>
    </row>
    <row r="78" spans="1:4" x14ac:dyDescent="0.25">
      <c r="A78" s="24">
        <v>2008</v>
      </c>
      <c r="B78" s="65">
        <f t="shared" si="2"/>
        <v>1831690</v>
      </c>
      <c r="C78" s="24">
        <v>44901660</v>
      </c>
      <c r="D78" s="68">
        <f t="shared" si="3"/>
        <v>4.0793369332002422E-2</v>
      </c>
    </row>
    <row r="79" spans="1:4" x14ac:dyDescent="0.25">
      <c r="A79" s="23">
        <v>2009</v>
      </c>
      <c r="B79" s="64">
        <f t="shared" si="2"/>
        <v>3423726</v>
      </c>
      <c r="C79" s="23">
        <v>45416276</v>
      </c>
      <c r="D79" s="66">
        <f t="shared" si="3"/>
        <v>7.5385441113665949E-2</v>
      </c>
    </row>
    <row r="80" spans="1:4" x14ac:dyDescent="0.25">
      <c r="A80" s="24">
        <v>2010</v>
      </c>
      <c r="B80" s="65">
        <f t="shared" si="2"/>
        <v>2394741</v>
      </c>
      <c r="C80" s="24">
        <v>45918101</v>
      </c>
      <c r="D80" s="68">
        <f t="shared" si="3"/>
        <v>5.215243984066327E-2</v>
      </c>
    </row>
    <row r="81" spans="1:4" x14ac:dyDescent="0.25">
      <c r="A81" s="23">
        <v>2011</v>
      </c>
      <c r="B81" s="64">
        <f t="shared" si="2"/>
        <v>2728366</v>
      </c>
      <c r="C81" s="23">
        <v>46406446</v>
      </c>
      <c r="D81" s="66">
        <f t="shared" si="3"/>
        <v>5.8792823738322904E-2</v>
      </c>
    </row>
    <row r="82" spans="1:4" x14ac:dyDescent="0.25">
      <c r="A82" s="24">
        <v>2012</v>
      </c>
      <c r="B82" s="65">
        <f t="shared" si="2"/>
        <v>2584903</v>
      </c>
      <c r="C82" s="24">
        <v>46881018</v>
      </c>
      <c r="D82" s="68">
        <f t="shared" si="3"/>
        <v>5.5137518558150765E-2</v>
      </c>
    </row>
    <row r="83" spans="1:4" x14ac:dyDescent="0.25">
      <c r="A83" s="23">
        <v>2013</v>
      </c>
      <c r="B83" s="64">
        <f t="shared" si="2"/>
        <v>2776353</v>
      </c>
      <c r="C83" s="23">
        <v>47342363</v>
      </c>
      <c r="D83" s="66">
        <f t="shared" si="3"/>
        <v>5.8644157664880396E-2</v>
      </c>
    </row>
    <row r="84" spans="1:4" x14ac:dyDescent="0.25">
      <c r="A84" s="24">
        <v>2014</v>
      </c>
      <c r="B84" s="65">
        <f t="shared" si="2"/>
        <v>2806518</v>
      </c>
      <c r="C84" s="24">
        <v>47791393</v>
      </c>
      <c r="D84" s="68">
        <f t="shared" si="3"/>
        <v>5.8724339757160876E-2</v>
      </c>
    </row>
    <row r="85" spans="1:4" x14ac:dyDescent="0.25">
      <c r="A85" s="23">
        <v>2015</v>
      </c>
      <c r="B85" s="64">
        <f t="shared" si="2"/>
        <v>2571603</v>
      </c>
      <c r="C85" s="23">
        <v>48228704</v>
      </c>
      <c r="D85" s="66">
        <f t="shared" si="3"/>
        <v>5.3321005681595757E-2</v>
      </c>
    </row>
    <row r="86" spans="1:4" x14ac:dyDescent="0.25">
      <c r="A86" t="s">
        <v>97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2" workbookViewId="0">
      <selection activeCell="A87" sqref="A87:XFD87"/>
    </sheetView>
  </sheetViews>
  <sheetFormatPr baseColWidth="10" defaultRowHeight="15" x14ac:dyDescent="0.25"/>
  <cols>
    <col min="4" max="4" width="15.5703125" customWidth="1"/>
  </cols>
  <sheetData>
    <row r="1" spans="1:4" x14ac:dyDescent="0.25">
      <c r="A1" t="s">
        <v>47</v>
      </c>
    </row>
    <row r="2" spans="1:4" ht="75" x14ac:dyDescent="0.25">
      <c r="A2" s="21" t="s">
        <v>6</v>
      </c>
      <c r="B2" s="21" t="s">
        <v>73</v>
      </c>
      <c r="C2" s="21" t="s">
        <v>34</v>
      </c>
      <c r="D2" s="47" t="s">
        <v>23</v>
      </c>
    </row>
    <row r="3" spans="1:4" x14ac:dyDescent="0.25">
      <c r="A3" s="23">
        <v>1991</v>
      </c>
      <c r="B3" s="83">
        <v>62300</v>
      </c>
      <c r="C3" s="25">
        <v>41.239551378248166</v>
      </c>
      <c r="D3" s="78">
        <f>(B3)/(C3*1000000000)</f>
        <v>1.5106856868685575E-6</v>
      </c>
    </row>
    <row r="4" spans="1:4" x14ac:dyDescent="0.25">
      <c r="A4" s="24">
        <v>1992</v>
      </c>
      <c r="B4" s="84">
        <v>11695</v>
      </c>
      <c r="C4" s="26">
        <v>49.279585355094838</v>
      </c>
      <c r="D4" s="79">
        <f t="shared" ref="D4:D27" si="0">(B4)/(C4*1000000000)</f>
        <v>2.3731936694939938E-7</v>
      </c>
    </row>
    <row r="5" spans="1:4" x14ac:dyDescent="0.25">
      <c r="A5" s="23">
        <v>1993</v>
      </c>
      <c r="B5" s="83">
        <v>395169</v>
      </c>
      <c r="C5" s="25">
        <v>55.802540100979527</v>
      </c>
      <c r="D5" s="78">
        <f t="shared" si="0"/>
        <v>7.0815593570634503E-6</v>
      </c>
    </row>
    <row r="6" spans="1:4" x14ac:dyDescent="0.25">
      <c r="A6" s="24">
        <v>1994</v>
      </c>
      <c r="B6" s="84">
        <v>1024513</v>
      </c>
      <c r="C6" s="26">
        <v>81.703496603993358</v>
      </c>
      <c r="D6" s="79">
        <f t="shared" si="0"/>
        <v>1.2539402138022151E-5</v>
      </c>
    </row>
    <row r="7" spans="1:4" x14ac:dyDescent="0.25">
      <c r="A7" s="23">
        <v>1995</v>
      </c>
      <c r="B7" s="83">
        <v>53702</v>
      </c>
      <c r="C7" s="25">
        <v>92.507277798198501</v>
      </c>
      <c r="D7" s="78">
        <f t="shared" si="0"/>
        <v>5.8051648776379627E-7</v>
      </c>
    </row>
    <row r="8" spans="1:4" x14ac:dyDescent="0.25">
      <c r="A8" s="24">
        <v>1996</v>
      </c>
      <c r="B8" s="84">
        <v>146837</v>
      </c>
      <c r="C8" s="26">
        <v>97.160111573336977</v>
      </c>
      <c r="D8" s="79">
        <f t="shared" si="0"/>
        <v>1.5112889191071651E-6</v>
      </c>
    </row>
    <row r="9" spans="1:4" x14ac:dyDescent="0.25">
      <c r="A9" s="23">
        <v>1997</v>
      </c>
      <c r="B9" s="83">
        <v>269389</v>
      </c>
      <c r="C9" s="25">
        <v>106.6595079635281</v>
      </c>
      <c r="D9" s="78">
        <f t="shared" si="0"/>
        <v>2.5256913813264238E-6</v>
      </c>
    </row>
    <row r="10" spans="1:4" x14ac:dyDescent="0.25">
      <c r="A10" s="24">
        <v>1998</v>
      </c>
      <c r="B10" s="84">
        <v>144711</v>
      </c>
      <c r="C10" s="26">
        <v>98.443743190849105</v>
      </c>
      <c r="D10" s="79">
        <f t="shared" si="0"/>
        <v>1.4699867691891231E-6</v>
      </c>
    </row>
    <row r="11" spans="1:4" x14ac:dyDescent="0.25">
      <c r="A11" s="23">
        <v>1999</v>
      </c>
      <c r="B11" s="83">
        <v>166178</v>
      </c>
      <c r="C11" s="25">
        <v>86.186156584381663</v>
      </c>
      <c r="D11" s="78">
        <f t="shared" si="0"/>
        <v>1.9281286761790018E-6</v>
      </c>
    </row>
    <row r="12" spans="1:4" x14ac:dyDescent="0.25">
      <c r="A12" s="24">
        <v>2000</v>
      </c>
      <c r="B12" s="84">
        <v>808303</v>
      </c>
      <c r="C12" s="26">
        <v>99.886577575544408</v>
      </c>
      <c r="D12" s="79">
        <f t="shared" si="0"/>
        <v>8.0922083789353869E-6</v>
      </c>
    </row>
    <row r="13" spans="1:4" x14ac:dyDescent="0.25">
      <c r="A13" s="23">
        <v>2001</v>
      </c>
      <c r="B13" s="83">
        <v>874909</v>
      </c>
      <c r="C13" s="25">
        <v>98.203544965267795</v>
      </c>
      <c r="D13" s="78">
        <f t="shared" si="0"/>
        <v>8.9091386701919375E-6</v>
      </c>
    </row>
    <row r="14" spans="1:4" x14ac:dyDescent="0.25">
      <c r="A14" s="24">
        <v>2002</v>
      </c>
      <c r="B14" s="84">
        <v>1451112</v>
      </c>
      <c r="C14" s="26">
        <v>97.933392356425259</v>
      </c>
      <c r="D14" s="79">
        <f t="shared" si="0"/>
        <v>1.4817336202535771E-5</v>
      </c>
    </row>
    <row r="15" spans="1:4" x14ac:dyDescent="0.25">
      <c r="A15" s="23">
        <v>2003</v>
      </c>
      <c r="B15" s="83">
        <v>1957450</v>
      </c>
      <c r="C15" s="25">
        <v>94.684582573316717</v>
      </c>
      <c r="D15" s="78">
        <f t="shared" si="0"/>
        <v>2.0673376243532532E-5</v>
      </c>
    </row>
    <row r="16" spans="1:4" x14ac:dyDescent="0.25">
      <c r="A16" s="24">
        <v>2004</v>
      </c>
      <c r="B16" s="84">
        <v>2120553</v>
      </c>
      <c r="C16" s="26">
        <v>117.07486551527938</v>
      </c>
      <c r="D16" s="79">
        <f t="shared" si="0"/>
        <v>1.8112794669178994E-5</v>
      </c>
    </row>
    <row r="17" spans="1:4" x14ac:dyDescent="0.25">
      <c r="A17" s="23">
        <v>2005</v>
      </c>
      <c r="B17" s="83">
        <v>1779987</v>
      </c>
      <c r="C17" s="25">
        <v>146.56626631057017</v>
      </c>
      <c r="D17" s="78">
        <f t="shared" si="0"/>
        <v>1.2144588552377074E-5</v>
      </c>
    </row>
    <row r="18" spans="1:4" x14ac:dyDescent="0.25">
      <c r="A18" s="24">
        <v>2006</v>
      </c>
      <c r="B18" s="84">
        <v>2085945</v>
      </c>
      <c r="C18" s="26">
        <v>162.59014609641432</v>
      </c>
      <c r="D18" s="79">
        <f t="shared" si="0"/>
        <v>1.2829467529742275E-5</v>
      </c>
    </row>
    <row r="19" spans="1:4" x14ac:dyDescent="0.25">
      <c r="A19" s="23">
        <v>2007</v>
      </c>
      <c r="B19" s="83">
        <v>2828293</v>
      </c>
      <c r="C19" s="25">
        <v>207.41649464237895</v>
      </c>
      <c r="D19" s="78">
        <f t="shared" si="0"/>
        <v>1.3635815246402918E-5</v>
      </c>
    </row>
    <row r="20" spans="1:4" x14ac:dyDescent="0.25">
      <c r="A20" s="24">
        <v>2008</v>
      </c>
      <c r="B20" s="84">
        <v>1831690</v>
      </c>
      <c r="C20" s="26">
        <v>243.98243787084013</v>
      </c>
      <c r="D20" s="79">
        <f t="shared" si="0"/>
        <v>7.5074665864666188E-6</v>
      </c>
    </row>
    <row r="21" spans="1:4" x14ac:dyDescent="0.25">
      <c r="A21" s="23">
        <v>2009</v>
      </c>
      <c r="B21" s="83">
        <v>3423726</v>
      </c>
      <c r="C21" s="25">
        <v>233.8216705442575</v>
      </c>
      <c r="D21" s="78">
        <f t="shared" si="0"/>
        <v>1.4642466594438093E-5</v>
      </c>
    </row>
    <row r="22" spans="1:4" x14ac:dyDescent="0.25">
      <c r="A22" s="24">
        <v>2010</v>
      </c>
      <c r="B22" s="84">
        <v>2394585</v>
      </c>
      <c r="C22" s="26">
        <v>287.01818463752926</v>
      </c>
      <c r="D22" s="79">
        <f t="shared" si="0"/>
        <v>8.3429731221528142E-6</v>
      </c>
    </row>
    <row r="23" spans="1:4" x14ac:dyDescent="0.25">
      <c r="A23" s="23">
        <v>2011</v>
      </c>
      <c r="B23" s="83">
        <v>2728366</v>
      </c>
      <c r="C23" s="25">
        <v>335.41515670218615</v>
      </c>
      <c r="D23" s="78">
        <f t="shared" si="0"/>
        <v>8.1342955006130083E-6</v>
      </c>
    </row>
    <row r="24" spans="1:4" x14ac:dyDescent="0.25">
      <c r="A24" s="24">
        <v>2012</v>
      </c>
      <c r="B24" s="84">
        <v>2584243</v>
      </c>
      <c r="C24" s="26">
        <v>369.65970037551983</v>
      </c>
      <c r="D24" s="79">
        <f t="shared" si="0"/>
        <v>6.9908702446460612E-6</v>
      </c>
    </row>
    <row r="25" spans="1:4" x14ac:dyDescent="0.25">
      <c r="A25" s="23">
        <v>2013</v>
      </c>
      <c r="B25" s="83">
        <v>2774213</v>
      </c>
      <c r="C25" s="25">
        <v>380.19188186037212</v>
      </c>
      <c r="D25" s="78">
        <f t="shared" si="0"/>
        <v>7.2968759522825562E-6</v>
      </c>
    </row>
    <row r="26" spans="1:4" x14ac:dyDescent="0.25">
      <c r="A26" s="24">
        <v>2014</v>
      </c>
      <c r="B26" s="84">
        <v>2800710</v>
      </c>
      <c r="C26" s="26">
        <v>378.41602053371474</v>
      </c>
      <c r="D26" s="79">
        <f t="shared" si="0"/>
        <v>7.4011401421374882E-6</v>
      </c>
    </row>
    <row r="27" spans="1:4" x14ac:dyDescent="0.25">
      <c r="A27" s="23">
        <v>2015</v>
      </c>
      <c r="B27" s="83">
        <v>2565634</v>
      </c>
      <c r="C27" s="25">
        <v>292.08015563330991</v>
      </c>
      <c r="D27" s="78">
        <f t="shared" si="0"/>
        <v>8.7840065492878193E-6</v>
      </c>
    </row>
    <row r="28" spans="1:4" x14ac:dyDescent="0.25">
      <c r="A28" t="s">
        <v>97</v>
      </c>
    </row>
    <row r="30" spans="1:4" x14ac:dyDescent="0.25">
      <c r="A30" t="s">
        <v>48</v>
      </c>
    </row>
    <row r="31" spans="1:4" ht="75" x14ac:dyDescent="0.25">
      <c r="A31" s="21" t="s">
        <v>6</v>
      </c>
      <c r="B31" s="21" t="s">
        <v>80</v>
      </c>
      <c r="C31" s="21" t="s">
        <v>34</v>
      </c>
      <c r="D31" s="47" t="s">
        <v>87</v>
      </c>
    </row>
    <row r="32" spans="1:4" x14ac:dyDescent="0.25">
      <c r="A32" s="23">
        <v>1991</v>
      </c>
      <c r="B32" s="64">
        <v>0</v>
      </c>
      <c r="C32" s="25">
        <v>41.239551378248166</v>
      </c>
      <c r="D32" s="76">
        <f>(B32)/(C32*1000000000)</f>
        <v>0</v>
      </c>
    </row>
    <row r="33" spans="1:4" x14ac:dyDescent="0.25">
      <c r="A33" s="24">
        <v>1992</v>
      </c>
      <c r="B33" s="65">
        <v>333275</v>
      </c>
      <c r="C33" s="26">
        <v>49.279585355094838</v>
      </c>
      <c r="D33" s="77">
        <f t="shared" ref="D33:D56" si="1">(B33)/(C33*1000000000)</f>
        <v>6.7629424557555428E-6</v>
      </c>
    </row>
    <row r="34" spans="1:4" x14ac:dyDescent="0.25">
      <c r="A34" s="23">
        <v>1993</v>
      </c>
      <c r="B34" s="64">
        <v>123824</v>
      </c>
      <c r="C34" s="25">
        <v>55.802540100979527</v>
      </c>
      <c r="D34" s="76">
        <f t="shared" si="1"/>
        <v>2.2189670895971716E-6</v>
      </c>
    </row>
    <row r="35" spans="1:4" x14ac:dyDescent="0.25">
      <c r="A35" s="24">
        <v>1994</v>
      </c>
      <c r="B35" s="65">
        <v>103685</v>
      </c>
      <c r="C35" s="26">
        <v>81.703496603993358</v>
      </c>
      <c r="D35" s="77">
        <f t="shared" si="1"/>
        <v>1.2690399347600535E-6</v>
      </c>
    </row>
    <row r="36" spans="1:4" x14ac:dyDescent="0.25">
      <c r="A36" s="23">
        <v>1995</v>
      </c>
      <c r="B36" s="64">
        <v>30560</v>
      </c>
      <c r="C36" s="25">
        <v>92.507277798198501</v>
      </c>
      <c r="D36" s="76">
        <f t="shared" si="1"/>
        <v>3.3035238661617096E-7</v>
      </c>
    </row>
    <row r="37" spans="1:4" x14ac:dyDescent="0.25">
      <c r="A37" s="24">
        <v>1996</v>
      </c>
      <c r="B37" s="65">
        <v>14046</v>
      </c>
      <c r="C37" s="26">
        <v>97.160111573336977</v>
      </c>
      <c r="D37" s="77">
        <f t="shared" si="1"/>
        <v>1.4456549887139645E-7</v>
      </c>
    </row>
    <row r="38" spans="1:4" x14ac:dyDescent="0.25">
      <c r="A38" s="23">
        <v>1997</v>
      </c>
      <c r="B38" s="64">
        <v>1926</v>
      </c>
      <c r="C38" s="25">
        <v>106.6595079635281</v>
      </c>
      <c r="D38" s="76">
        <f t="shared" si="1"/>
        <v>1.8057461887585211E-8</v>
      </c>
    </row>
    <row r="39" spans="1:4" x14ac:dyDescent="0.25">
      <c r="A39" s="24">
        <v>1998</v>
      </c>
      <c r="B39" s="65">
        <v>35179</v>
      </c>
      <c r="C39" s="26">
        <v>98.443743190849105</v>
      </c>
      <c r="D39" s="77">
        <f t="shared" si="1"/>
        <v>3.5735130400110673E-7</v>
      </c>
    </row>
    <row r="40" spans="1:4" x14ac:dyDescent="0.25">
      <c r="A40" s="23">
        <v>1999</v>
      </c>
      <c r="B40" s="64">
        <v>1302</v>
      </c>
      <c r="C40" s="25">
        <v>86.186156584381663</v>
      </c>
      <c r="D40" s="76">
        <f t="shared" si="1"/>
        <v>1.5106834456938105E-8</v>
      </c>
    </row>
    <row r="41" spans="1:4" x14ac:dyDescent="0.25">
      <c r="A41" s="24">
        <v>2000</v>
      </c>
      <c r="B41" s="65">
        <v>1828</v>
      </c>
      <c r="C41" s="26">
        <v>99.886577575544408</v>
      </c>
      <c r="D41" s="77">
        <f t="shared" si="1"/>
        <v>1.8300757162467403E-8</v>
      </c>
    </row>
    <row r="42" spans="1:4" x14ac:dyDescent="0.25">
      <c r="A42" s="23">
        <v>2001</v>
      </c>
      <c r="B42" s="64">
        <v>2105</v>
      </c>
      <c r="C42" s="25">
        <v>98.203544965267795</v>
      </c>
      <c r="D42" s="76">
        <f t="shared" si="1"/>
        <v>2.1435071419717967E-8</v>
      </c>
    </row>
    <row r="43" spans="1:4" x14ac:dyDescent="0.25">
      <c r="A43" s="24">
        <v>2002</v>
      </c>
      <c r="B43" s="65">
        <v>26588</v>
      </c>
      <c r="C43" s="26">
        <v>97.933392356425259</v>
      </c>
      <c r="D43" s="77">
        <f t="shared" si="1"/>
        <v>2.7149064645114994E-7</v>
      </c>
    </row>
    <row r="44" spans="1:4" x14ac:dyDescent="0.25">
      <c r="A44" s="23">
        <v>2003</v>
      </c>
      <c r="B44" s="64">
        <v>1339</v>
      </c>
      <c r="C44" s="25">
        <v>94.684582573316717</v>
      </c>
      <c r="D44" s="76">
        <f t="shared" si="1"/>
        <v>1.4141689846529954E-8</v>
      </c>
    </row>
    <row r="45" spans="1:4" x14ac:dyDescent="0.25">
      <c r="A45" s="24">
        <v>2004</v>
      </c>
      <c r="B45" s="65">
        <v>7</v>
      </c>
      <c r="C45" s="26">
        <v>117.07486551527938</v>
      </c>
      <c r="D45" s="77">
        <f t="shared" si="1"/>
        <v>5.9790801118506804E-11</v>
      </c>
    </row>
    <row r="46" spans="1:4" x14ac:dyDescent="0.25">
      <c r="A46" s="23">
        <v>2005</v>
      </c>
      <c r="B46" s="64">
        <v>0</v>
      </c>
      <c r="C46" s="25">
        <v>146.56626631057017</v>
      </c>
      <c r="D46" s="76">
        <f t="shared" si="1"/>
        <v>0</v>
      </c>
    </row>
    <row r="47" spans="1:4" x14ac:dyDescent="0.25">
      <c r="A47" s="24">
        <v>2006</v>
      </c>
      <c r="B47" s="65">
        <v>0</v>
      </c>
      <c r="C47" s="26">
        <v>162.59014609641432</v>
      </c>
      <c r="D47" s="77">
        <f t="shared" si="1"/>
        <v>0</v>
      </c>
    </row>
    <row r="48" spans="1:4" x14ac:dyDescent="0.25">
      <c r="A48" s="23">
        <v>2007</v>
      </c>
      <c r="B48" s="64">
        <v>55</v>
      </c>
      <c r="C48" s="25">
        <v>207.41649464237895</v>
      </c>
      <c r="D48" s="76">
        <f t="shared" si="1"/>
        <v>2.6516695354836312E-10</v>
      </c>
    </row>
    <row r="49" spans="1:4" x14ac:dyDescent="0.25">
      <c r="A49" s="24">
        <v>2008</v>
      </c>
      <c r="B49" s="65">
        <v>0</v>
      </c>
      <c r="C49" s="26">
        <v>243.98243787084013</v>
      </c>
      <c r="D49" s="77">
        <f t="shared" si="1"/>
        <v>0</v>
      </c>
    </row>
    <row r="50" spans="1:4" x14ac:dyDescent="0.25">
      <c r="A50" s="23">
        <v>2009</v>
      </c>
      <c r="B50" s="64">
        <v>0</v>
      </c>
      <c r="C50" s="25">
        <v>233.8216705442575</v>
      </c>
      <c r="D50" s="76">
        <f t="shared" si="1"/>
        <v>0</v>
      </c>
    </row>
    <row r="51" spans="1:4" x14ac:dyDescent="0.25">
      <c r="A51" s="24">
        <v>2010</v>
      </c>
      <c r="B51" s="65">
        <v>156</v>
      </c>
      <c r="C51" s="26">
        <v>287.01818463752926</v>
      </c>
      <c r="D51" s="77">
        <f t="shared" si="1"/>
        <v>5.435195689674156E-10</v>
      </c>
    </row>
    <row r="52" spans="1:4" x14ac:dyDescent="0.25">
      <c r="A52" s="23">
        <v>2011</v>
      </c>
      <c r="B52" s="64">
        <v>0</v>
      </c>
      <c r="C52" s="25">
        <v>335.41515670218615</v>
      </c>
      <c r="D52" s="76">
        <f t="shared" si="1"/>
        <v>0</v>
      </c>
    </row>
    <row r="53" spans="1:4" x14ac:dyDescent="0.25">
      <c r="A53" s="24">
        <v>2012</v>
      </c>
      <c r="B53" s="65">
        <v>660</v>
      </c>
      <c r="C53" s="26">
        <v>369.65970037551983</v>
      </c>
      <c r="D53" s="77">
        <f t="shared" si="1"/>
        <v>1.7854258912441284E-9</v>
      </c>
    </row>
    <row r="54" spans="1:4" x14ac:dyDescent="0.25">
      <c r="A54" s="23">
        <v>2013</v>
      </c>
      <c r="B54" s="64">
        <v>2140</v>
      </c>
      <c r="C54" s="25">
        <v>380.19188186037212</v>
      </c>
      <c r="D54" s="76">
        <f t="shared" si="1"/>
        <v>5.6287367040254909E-9</v>
      </c>
    </row>
    <row r="55" spans="1:4" x14ac:dyDescent="0.25">
      <c r="A55" s="24">
        <v>2014</v>
      </c>
      <c r="B55" s="65">
        <v>5808</v>
      </c>
      <c r="C55" s="26">
        <v>378.41602053371474</v>
      </c>
      <c r="D55" s="77">
        <f t="shared" si="1"/>
        <v>1.5348187404456204E-8</v>
      </c>
    </row>
    <row r="56" spans="1:4" x14ac:dyDescent="0.25">
      <c r="A56" s="23">
        <v>2015</v>
      </c>
      <c r="B56" s="64">
        <v>5969</v>
      </c>
      <c r="C56" s="25">
        <v>292.08015563330991</v>
      </c>
      <c r="D56" s="76">
        <f t="shared" si="1"/>
        <v>2.0436170978673884E-8</v>
      </c>
    </row>
    <row r="57" spans="1:4" x14ac:dyDescent="0.25">
      <c r="A57" t="s">
        <v>97</v>
      </c>
    </row>
    <row r="59" spans="1:4" x14ac:dyDescent="0.25">
      <c r="A59" t="s">
        <v>49</v>
      </c>
    </row>
    <row r="60" spans="1:4" ht="75" x14ac:dyDescent="0.25">
      <c r="A60" s="21" t="s">
        <v>6</v>
      </c>
      <c r="B60" s="21" t="s">
        <v>85</v>
      </c>
      <c r="C60" s="21" t="s">
        <v>34</v>
      </c>
      <c r="D60" s="21" t="s">
        <v>88</v>
      </c>
    </row>
    <row r="61" spans="1:4" x14ac:dyDescent="0.25">
      <c r="A61" s="23">
        <v>1991</v>
      </c>
      <c r="B61" s="64">
        <f t="shared" ref="B61:B85" si="2">B3+B32</f>
        <v>62300</v>
      </c>
      <c r="C61" s="25">
        <v>41.239551378248166</v>
      </c>
      <c r="D61" s="76">
        <f>(B61)/(C61*1000000000)</f>
        <v>1.5106856868685575E-6</v>
      </c>
    </row>
    <row r="62" spans="1:4" x14ac:dyDescent="0.25">
      <c r="A62" s="24">
        <v>1992</v>
      </c>
      <c r="B62" s="65">
        <f t="shared" si="2"/>
        <v>344970</v>
      </c>
      <c r="C62" s="26">
        <v>49.279585355094838</v>
      </c>
      <c r="D62" s="77">
        <f t="shared" ref="D62:D85" si="3">(B62)/(C62*1000000000)</f>
        <v>7.0002618227049427E-6</v>
      </c>
    </row>
    <row r="63" spans="1:4" x14ac:dyDescent="0.25">
      <c r="A63" s="23">
        <v>1993</v>
      </c>
      <c r="B63" s="64">
        <f t="shared" si="2"/>
        <v>518993</v>
      </c>
      <c r="C63" s="25">
        <v>55.802540100979527</v>
      </c>
      <c r="D63" s="76">
        <f t="shared" si="3"/>
        <v>9.3005264466606219E-6</v>
      </c>
    </row>
    <row r="64" spans="1:4" x14ac:dyDescent="0.25">
      <c r="A64" s="24">
        <v>1994</v>
      </c>
      <c r="B64" s="65">
        <f t="shared" si="2"/>
        <v>1128198</v>
      </c>
      <c r="C64" s="26">
        <v>81.703496603993358</v>
      </c>
      <c r="D64" s="77">
        <f t="shared" si="3"/>
        <v>1.3808442072782205E-5</v>
      </c>
    </row>
    <row r="65" spans="1:4" x14ac:dyDescent="0.25">
      <c r="A65" s="23">
        <v>1995</v>
      </c>
      <c r="B65" s="64">
        <f t="shared" si="2"/>
        <v>84262</v>
      </c>
      <c r="C65" s="25">
        <v>92.507277798198501</v>
      </c>
      <c r="D65" s="76">
        <f t="shared" si="3"/>
        <v>9.1086887437996722E-7</v>
      </c>
    </row>
    <row r="66" spans="1:4" x14ac:dyDescent="0.25">
      <c r="A66" s="24">
        <v>1996</v>
      </c>
      <c r="B66" s="65">
        <f t="shared" si="2"/>
        <v>160883</v>
      </c>
      <c r="C66" s="26">
        <v>97.160111573336977</v>
      </c>
      <c r="D66" s="77">
        <f t="shared" si="3"/>
        <v>1.6558544179785615E-6</v>
      </c>
    </row>
    <row r="67" spans="1:4" x14ac:dyDescent="0.25">
      <c r="A67" s="23">
        <v>1997</v>
      </c>
      <c r="B67" s="64">
        <f t="shared" si="2"/>
        <v>271315</v>
      </c>
      <c r="C67" s="25">
        <v>106.6595079635281</v>
      </c>
      <c r="D67" s="76">
        <f t="shared" si="3"/>
        <v>2.5437488432140089E-6</v>
      </c>
    </row>
    <row r="68" spans="1:4" x14ac:dyDescent="0.25">
      <c r="A68" s="24">
        <v>1998</v>
      </c>
      <c r="B68" s="65">
        <f t="shared" si="2"/>
        <v>179890</v>
      </c>
      <c r="C68" s="26">
        <v>98.443743190849105</v>
      </c>
      <c r="D68" s="77">
        <f t="shared" si="3"/>
        <v>1.8273380731902296E-6</v>
      </c>
    </row>
    <row r="69" spans="1:4" x14ac:dyDescent="0.25">
      <c r="A69" s="23">
        <v>1999</v>
      </c>
      <c r="B69" s="64">
        <f t="shared" si="2"/>
        <v>167480</v>
      </c>
      <c r="C69" s="25">
        <v>86.186156584381663</v>
      </c>
      <c r="D69" s="76">
        <f t="shared" si="3"/>
        <v>1.9432355106359402E-6</v>
      </c>
    </row>
    <row r="70" spans="1:4" x14ac:dyDescent="0.25">
      <c r="A70" s="24">
        <v>2000</v>
      </c>
      <c r="B70" s="65">
        <f t="shared" si="2"/>
        <v>810131</v>
      </c>
      <c r="C70" s="26">
        <v>99.886577575544408</v>
      </c>
      <c r="D70" s="77">
        <f t="shared" si="3"/>
        <v>8.110509136097855E-6</v>
      </c>
    </row>
    <row r="71" spans="1:4" x14ac:dyDescent="0.25">
      <c r="A71" s="23">
        <v>2001</v>
      </c>
      <c r="B71" s="64">
        <f t="shared" si="2"/>
        <v>877014</v>
      </c>
      <c r="C71" s="25">
        <v>98.203544965267795</v>
      </c>
      <c r="D71" s="76">
        <f t="shared" si="3"/>
        <v>8.9305737416116552E-6</v>
      </c>
    </row>
    <row r="72" spans="1:4" x14ac:dyDescent="0.25">
      <c r="A72" s="24">
        <v>2002</v>
      </c>
      <c r="B72" s="65">
        <f t="shared" si="2"/>
        <v>1477700</v>
      </c>
      <c r="C72" s="26">
        <v>97.933392356425259</v>
      </c>
      <c r="D72" s="77">
        <f t="shared" si="3"/>
        <v>1.5088826848986922E-5</v>
      </c>
    </row>
    <row r="73" spans="1:4" x14ac:dyDescent="0.25">
      <c r="A73" s="23">
        <v>2003</v>
      </c>
      <c r="B73" s="64">
        <f t="shared" si="2"/>
        <v>1958789</v>
      </c>
      <c r="C73" s="25">
        <v>94.684582573316717</v>
      </c>
      <c r="D73" s="76">
        <f t="shared" si="3"/>
        <v>2.068751793337906E-5</v>
      </c>
    </row>
    <row r="74" spans="1:4" x14ac:dyDescent="0.25">
      <c r="A74" s="24">
        <v>2004</v>
      </c>
      <c r="B74" s="65">
        <f t="shared" si="2"/>
        <v>2120560</v>
      </c>
      <c r="C74" s="26">
        <v>117.07486551527938</v>
      </c>
      <c r="D74" s="77">
        <f t="shared" si="3"/>
        <v>1.8112854459980112E-5</v>
      </c>
    </row>
    <row r="75" spans="1:4" x14ac:dyDescent="0.25">
      <c r="A75" s="23">
        <v>2005</v>
      </c>
      <c r="B75" s="64">
        <f t="shared" si="2"/>
        <v>1779987</v>
      </c>
      <c r="C75" s="25">
        <v>146.56626631057017</v>
      </c>
      <c r="D75" s="76">
        <f t="shared" si="3"/>
        <v>1.2144588552377074E-5</v>
      </c>
    </row>
    <row r="76" spans="1:4" x14ac:dyDescent="0.25">
      <c r="A76" s="24">
        <v>2006</v>
      </c>
      <c r="B76" s="65">
        <f t="shared" si="2"/>
        <v>2085945</v>
      </c>
      <c r="C76" s="26">
        <v>162.59014609641432</v>
      </c>
      <c r="D76" s="77">
        <f t="shared" si="3"/>
        <v>1.2829467529742275E-5</v>
      </c>
    </row>
    <row r="77" spans="1:4" x14ac:dyDescent="0.25">
      <c r="A77" s="23">
        <v>2007</v>
      </c>
      <c r="B77" s="64">
        <f t="shared" si="2"/>
        <v>2828348</v>
      </c>
      <c r="C77" s="25">
        <v>207.41649464237895</v>
      </c>
      <c r="D77" s="76">
        <f t="shared" si="3"/>
        <v>1.3636080413356468E-5</v>
      </c>
    </row>
    <row r="78" spans="1:4" x14ac:dyDescent="0.25">
      <c r="A78" s="24">
        <v>2008</v>
      </c>
      <c r="B78" s="65">
        <f t="shared" si="2"/>
        <v>1831690</v>
      </c>
      <c r="C78" s="26">
        <v>243.98243787084013</v>
      </c>
      <c r="D78" s="77">
        <f t="shared" si="3"/>
        <v>7.5074665864666188E-6</v>
      </c>
    </row>
    <row r="79" spans="1:4" x14ac:dyDescent="0.25">
      <c r="A79" s="23">
        <v>2009</v>
      </c>
      <c r="B79" s="64">
        <f t="shared" si="2"/>
        <v>3423726</v>
      </c>
      <c r="C79" s="25">
        <v>233.8216705442575</v>
      </c>
      <c r="D79" s="76">
        <f t="shared" si="3"/>
        <v>1.4642466594438093E-5</v>
      </c>
    </row>
    <row r="80" spans="1:4" x14ac:dyDescent="0.25">
      <c r="A80" s="24">
        <v>2010</v>
      </c>
      <c r="B80" s="65">
        <f t="shared" si="2"/>
        <v>2394741</v>
      </c>
      <c r="C80" s="26">
        <v>287.01818463752926</v>
      </c>
      <c r="D80" s="77">
        <f t="shared" si="3"/>
        <v>8.3435166417217809E-6</v>
      </c>
    </row>
    <row r="81" spans="1:4" x14ac:dyDescent="0.25">
      <c r="A81" s="23">
        <v>2011</v>
      </c>
      <c r="B81" s="64">
        <f t="shared" si="2"/>
        <v>2728366</v>
      </c>
      <c r="C81" s="25">
        <v>335.41515670218615</v>
      </c>
      <c r="D81" s="76">
        <f t="shared" si="3"/>
        <v>8.1342955006130083E-6</v>
      </c>
    </row>
    <row r="82" spans="1:4" x14ac:dyDescent="0.25">
      <c r="A82" s="24">
        <v>2012</v>
      </c>
      <c r="B82" s="65">
        <f t="shared" si="2"/>
        <v>2584903</v>
      </c>
      <c r="C82" s="26">
        <v>369.65970037551983</v>
      </c>
      <c r="D82" s="77">
        <f t="shared" si="3"/>
        <v>6.9926556705373055E-6</v>
      </c>
    </row>
    <row r="83" spans="1:4" x14ac:dyDescent="0.25">
      <c r="A83" s="23">
        <v>2013</v>
      </c>
      <c r="B83" s="64">
        <f t="shared" si="2"/>
        <v>2776353</v>
      </c>
      <c r="C83" s="25">
        <v>380.19188186037212</v>
      </c>
      <c r="D83" s="76">
        <f t="shared" si="3"/>
        <v>7.3025046889865817E-6</v>
      </c>
    </row>
    <row r="84" spans="1:4" x14ac:dyDescent="0.25">
      <c r="A84" s="24">
        <v>2014</v>
      </c>
      <c r="B84" s="65">
        <f t="shared" si="2"/>
        <v>2806518</v>
      </c>
      <c r="C84" s="26">
        <v>378.41602053371474</v>
      </c>
      <c r="D84" s="77">
        <f t="shared" si="3"/>
        <v>7.4164883295419439E-6</v>
      </c>
    </row>
    <row r="85" spans="1:4" x14ac:dyDescent="0.25">
      <c r="A85" s="23">
        <v>2015</v>
      </c>
      <c r="B85" s="64">
        <f t="shared" si="2"/>
        <v>2571603</v>
      </c>
      <c r="C85" s="25">
        <v>292.08015563330991</v>
      </c>
      <c r="D85" s="76">
        <f t="shared" si="3"/>
        <v>8.8044427202664926E-6</v>
      </c>
    </row>
    <row r="86" spans="1:4" x14ac:dyDescent="0.25">
      <c r="A86" t="s">
        <v>97</v>
      </c>
    </row>
    <row r="88" spans="1:4" x14ac:dyDescent="0.25">
      <c r="A88" t="s">
        <v>50</v>
      </c>
    </row>
    <row r="89" spans="1:4" ht="75" x14ac:dyDescent="0.25">
      <c r="A89" s="21" t="s">
        <v>6</v>
      </c>
      <c r="B89" s="21" t="s">
        <v>85</v>
      </c>
      <c r="C89" s="21" t="s">
        <v>34</v>
      </c>
      <c r="D89" s="21" t="s">
        <v>89</v>
      </c>
    </row>
    <row r="90" spans="1:4" x14ac:dyDescent="0.25">
      <c r="A90" s="23">
        <v>1991</v>
      </c>
      <c r="B90" s="64">
        <f t="shared" ref="B90:B114" si="4">B61</f>
        <v>62300</v>
      </c>
      <c r="C90" s="25">
        <v>41.239551378248166</v>
      </c>
      <c r="D90" s="76">
        <f>((B90)/2)/(C90*1000000000)</f>
        <v>7.5534284343427874E-7</v>
      </c>
    </row>
    <row r="91" spans="1:4" x14ac:dyDescent="0.25">
      <c r="A91" s="24">
        <v>1992</v>
      </c>
      <c r="B91" s="65">
        <f t="shared" si="4"/>
        <v>344970</v>
      </c>
      <c r="C91" s="26">
        <v>49.279585355094838</v>
      </c>
      <c r="D91" s="77">
        <f t="shared" ref="D91:D114" si="5">((B91)/2)/(C91*1000000000)</f>
        <v>3.5001309113524713E-6</v>
      </c>
    </row>
    <row r="92" spans="1:4" x14ac:dyDescent="0.25">
      <c r="A92" s="23">
        <v>1993</v>
      </c>
      <c r="B92" s="64">
        <f t="shared" si="4"/>
        <v>518993</v>
      </c>
      <c r="C92" s="25">
        <v>55.802540100979527</v>
      </c>
      <c r="D92" s="76">
        <f t="shared" si="5"/>
        <v>4.650263223330311E-6</v>
      </c>
    </row>
    <row r="93" spans="1:4" x14ac:dyDescent="0.25">
      <c r="A93" s="24">
        <v>1994</v>
      </c>
      <c r="B93" s="65">
        <f t="shared" si="4"/>
        <v>1128198</v>
      </c>
      <c r="C93" s="26">
        <v>81.703496603993358</v>
      </c>
      <c r="D93" s="77">
        <f t="shared" si="5"/>
        <v>6.9042210363911026E-6</v>
      </c>
    </row>
    <row r="94" spans="1:4" x14ac:dyDescent="0.25">
      <c r="A94" s="23">
        <v>1995</v>
      </c>
      <c r="B94" s="64">
        <f t="shared" si="4"/>
        <v>84262</v>
      </c>
      <c r="C94" s="25">
        <v>92.507277798198501</v>
      </c>
      <c r="D94" s="76">
        <f t="shared" si="5"/>
        <v>4.5543443718998361E-7</v>
      </c>
    </row>
    <row r="95" spans="1:4" x14ac:dyDescent="0.25">
      <c r="A95" s="24">
        <v>1996</v>
      </c>
      <c r="B95" s="65">
        <f t="shared" si="4"/>
        <v>160883</v>
      </c>
      <c r="C95" s="26">
        <v>97.160111573336977</v>
      </c>
      <c r="D95" s="77">
        <f t="shared" si="5"/>
        <v>8.2792720898928076E-7</v>
      </c>
    </row>
    <row r="96" spans="1:4" x14ac:dyDescent="0.25">
      <c r="A96" s="23">
        <v>1997</v>
      </c>
      <c r="B96" s="64">
        <f t="shared" si="4"/>
        <v>271315</v>
      </c>
      <c r="C96" s="25">
        <v>106.6595079635281</v>
      </c>
      <c r="D96" s="76">
        <f t="shared" si="5"/>
        <v>1.2718744216070045E-6</v>
      </c>
    </row>
    <row r="97" spans="1:4" x14ac:dyDescent="0.25">
      <c r="A97" s="24">
        <v>1998</v>
      </c>
      <c r="B97" s="65">
        <f t="shared" si="4"/>
        <v>179890</v>
      </c>
      <c r="C97" s="26">
        <v>98.443743190849105</v>
      </c>
      <c r="D97" s="77">
        <f t="shared" si="5"/>
        <v>9.1366903659511481E-7</v>
      </c>
    </row>
    <row r="98" spans="1:4" x14ac:dyDescent="0.25">
      <c r="A98" s="23">
        <v>1999</v>
      </c>
      <c r="B98" s="64">
        <f t="shared" si="4"/>
        <v>167480</v>
      </c>
      <c r="C98" s="25">
        <v>86.186156584381663</v>
      </c>
      <c r="D98" s="76">
        <f t="shared" si="5"/>
        <v>9.716177553179701E-7</v>
      </c>
    </row>
    <row r="99" spans="1:4" x14ac:dyDescent="0.25">
      <c r="A99" s="24">
        <v>2000</v>
      </c>
      <c r="B99" s="65">
        <f t="shared" si="4"/>
        <v>810131</v>
      </c>
      <c r="C99" s="26">
        <v>99.886577575544408</v>
      </c>
      <c r="D99" s="77">
        <f t="shared" si="5"/>
        <v>4.0552545680489275E-6</v>
      </c>
    </row>
    <row r="100" spans="1:4" x14ac:dyDescent="0.25">
      <c r="A100" s="23">
        <v>2001</v>
      </c>
      <c r="B100" s="64">
        <f t="shared" si="4"/>
        <v>877014</v>
      </c>
      <c r="C100" s="25">
        <v>98.203544965267795</v>
      </c>
      <c r="D100" s="76">
        <f t="shared" si="5"/>
        <v>4.4652868708058276E-6</v>
      </c>
    </row>
    <row r="101" spans="1:4" x14ac:dyDescent="0.25">
      <c r="A101" s="24">
        <v>2002</v>
      </c>
      <c r="B101" s="65">
        <f t="shared" si="4"/>
        <v>1477700</v>
      </c>
      <c r="C101" s="26">
        <v>97.933392356425259</v>
      </c>
      <c r="D101" s="77">
        <f t="shared" si="5"/>
        <v>7.5444134244934608E-6</v>
      </c>
    </row>
    <row r="102" spans="1:4" x14ac:dyDescent="0.25">
      <c r="A102" s="23">
        <v>2003</v>
      </c>
      <c r="B102" s="64">
        <f t="shared" si="4"/>
        <v>1958789</v>
      </c>
      <c r="C102" s="25">
        <v>94.684582573316717</v>
      </c>
      <c r="D102" s="76">
        <f t="shared" si="5"/>
        <v>1.034375896668953E-5</v>
      </c>
    </row>
    <row r="103" spans="1:4" x14ac:dyDescent="0.25">
      <c r="A103" s="24">
        <v>2004</v>
      </c>
      <c r="B103" s="65">
        <f t="shared" si="4"/>
        <v>2120560</v>
      </c>
      <c r="C103" s="26">
        <v>117.07486551527938</v>
      </c>
      <c r="D103" s="77">
        <f t="shared" si="5"/>
        <v>9.0564272299900559E-6</v>
      </c>
    </row>
    <row r="104" spans="1:4" x14ac:dyDescent="0.25">
      <c r="A104" s="23">
        <v>2005</v>
      </c>
      <c r="B104" s="64">
        <f t="shared" si="4"/>
        <v>1779987</v>
      </c>
      <c r="C104" s="25">
        <v>146.56626631057017</v>
      </c>
      <c r="D104" s="76">
        <f t="shared" si="5"/>
        <v>6.0722942761885371E-6</v>
      </c>
    </row>
    <row r="105" spans="1:4" x14ac:dyDescent="0.25">
      <c r="A105" s="24">
        <v>2006</v>
      </c>
      <c r="B105" s="65">
        <f t="shared" si="4"/>
        <v>2085945</v>
      </c>
      <c r="C105" s="26">
        <v>162.59014609641432</v>
      </c>
      <c r="D105" s="77">
        <f t="shared" si="5"/>
        <v>6.4147337648711376E-6</v>
      </c>
    </row>
    <row r="106" spans="1:4" x14ac:dyDescent="0.25">
      <c r="A106" s="23">
        <v>2007</v>
      </c>
      <c r="B106" s="64">
        <f t="shared" si="4"/>
        <v>2828348</v>
      </c>
      <c r="C106" s="25">
        <v>207.41649464237895</v>
      </c>
      <c r="D106" s="76">
        <f t="shared" si="5"/>
        <v>6.8180402066782338E-6</v>
      </c>
    </row>
    <row r="107" spans="1:4" x14ac:dyDescent="0.25">
      <c r="A107" s="24">
        <v>2008</v>
      </c>
      <c r="B107" s="65">
        <f t="shared" si="4"/>
        <v>1831690</v>
      </c>
      <c r="C107" s="26">
        <v>243.98243787084013</v>
      </c>
      <c r="D107" s="77">
        <f t="shared" si="5"/>
        <v>3.7537332932333094E-6</v>
      </c>
    </row>
    <row r="108" spans="1:4" x14ac:dyDescent="0.25">
      <c r="A108" s="23">
        <v>2009</v>
      </c>
      <c r="B108" s="64">
        <f t="shared" si="4"/>
        <v>3423726</v>
      </c>
      <c r="C108" s="25">
        <v>233.8216705442575</v>
      </c>
      <c r="D108" s="76">
        <f t="shared" si="5"/>
        <v>7.3212332972190464E-6</v>
      </c>
    </row>
    <row r="109" spans="1:4" x14ac:dyDescent="0.25">
      <c r="A109" s="24">
        <v>2010</v>
      </c>
      <c r="B109" s="65">
        <f t="shared" si="4"/>
        <v>2394741</v>
      </c>
      <c r="C109" s="26">
        <v>287.01818463752926</v>
      </c>
      <c r="D109" s="77">
        <f t="shared" si="5"/>
        <v>4.1717583208608904E-6</v>
      </c>
    </row>
    <row r="110" spans="1:4" x14ac:dyDescent="0.25">
      <c r="A110" s="23">
        <v>2011</v>
      </c>
      <c r="B110" s="64">
        <f t="shared" si="4"/>
        <v>2728366</v>
      </c>
      <c r="C110" s="25">
        <v>335.41515670218615</v>
      </c>
      <c r="D110" s="76">
        <f t="shared" si="5"/>
        <v>4.0671477503065042E-6</v>
      </c>
    </row>
    <row r="111" spans="1:4" x14ac:dyDescent="0.25">
      <c r="A111" s="24">
        <v>2012</v>
      </c>
      <c r="B111" s="65">
        <f t="shared" si="4"/>
        <v>2584903</v>
      </c>
      <c r="C111" s="26">
        <v>369.65970037551983</v>
      </c>
      <c r="D111" s="77">
        <f t="shared" si="5"/>
        <v>3.4963278352686528E-6</v>
      </c>
    </row>
    <row r="112" spans="1:4" x14ac:dyDescent="0.25">
      <c r="A112" s="23">
        <v>2013</v>
      </c>
      <c r="B112" s="64">
        <f t="shared" si="4"/>
        <v>2776353</v>
      </c>
      <c r="C112" s="25">
        <v>380.19188186037212</v>
      </c>
      <c r="D112" s="76">
        <f t="shared" si="5"/>
        <v>3.6512523444932908E-6</v>
      </c>
    </row>
    <row r="113" spans="1:4" x14ac:dyDescent="0.25">
      <c r="A113" s="24">
        <v>2014</v>
      </c>
      <c r="B113" s="65">
        <f t="shared" si="4"/>
        <v>2806518</v>
      </c>
      <c r="C113" s="26">
        <v>378.41602053371474</v>
      </c>
      <c r="D113" s="77">
        <f t="shared" si="5"/>
        <v>3.708244164770972E-6</v>
      </c>
    </row>
    <row r="114" spans="1:4" x14ac:dyDescent="0.25">
      <c r="A114" s="23">
        <v>2015</v>
      </c>
      <c r="B114" s="64">
        <f t="shared" si="4"/>
        <v>2571603</v>
      </c>
      <c r="C114" s="25">
        <v>292.08015563330991</v>
      </c>
      <c r="D114" s="76">
        <f t="shared" si="5"/>
        <v>4.4022213601332463E-6</v>
      </c>
    </row>
    <row r="115" spans="1:4" x14ac:dyDescent="0.25">
      <c r="A115" t="s">
        <v>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8"/>
  <sheetViews>
    <sheetView topLeftCell="A80" workbookViewId="0">
      <selection activeCell="D65" sqref="D65"/>
    </sheetView>
  </sheetViews>
  <sheetFormatPr baseColWidth="10" defaultRowHeight="15" x14ac:dyDescent="0.25"/>
  <cols>
    <col min="3" max="3" width="28.42578125" customWidth="1"/>
    <col min="4" max="4" width="18.5703125" customWidth="1"/>
    <col min="5" max="5" width="19.140625" customWidth="1"/>
    <col min="6" max="6" width="18.140625" customWidth="1"/>
    <col min="9" max="9" width="12" bestFit="1" customWidth="1"/>
  </cols>
  <sheetData>
    <row r="2" spans="1:10" ht="18.75" x14ac:dyDescent="0.3">
      <c r="A2" s="54" t="s">
        <v>55</v>
      </c>
    </row>
    <row r="3" spans="1:10" ht="60" x14ac:dyDescent="0.25">
      <c r="A3" s="22" t="s">
        <v>6</v>
      </c>
      <c r="B3" s="21" t="s">
        <v>7</v>
      </c>
      <c r="C3" s="21" t="s">
        <v>10</v>
      </c>
      <c r="D3" s="21" t="s">
        <v>12</v>
      </c>
    </row>
    <row r="4" spans="1:10" x14ac:dyDescent="0.25">
      <c r="A4" s="23">
        <v>1991</v>
      </c>
      <c r="B4" s="25">
        <v>117.39608</v>
      </c>
      <c r="C4" s="25">
        <v>41.239551378248201</v>
      </c>
      <c r="D4" s="32">
        <f t="shared" ref="D4:D28" si="0">((B4*1000000))/((C4*1000000000))</f>
        <v>2.8466866412596467E-3</v>
      </c>
      <c r="J4" s="31"/>
    </row>
    <row r="5" spans="1:10" x14ac:dyDescent="0.25">
      <c r="A5" s="24">
        <v>1992</v>
      </c>
      <c r="B5" s="26">
        <v>106.158304</v>
      </c>
      <c r="C5" s="26">
        <v>49.279585355094838</v>
      </c>
      <c r="D5" s="33">
        <f t="shared" si="0"/>
        <v>2.1542044892434282E-3</v>
      </c>
    </row>
    <row r="6" spans="1:10" x14ac:dyDescent="0.25">
      <c r="A6" s="23">
        <v>1993</v>
      </c>
      <c r="B6" s="25">
        <v>111.905664</v>
      </c>
      <c r="C6" s="25">
        <v>55.802540100979527</v>
      </c>
      <c r="D6" s="32">
        <f t="shared" si="0"/>
        <v>2.0053865612120344E-3</v>
      </c>
    </row>
    <row r="7" spans="1:10" x14ac:dyDescent="0.25">
      <c r="A7" s="24">
        <v>1994</v>
      </c>
      <c r="B7" s="26">
        <v>230.752016</v>
      </c>
      <c r="C7" s="26">
        <v>81.703496603993358</v>
      </c>
      <c r="D7" s="33">
        <f t="shared" si="0"/>
        <v>2.8242612077966035E-3</v>
      </c>
    </row>
    <row r="8" spans="1:10" x14ac:dyDescent="0.25">
      <c r="A8" s="23">
        <v>1995</v>
      </c>
      <c r="B8" s="25">
        <v>248.418048</v>
      </c>
      <c r="C8" s="25">
        <v>92.507277798198501</v>
      </c>
      <c r="D8" s="32">
        <f t="shared" si="0"/>
        <v>2.685389235449297E-3</v>
      </c>
    </row>
    <row r="9" spans="1:10" x14ac:dyDescent="0.25">
      <c r="A9" s="24">
        <v>1996</v>
      </c>
      <c r="B9" s="26">
        <v>235.948736</v>
      </c>
      <c r="C9" s="26">
        <v>97.160111573336977</v>
      </c>
      <c r="D9" s="33">
        <f t="shared" si="0"/>
        <v>2.4284527073839828E-3</v>
      </c>
    </row>
    <row r="10" spans="1:10" x14ac:dyDescent="0.25">
      <c r="A10" s="23">
        <v>1997</v>
      </c>
      <c r="B10" s="25">
        <v>294.53584000000001</v>
      </c>
      <c r="C10" s="25">
        <v>106.6595079635281</v>
      </c>
      <c r="D10" s="32">
        <f t="shared" si="0"/>
        <v>2.7614588293498939E-3</v>
      </c>
    </row>
    <row r="11" spans="1:10" x14ac:dyDescent="0.25">
      <c r="A11" s="24">
        <v>1998</v>
      </c>
      <c r="B11" s="26">
        <v>223.45272</v>
      </c>
      <c r="C11" s="26">
        <v>98.443743190849105</v>
      </c>
      <c r="D11" s="33">
        <f t="shared" si="0"/>
        <v>2.2698519251426754E-3</v>
      </c>
    </row>
    <row r="12" spans="1:10" x14ac:dyDescent="0.25">
      <c r="A12" s="23">
        <v>1999</v>
      </c>
      <c r="B12" s="25">
        <v>196.59491199999999</v>
      </c>
      <c r="C12" s="25">
        <v>86.186156584381663</v>
      </c>
      <c r="D12" s="32">
        <f t="shared" si="0"/>
        <v>2.281049762411916E-3</v>
      </c>
    </row>
    <row r="13" spans="1:10" x14ac:dyDescent="0.25">
      <c r="A13" s="24">
        <v>2000</v>
      </c>
      <c r="B13" s="26">
        <v>189.49882500000001</v>
      </c>
      <c r="C13" s="26">
        <v>99.886577575544408</v>
      </c>
      <c r="D13" s="33">
        <f t="shared" si="0"/>
        <v>1.8971400322198614E-3</v>
      </c>
    </row>
    <row r="14" spans="1:10" x14ac:dyDescent="0.25">
      <c r="A14" s="23">
        <v>2001</v>
      </c>
      <c r="B14" s="25">
        <v>127.898691</v>
      </c>
      <c r="C14" s="25">
        <v>98.203544965267795</v>
      </c>
      <c r="D14" s="32">
        <f t="shared" si="0"/>
        <v>1.3023836465907077E-3</v>
      </c>
    </row>
    <row r="15" spans="1:10" x14ac:dyDescent="0.25">
      <c r="A15" s="24">
        <v>2002</v>
      </c>
      <c r="B15" s="26">
        <v>146.77928199999999</v>
      </c>
      <c r="C15" s="26">
        <v>97.933392356425259</v>
      </c>
      <c r="D15" s="33">
        <f t="shared" si="0"/>
        <v>1.4987664418465337E-3</v>
      </c>
    </row>
    <row r="16" spans="1:10" x14ac:dyDescent="0.25">
      <c r="A16" s="23">
        <v>2003</v>
      </c>
      <c r="B16" s="25">
        <v>136.01502199999999</v>
      </c>
      <c r="C16" s="25">
        <v>94.684582573316717</v>
      </c>
      <c r="D16" s="32">
        <f t="shared" si="0"/>
        <v>1.4365065389043677E-3</v>
      </c>
    </row>
    <row r="17" spans="1:4" x14ac:dyDescent="0.25">
      <c r="A17" s="24">
        <v>2004</v>
      </c>
      <c r="B17" s="26">
        <v>179.650712</v>
      </c>
      <c r="C17" s="26">
        <v>117.07486551527938</v>
      </c>
      <c r="D17" s="33">
        <f t="shared" si="0"/>
        <v>1.5344942845700205E-3</v>
      </c>
    </row>
    <row r="18" spans="1:4" x14ac:dyDescent="0.25">
      <c r="A18" s="23">
        <v>2005</v>
      </c>
      <c r="B18" s="25">
        <v>245.021457</v>
      </c>
      <c r="C18" s="25">
        <v>146.56626631057017</v>
      </c>
      <c r="D18" s="32">
        <f t="shared" si="0"/>
        <v>1.6717452328409992E-3</v>
      </c>
    </row>
    <row r="19" spans="1:4" x14ac:dyDescent="0.25">
      <c r="A19" s="24">
        <v>2006</v>
      </c>
      <c r="B19" s="26">
        <v>230.957716</v>
      </c>
      <c r="C19" s="26">
        <v>162.59014609641432</v>
      </c>
      <c r="D19" s="33">
        <f t="shared" si="0"/>
        <v>1.4204902421518487E-3</v>
      </c>
    </row>
    <row r="20" spans="1:4" x14ac:dyDescent="0.25">
      <c r="A20" s="23">
        <v>2007</v>
      </c>
      <c r="B20" s="25">
        <v>231.923089</v>
      </c>
      <c r="C20" s="25">
        <v>207.41649464237895</v>
      </c>
      <c r="D20" s="32">
        <f t="shared" si="0"/>
        <v>1.1181516175937432E-3</v>
      </c>
    </row>
    <row r="21" spans="1:4" x14ac:dyDescent="0.25">
      <c r="A21" s="24">
        <v>2008</v>
      </c>
      <c r="B21" s="26">
        <v>265.022673</v>
      </c>
      <c r="C21" s="26">
        <v>243.98243787084013</v>
      </c>
      <c r="D21" s="33">
        <f t="shared" si="0"/>
        <v>1.0862366788067681E-3</v>
      </c>
    </row>
    <row r="22" spans="1:4" x14ac:dyDescent="0.25">
      <c r="A22" s="23">
        <v>2009</v>
      </c>
      <c r="B22" s="25">
        <v>273.00163800000001</v>
      </c>
      <c r="C22" s="25">
        <v>233.8216705442575</v>
      </c>
      <c r="D22" s="32">
        <f t="shared" si="0"/>
        <v>1.1675634570762618E-3</v>
      </c>
    </row>
    <row r="23" spans="1:4" x14ac:dyDescent="0.25">
      <c r="A23" s="24">
        <v>2010</v>
      </c>
      <c r="B23" s="26">
        <v>393.85430200000002</v>
      </c>
      <c r="C23" s="26">
        <v>287.01818463752926</v>
      </c>
      <c r="D23" s="33">
        <f t="shared" si="0"/>
        <v>1.3722276952500151E-3</v>
      </c>
    </row>
    <row r="24" spans="1:4" x14ac:dyDescent="0.25">
      <c r="A24" s="23">
        <v>2011</v>
      </c>
      <c r="B24" s="25">
        <v>372.93016</v>
      </c>
      <c r="C24" s="25">
        <v>335.41515670218615</v>
      </c>
      <c r="D24" s="32">
        <f t="shared" si="0"/>
        <v>1.1118464760706186E-3</v>
      </c>
    </row>
    <row r="25" spans="1:4" x14ac:dyDescent="0.25">
      <c r="A25" s="24">
        <v>2012</v>
      </c>
      <c r="B25" s="26">
        <v>233.97899799999999</v>
      </c>
      <c r="C25" s="26">
        <v>369.65970037551983</v>
      </c>
      <c r="D25" s="33">
        <f t="shared" si="0"/>
        <v>6.3295781975236079E-4</v>
      </c>
    </row>
    <row r="26" spans="1:4" x14ac:dyDescent="0.25">
      <c r="A26" s="23">
        <v>2013</v>
      </c>
      <c r="B26" s="25">
        <v>248.12926200000001</v>
      </c>
      <c r="C26" s="25">
        <v>380.19188186037212</v>
      </c>
      <c r="D26" s="32">
        <f t="shared" si="0"/>
        <v>6.5264218895427924E-4</v>
      </c>
    </row>
    <row r="27" spans="1:4" x14ac:dyDescent="0.25">
      <c r="A27" s="24">
        <v>2014</v>
      </c>
      <c r="B27" s="26">
        <v>259.342128</v>
      </c>
      <c r="C27" s="26">
        <v>378.41602053371474</v>
      </c>
      <c r="D27" s="33">
        <f t="shared" si="0"/>
        <v>6.8533601625593457E-4</v>
      </c>
    </row>
    <row r="28" spans="1:4" x14ac:dyDescent="0.25">
      <c r="A28" s="23">
        <v>2015</v>
      </c>
      <c r="B28" s="25">
        <v>294.994102</v>
      </c>
      <c r="C28" s="25">
        <v>292.08015563330991</v>
      </c>
      <c r="D28" s="32">
        <f t="shared" si="0"/>
        <v>1.0099765297658509E-3</v>
      </c>
    </row>
    <row r="29" spans="1:4" x14ac:dyDescent="0.25">
      <c r="A29" t="s">
        <v>13</v>
      </c>
    </row>
    <row r="32" spans="1:4" ht="18.75" x14ac:dyDescent="0.3">
      <c r="A32" s="54" t="s">
        <v>56</v>
      </c>
    </row>
    <row r="33" spans="1:6" ht="45" x14ac:dyDescent="0.25">
      <c r="A33" s="22" t="s">
        <v>6</v>
      </c>
      <c r="B33" s="21" t="s">
        <v>8</v>
      </c>
      <c r="C33" s="21" t="s">
        <v>11</v>
      </c>
      <c r="D33" s="21" t="s">
        <v>18</v>
      </c>
    </row>
    <row r="34" spans="1:6" x14ac:dyDescent="0.25">
      <c r="A34" s="23">
        <v>1991</v>
      </c>
      <c r="B34" s="27">
        <v>314205</v>
      </c>
      <c r="C34" s="25">
        <v>3.5368009428951934</v>
      </c>
      <c r="D34" s="35">
        <f>(B34)/(C34*1000000000000)</f>
        <v>8.8838757134800646E-8</v>
      </c>
      <c r="E34" s="30"/>
    </row>
    <row r="35" spans="1:6" x14ac:dyDescent="0.25">
      <c r="A35" s="24">
        <v>1992</v>
      </c>
      <c r="B35" s="28">
        <v>367726</v>
      </c>
      <c r="C35" s="26">
        <v>3.8527943715942907</v>
      </c>
      <c r="D35" s="38">
        <f t="shared" ref="D35:D58" si="1">(B35)/(C35*1000000000000)</f>
        <v>9.5443972486866606E-8</v>
      </c>
      <c r="E35" s="29"/>
    </row>
    <row r="36" spans="1:6" x14ac:dyDescent="0.25">
      <c r="A36" s="23">
        <v>1993</v>
      </c>
      <c r="B36" s="27">
        <v>182919</v>
      </c>
      <c r="C36" s="25">
        <v>4.4149627869013592</v>
      </c>
      <c r="D36" s="35">
        <f t="shared" si="1"/>
        <v>4.1431606296365106E-8</v>
      </c>
      <c r="E36" s="29"/>
      <c r="F36" s="34"/>
    </row>
    <row r="37" spans="1:6" x14ac:dyDescent="0.25">
      <c r="A37" s="24">
        <v>1994</v>
      </c>
      <c r="B37" s="28">
        <v>132413</v>
      </c>
      <c r="C37" s="26">
        <v>4.8503480164918917</v>
      </c>
      <c r="D37" s="38">
        <f t="shared" si="1"/>
        <v>2.7299690568548168E-8</v>
      </c>
      <c r="E37" s="29"/>
    </row>
    <row r="38" spans="1:6" x14ac:dyDescent="0.25">
      <c r="A38" s="23">
        <v>1995</v>
      </c>
      <c r="B38" s="27">
        <v>166344</v>
      </c>
      <c r="C38" s="25">
        <v>5.3339255110589452</v>
      </c>
      <c r="D38" s="35">
        <f t="shared" si="1"/>
        <v>3.1186037310628979E-8</v>
      </c>
      <c r="E38" s="29"/>
    </row>
    <row r="39" spans="1:6" x14ac:dyDescent="0.25">
      <c r="A39" s="24">
        <v>1996</v>
      </c>
      <c r="B39" s="28">
        <v>139324</v>
      </c>
      <c r="C39" s="26">
        <v>4.7061871260196124</v>
      </c>
      <c r="D39" s="38">
        <f t="shared" si="1"/>
        <v>2.9604432690256648E-8</v>
      </c>
      <c r="E39" s="29"/>
    </row>
    <row r="40" spans="1:6" x14ac:dyDescent="0.25">
      <c r="A40" s="23">
        <v>1997</v>
      </c>
      <c r="B40" s="27">
        <v>216494</v>
      </c>
      <c r="C40" s="25">
        <v>4.3242781068658882</v>
      </c>
      <c r="D40" s="35">
        <f t="shared" si="1"/>
        <v>5.0064772581638743E-8</v>
      </c>
      <c r="E40" s="29"/>
    </row>
    <row r="41" spans="1:6" x14ac:dyDescent="0.25">
      <c r="A41" s="24">
        <v>1998</v>
      </c>
      <c r="B41" s="28">
        <v>210018</v>
      </c>
      <c r="C41" s="26">
        <v>3.9145748873422237</v>
      </c>
      <c r="D41" s="38">
        <f t="shared" si="1"/>
        <v>5.3650270091675376E-8</v>
      </c>
      <c r="E41" s="29"/>
    </row>
    <row r="42" spans="1:6" x14ac:dyDescent="0.25">
      <c r="A42" s="23">
        <v>1999</v>
      </c>
      <c r="B42" s="27">
        <v>137275</v>
      </c>
      <c r="C42" s="25">
        <v>4.4325992829225296</v>
      </c>
      <c r="D42" s="35">
        <f t="shared" si="1"/>
        <v>3.0969413483614289E-8</v>
      </c>
      <c r="E42" s="29"/>
    </row>
    <row r="43" spans="1:6" x14ac:dyDescent="0.25">
      <c r="A43" s="24">
        <v>2000</v>
      </c>
      <c r="B43" s="28">
        <v>154505</v>
      </c>
      <c r="C43" s="26">
        <v>4.7311987602711447</v>
      </c>
      <c r="D43" s="38">
        <f t="shared" si="1"/>
        <v>3.2656628442121367E-8</v>
      </c>
      <c r="E43" s="29"/>
    </row>
    <row r="44" spans="1:6" x14ac:dyDescent="0.25">
      <c r="A44" s="23">
        <v>2001</v>
      </c>
      <c r="B44" s="27">
        <v>437031</v>
      </c>
      <c r="C44" s="25">
        <v>4.1598599180935567</v>
      </c>
      <c r="D44" s="35">
        <f t="shared" si="1"/>
        <v>1.0505906655632989E-7</v>
      </c>
      <c r="E44" s="29"/>
    </row>
    <row r="45" spans="1:6" x14ac:dyDescent="0.25">
      <c r="A45" s="24">
        <v>2002</v>
      </c>
      <c r="B45" s="28">
        <v>257794</v>
      </c>
      <c r="C45" s="26">
        <v>3.9808195361597596</v>
      </c>
      <c r="D45" s="38">
        <f t="shared" si="1"/>
        <v>6.4759027044137308E-8</v>
      </c>
      <c r="E45" s="29"/>
    </row>
    <row r="46" spans="1:6" x14ac:dyDescent="0.25">
      <c r="A46" s="23">
        <v>2003</v>
      </c>
      <c r="B46" s="27">
        <v>45486</v>
      </c>
      <c r="C46" s="25">
        <v>4.3029391849637939</v>
      </c>
      <c r="D46" s="35">
        <f t="shared" si="1"/>
        <v>1.0570913983387551E-8</v>
      </c>
      <c r="E46" s="29"/>
    </row>
    <row r="47" spans="1:6" x14ac:dyDescent="0.25">
      <c r="A47" s="24">
        <v>2004</v>
      </c>
      <c r="B47" s="28">
        <v>208860</v>
      </c>
      <c r="C47" s="26">
        <v>4.6558030556505505</v>
      </c>
      <c r="D47" s="38">
        <f t="shared" si="1"/>
        <v>4.4860144963931725E-8</v>
      </c>
      <c r="E47" s="29"/>
    </row>
    <row r="48" spans="1:6" x14ac:dyDescent="0.25">
      <c r="A48" s="23">
        <v>2005</v>
      </c>
      <c r="B48" s="27">
        <v>76770</v>
      </c>
      <c r="C48" s="25">
        <v>4.5718674411304123</v>
      </c>
      <c r="D48" s="35">
        <f t="shared" si="1"/>
        <v>1.6791825438626085E-8</v>
      </c>
      <c r="E48" s="29"/>
    </row>
    <row r="49" spans="1:5" x14ac:dyDescent="0.25">
      <c r="A49" s="24">
        <v>2006</v>
      </c>
      <c r="B49" s="28">
        <v>379931</v>
      </c>
      <c r="C49" s="26">
        <v>4.356750212598012</v>
      </c>
      <c r="D49" s="38">
        <f t="shared" si="1"/>
        <v>8.7205137191796912E-8</v>
      </c>
      <c r="E49" s="29"/>
    </row>
    <row r="50" spans="1:5" x14ac:dyDescent="0.25">
      <c r="A50" s="23">
        <v>2007</v>
      </c>
      <c r="B50" s="27">
        <v>203043</v>
      </c>
      <c r="C50" s="25">
        <v>4.3563477943330771</v>
      </c>
      <c r="D50" s="35">
        <f t="shared" si="1"/>
        <v>4.6608537606691318E-8</v>
      </c>
      <c r="E50" s="29"/>
    </row>
    <row r="51" spans="1:5" x14ac:dyDescent="0.25">
      <c r="A51" s="24">
        <v>2008</v>
      </c>
      <c r="B51" s="28">
        <v>561680</v>
      </c>
      <c r="C51" s="26">
        <v>4.8491846419535705</v>
      </c>
      <c r="D51" s="38">
        <f t="shared" si="1"/>
        <v>1.1582978200923246E-7</v>
      </c>
      <c r="E51" s="29"/>
    </row>
    <row r="52" spans="1:5" x14ac:dyDescent="0.25">
      <c r="A52" s="23">
        <v>2009</v>
      </c>
      <c r="B52" s="27">
        <v>578600</v>
      </c>
      <c r="C52" s="25">
        <v>5.0351415676588998</v>
      </c>
      <c r="D52" s="35">
        <f t="shared" si="1"/>
        <v>1.1491235990590456E-7</v>
      </c>
      <c r="E52" s="29"/>
    </row>
    <row r="53" spans="1:5" x14ac:dyDescent="0.25">
      <c r="A53" s="24">
        <v>2010</v>
      </c>
      <c r="B53" s="28">
        <v>265114</v>
      </c>
      <c r="C53" s="26">
        <v>5.4987178158097691</v>
      </c>
      <c r="D53" s="38">
        <f t="shared" si="1"/>
        <v>4.8213785264221266E-8</v>
      </c>
      <c r="E53" s="29"/>
    </row>
    <row r="54" spans="1:5" x14ac:dyDescent="0.25">
      <c r="A54" s="23">
        <v>2011</v>
      </c>
      <c r="B54" s="27">
        <v>542317</v>
      </c>
      <c r="C54" s="25">
        <v>5.9089891864122199</v>
      </c>
      <c r="D54" s="35">
        <f t="shared" si="1"/>
        <v>9.1778303004355368E-8</v>
      </c>
      <c r="E54" s="29"/>
    </row>
    <row r="55" spans="1:5" x14ac:dyDescent="0.25">
      <c r="A55" s="24">
        <v>2012</v>
      </c>
      <c r="B55" s="28">
        <v>634620</v>
      </c>
      <c r="C55" s="26">
        <v>5.9572501186487532</v>
      </c>
      <c r="D55" s="38">
        <f t="shared" si="1"/>
        <v>1.0652901714053715E-7</v>
      </c>
      <c r="E55" s="29"/>
    </row>
    <row r="56" spans="1:5" x14ac:dyDescent="0.25">
      <c r="A56" s="23">
        <v>2013</v>
      </c>
      <c r="B56" s="27">
        <v>769105</v>
      </c>
      <c r="C56" s="25">
        <v>4.9088628372904726</v>
      </c>
      <c r="D56" s="35">
        <f t="shared" si="1"/>
        <v>1.5667681609627539E-7</v>
      </c>
      <c r="E56" s="29"/>
    </row>
    <row r="57" spans="1:5" x14ac:dyDescent="0.25">
      <c r="A57" s="24">
        <v>2014</v>
      </c>
      <c r="B57" s="28">
        <v>709653</v>
      </c>
      <c r="C57" s="26">
        <v>4.5961565567219003</v>
      </c>
      <c r="D57" s="38">
        <f t="shared" si="1"/>
        <v>1.5440139848198363E-7</v>
      </c>
      <c r="E57" s="29"/>
    </row>
    <row r="58" spans="1:5" x14ac:dyDescent="0.25">
      <c r="A58" s="23">
        <v>2015</v>
      </c>
      <c r="B58" s="27">
        <v>920875</v>
      </c>
      <c r="C58" s="25">
        <v>4.1232576096147371</v>
      </c>
      <c r="D58" s="35">
        <f t="shared" si="1"/>
        <v>2.233367611697789E-7</v>
      </c>
      <c r="E58" s="29"/>
    </row>
    <row r="59" spans="1:5" x14ac:dyDescent="0.25">
      <c r="A59" t="s">
        <v>13</v>
      </c>
    </row>
    <row r="62" spans="1:5" ht="18.75" x14ac:dyDescent="0.3">
      <c r="A62" s="54" t="s">
        <v>21</v>
      </c>
    </row>
    <row r="63" spans="1:5" ht="18.75" x14ac:dyDescent="0.3">
      <c r="A63" s="54" t="s">
        <v>51</v>
      </c>
    </row>
    <row r="64" spans="1:5" ht="60" x14ac:dyDescent="0.25">
      <c r="A64" s="22" t="s">
        <v>6</v>
      </c>
      <c r="B64" s="21" t="s">
        <v>7</v>
      </c>
      <c r="C64" s="22" t="s">
        <v>16</v>
      </c>
      <c r="D64" s="21" t="s">
        <v>19</v>
      </c>
    </row>
    <row r="65" spans="1:4" x14ac:dyDescent="0.25">
      <c r="A65" s="23">
        <v>1991</v>
      </c>
      <c r="B65" s="25">
        <v>117.39608</v>
      </c>
      <c r="C65" s="23">
        <v>34916770</v>
      </c>
      <c r="D65" s="25">
        <f>(B65*1000000)/(C65)</f>
        <v>3.3621689520536981</v>
      </c>
    </row>
    <row r="66" spans="1:4" x14ac:dyDescent="0.25">
      <c r="A66" s="24">
        <v>1992</v>
      </c>
      <c r="B66" s="26">
        <v>106.158304</v>
      </c>
      <c r="C66" s="24">
        <v>35558683</v>
      </c>
      <c r="D66" s="26">
        <f t="shared" ref="D66:D89" si="2">(B66*1000000)/(C66)</f>
        <v>2.9854397025896602</v>
      </c>
    </row>
    <row r="67" spans="1:4" x14ac:dyDescent="0.25">
      <c r="A67" s="23">
        <v>1993</v>
      </c>
      <c r="B67" s="25">
        <v>111.905664</v>
      </c>
      <c r="C67" s="23">
        <v>36195170</v>
      </c>
      <c r="D67" s="25">
        <f t="shared" si="2"/>
        <v>3.0917292003325305</v>
      </c>
    </row>
    <row r="68" spans="1:4" x14ac:dyDescent="0.25">
      <c r="A68" s="24">
        <v>1994</v>
      </c>
      <c r="B68" s="26">
        <v>230.752016</v>
      </c>
      <c r="C68" s="24">
        <v>36823539</v>
      </c>
      <c r="D68" s="26">
        <f t="shared" si="2"/>
        <v>6.266426917847304</v>
      </c>
    </row>
    <row r="69" spans="1:4" x14ac:dyDescent="0.25">
      <c r="A69" s="23">
        <v>1995</v>
      </c>
      <c r="B69" s="25">
        <v>248.418048</v>
      </c>
      <c r="C69" s="23">
        <v>37441980</v>
      </c>
      <c r="D69" s="25">
        <f t="shared" si="2"/>
        <v>6.634746559877442</v>
      </c>
    </row>
    <row r="70" spans="1:4" x14ac:dyDescent="0.25">
      <c r="A70" s="24">
        <v>1996</v>
      </c>
      <c r="B70" s="26">
        <v>235.948736</v>
      </c>
      <c r="C70" s="24">
        <v>38049040</v>
      </c>
      <c r="D70" s="26">
        <f t="shared" si="2"/>
        <v>6.2011744842971073</v>
      </c>
    </row>
    <row r="71" spans="1:4" x14ac:dyDescent="0.25">
      <c r="A71" s="23">
        <v>1997</v>
      </c>
      <c r="B71" s="25">
        <v>294.53584000000001</v>
      </c>
      <c r="C71" s="23">
        <v>38645409</v>
      </c>
      <c r="D71" s="25">
        <f t="shared" si="2"/>
        <v>7.6214962558683235</v>
      </c>
    </row>
    <row r="72" spans="1:4" x14ac:dyDescent="0.25">
      <c r="A72" s="24">
        <v>1998</v>
      </c>
      <c r="B72" s="26">
        <v>223.45272</v>
      </c>
      <c r="C72" s="24">
        <v>39234059</v>
      </c>
      <c r="D72" s="26">
        <f t="shared" si="2"/>
        <v>5.6953760506910589</v>
      </c>
    </row>
    <row r="73" spans="1:4" x14ac:dyDescent="0.25">
      <c r="A73" s="23">
        <v>1999</v>
      </c>
      <c r="B73" s="25">
        <v>196.59491199999999</v>
      </c>
      <c r="C73" s="23">
        <v>39819279</v>
      </c>
      <c r="D73" s="25">
        <f t="shared" si="2"/>
        <v>4.9371790985969382</v>
      </c>
    </row>
    <row r="74" spans="1:4" x14ac:dyDescent="0.25">
      <c r="A74" s="24">
        <v>2000</v>
      </c>
      <c r="B74" s="26">
        <v>189.49882500000001</v>
      </c>
      <c r="C74" s="24">
        <v>40403959</v>
      </c>
      <c r="D74" s="26">
        <f t="shared" si="2"/>
        <v>4.6901053681397906</v>
      </c>
    </row>
    <row r="75" spans="1:4" x14ac:dyDescent="0.25">
      <c r="A75" s="23">
        <v>2001</v>
      </c>
      <c r="B75" s="25">
        <v>127.898691</v>
      </c>
      <c r="C75" s="23">
        <v>40988909</v>
      </c>
      <c r="D75" s="25">
        <f t="shared" si="2"/>
        <v>3.1203243540831984</v>
      </c>
    </row>
    <row r="76" spans="1:4" x14ac:dyDescent="0.25">
      <c r="A76" s="24">
        <v>2002</v>
      </c>
      <c r="B76" s="26">
        <v>146.77928199999999</v>
      </c>
      <c r="C76" s="24">
        <v>41572493</v>
      </c>
      <c r="D76" s="26">
        <f t="shared" si="2"/>
        <v>3.530682704065883</v>
      </c>
    </row>
    <row r="77" spans="1:4" x14ac:dyDescent="0.25">
      <c r="A77" s="23">
        <v>2003</v>
      </c>
      <c r="B77" s="25">
        <v>136.01502199999999</v>
      </c>
      <c r="C77" s="23">
        <v>42152147</v>
      </c>
      <c r="D77" s="25">
        <f t="shared" si="2"/>
        <v>3.2267637992437255</v>
      </c>
    </row>
    <row r="78" spans="1:4" x14ac:dyDescent="0.25">
      <c r="A78" s="24">
        <v>2004</v>
      </c>
      <c r="B78" s="26">
        <v>179.650712</v>
      </c>
      <c r="C78" s="24">
        <v>42724157</v>
      </c>
      <c r="D78" s="26">
        <f t="shared" si="2"/>
        <v>4.2048977584273928</v>
      </c>
    </row>
    <row r="79" spans="1:4" x14ac:dyDescent="0.25">
      <c r="A79" s="23">
        <v>2005</v>
      </c>
      <c r="B79" s="25">
        <v>245.021457</v>
      </c>
      <c r="C79" s="23">
        <v>43285636</v>
      </c>
      <c r="D79" s="25">
        <f t="shared" si="2"/>
        <v>5.6605719504733623</v>
      </c>
    </row>
    <row r="80" spans="1:4" x14ac:dyDescent="0.25">
      <c r="A80" s="24">
        <v>2006</v>
      </c>
      <c r="B80" s="26">
        <v>230.957716</v>
      </c>
      <c r="C80" s="24">
        <v>43835744</v>
      </c>
      <c r="D80" s="26">
        <f t="shared" si="2"/>
        <v>5.2687075643109882</v>
      </c>
    </row>
    <row r="81" spans="1:5" x14ac:dyDescent="0.25">
      <c r="A81" s="23">
        <v>2007</v>
      </c>
      <c r="B81" s="25">
        <v>231.923089</v>
      </c>
      <c r="C81" s="23">
        <v>44374647</v>
      </c>
      <c r="D81" s="25">
        <f t="shared" si="2"/>
        <v>5.2264773847102379</v>
      </c>
    </row>
    <row r="82" spans="1:5" x14ac:dyDescent="0.25">
      <c r="A82" s="24">
        <v>2008</v>
      </c>
      <c r="B82" s="26">
        <v>265.022673</v>
      </c>
      <c r="C82" s="24">
        <v>44901660</v>
      </c>
      <c r="D82" s="26">
        <f t="shared" si="2"/>
        <v>5.9022912070511424</v>
      </c>
    </row>
    <row r="83" spans="1:5" x14ac:dyDescent="0.25">
      <c r="A83" s="23">
        <v>2009</v>
      </c>
      <c r="B83" s="25">
        <v>273.00163800000001</v>
      </c>
      <c r="C83" s="23">
        <v>45416276</v>
      </c>
      <c r="D83" s="25">
        <f t="shared" si="2"/>
        <v>6.0110969468302509</v>
      </c>
    </row>
    <row r="84" spans="1:5" x14ac:dyDescent="0.25">
      <c r="A84" s="24">
        <v>2010</v>
      </c>
      <c r="B84" s="26">
        <v>393.85430200000002</v>
      </c>
      <c r="C84" s="24">
        <v>45918101</v>
      </c>
      <c r="D84" s="26">
        <f t="shared" si="2"/>
        <v>8.577321218052985</v>
      </c>
    </row>
    <row r="85" spans="1:5" x14ac:dyDescent="0.25">
      <c r="A85" s="23">
        <v>2011</v>
      </c>
      <c r="B85" s="25">
        <v>372.93016</v>
      </c>
      <c r="C85" s="23">
        <v>46406446</v>
      </c>
      <c r="D85" s="25">
        <f t="shared" si="2"/>
        <v>8.0361715266883404</v>
      </c>
    </row>
    <row r="86" spans="1:5" x14ac:dyDescent="0.25">
      <c r="A86" s="24">
        <v>2012</v>
      </c>
      <c r="B86" s="26">
        <v>233.97899799999999</v>
      </c>
      <c r="C86" s="24">
        <v>46881018</v>
      </c>
      <c r="D86" s="26">
        <f t="shared" si="2"/>
        <v>4.9909112041892945</v>
      </c>
    </row>
    <row r="87" spans="1:5" x14ac:dyDescent="0.25">
      <c r="A87" s="23">
        <v>2013</v>
      </c>
      <c r="B87" s="25">
        <v>248.12926200000001</v>
      </c>
      <c r="C87" s="23">
        <v>47342363</v>
      </c>
      <c r="D87" s="25">
        <f t="shared" si="2"/>
        <v>5.2411676620366414</v>
      </c>
    </row>
    <row r="88" spans="1:5" x14ac:dyDescent="0.25">
      <c r="A88" s="24">
        <v>2014</v>
      </c>
      <c r="B88" s="26">
        <v>259.342128</v>
      </c>
      <c r="C88" s="24">
        <v>47791393</v>
      </c>
      <c r="D88" s="26">
        <f t="shared" si="2"/>
        <v>5.4265446499958685</v>
      </c>
    </row>
    <row r="89" spans="1:5" x14ac:dyDescent="0.25">
      <c r="A89" s="23">
        <v>2015</v>
      </c>
      <c r="B89" s="25">
        <v>294.994102</v>
      </c>
      <c r="C89" s="23">
        <v>48228704</v>
      </c>
      <c r="D89" s="25">
        <f t="shared" si="2"/>
        <v>6.116567055171128</v>
      </c>
    </row>
    <row r="90" spans="1:5" x14ac:dyDescent="0.25">
      <c r="A90" t="s">
        <v>13</v>
      </c>
    </row>
    <row r="92" spans="1:5" ht="18.75" x14ac:dyDescent="0.3">
      <c r="A92" s="54" t="s">
        <v>52</v>
      </c>
    </row>
    <row r="93" spans="1:5" ht="30" x14ac:dyDescent="0.25">
      <c r="A93" s="22" t="s">
        <v>6</v>
      </c>
      <c r="B93" s="21" t="s">
        <v>8</v>
      </c>
      <c r="C93" s="22" t="s">
        <v>17</v>
      </c>
      <c r="D93" s="21" t="s">
        <v>20</v>
      </c>
    </row>
    <row r="94" spans="1:5" x14ac:dyDescent="0.25">
      <c r="A94" s="23">
        <v>1991</v>
      </c>
      <c r="B94" s="27">
        <v>314205</v>
      </c>
      <c r="C94" s="23">
        <v>123921000</v>
      </c>
      <c r="D94" s="36">
        <f>B94/C94</f>
        <v>2.5355266661824874E-3</v>
      </c>
      <c r="E94" s="55"/>
    </row>
    <row r="95" spans="1:5" x14ac:dyDescent="0.25">
      <c r="A95" s="24">
        <v>1992</v>
      </c>
      <c r="B95" s="28">
        <v>367726</v>
      </c>
      <c r="C95" s="24">
        <v>124229000</v>
      </c>
      <c r="D95" s="37">
        <f t="shared" ref="D95:D118" si="3">B95/C95</f>
        <v>2.9600656851459803E-3</v>
      </c>
      <c r="E95" s="55"/>
    </row>
    <row r="96" spans="1:5" x14ac:dyDescent="0.25">
      <c r="A96" s="23">
        <v>1993</v>
      </c>
      <c r="B96" s="27">
        <v>182919</v>
      </c>
      <c r="C96" s="23">
        <v>124536000</v>
      </c>
      <c r="D96" s="36">
        <f t="shared" si="3"/>
        <v>1.4688042011948353E-3</v>
      </c>
      <c r="E96" s="55"/>
    </row>
    <row r="97" spans="1:5" x14ac:dyDescent="0.25">
      <c r="A97" s="24">
        <v>1994</v>
      </c>
      <c r="B97" s="28">
        <v>132413</v>
      </c>
      <c r="C97" s="24">
        <v>124961000</v>
      </c>
      <c r="D97" s="37">
        <f t="shared" si="3"/>
        <v>1.0596346059970712E-3</v>
      </c>
      <c r="E97" s="55"/>
    </row>
    <row r="98" spans="1:5" x14ac:dyDescent="0.25">
      <c r="A98" s="23">
        <v>1995</v>
      </c>
      <c r="B98" s="27">
        <v>166344</v>
      </c>
      <c r="C98" s="23">
        <v>125439000</v>
      </c>
      <c r="D98" s="36">
        <f t="shared" si="3"/>
        <v>1.3260947552196686E-3</v>
      </c>
      <c r="E98" s="55"/>
    </row>
    <row r="99" spans="1:5" x14ac:dyDescent="0.25">
      <c r="A99" s="24">
        <v>1996</v>
      </c>
      <c r="B99" s="28">
        <v>139324</v>
      </c>
      <c r="C99" s="24">
        <v>125757000</v>
      </c>
      <c r="D99" s="37">
        <f t="shared" si="3"/>
        <v>1.1078826625953227E-3</v>
      </c>
      <c r="E99" s="55"/>
    </row>
    <row r="100" spans="1:5" x14ac:dyDescent="0.25">
      <c r="A100" s="23">
        <v>1997</v>
      </c>
      <c r="B100" s="27">
        <v>216494</v>
      </c>
      <c r="C100" s="23">
        <v>126057000</v>
      </c>
      <c r="D100" s="36">
        <f t="shared" si="3"/>
        <v>1.7174294168511069E-3</v>
      </c>
      <c r="E100" s="55"/>
    </row>
    <row r="101" spans="1:5" x14ac:dyDescent="0.25">
      <c r="A101" s="24">
        <v>1998</v>
      </c>
      <c r="B101" s="28">
        <v>210018</v>
      </c>
      <c r="C101" s="24">
        <v>126400000</v>
      </c>
      <c r="D101" s="37">
        <f t="shared" si="3"/>
        <v>1.6615348101265822E-3</v>
      </c>
      <c r="E101" s="55"/>
    </row>
    <row r="102" spans="1:5" x14ac:dyDescent="0.25">
      <c r="A102" s="23">
        <v>1999</v>
      </c>
      <c r="B102" s="27">
        <v>137275</v>
      </c>
      <c r="C102" s="23">
        <v>126631000</v>
      </c>
      <c r="D102" s="36">
        <f t="shared" si="3"/>
        <v>1.0840552471353775E-3</v>
      </c>
      <c r="E102" s="55"/>
    </row>
    <row r="103" spans="1:5" x14ac:dyDescent="0.25">
      <c r="A103" s="24">
        <v>2000</v>
      </c>
      <c r="B103" s="28">
        <v>154505</v>
      </c>
      <c r="C103" s="24">
        <v>126843000</v>
      </c>
      <c r="D103" s="37">
        <f t="shared" si="3"/>
        <v>1.2180806193483283E-3</v>
      </c>
      <c r="E103" s="55"/>
    </row>
    <row r="104" spans="1:5" x14ac:dyDescent="0.25">
      <c r="A104" s="23">
        <v>2001</v>
      </c>
      <c r="B104" s="27">
        <v>437031</v>
      </c>
      <c r="C104" s="23">
        <v>127149000</v>
      </c>
      <c r="D104" s="36">
        <f t="shared" si="3"/>
        <v>3.4371564070499964E-3</v>
      </c>
      <c r="E104" s="55"/>
    </row>
    <row r="105" spans="1:5" x14ac:dyDescent="0.25">
      <c r="A105" s="24">
        <v>2002</v>
      </c>
      <c r="B105" s="28">
        <v>257794</v>
      </c>
      <c r="C105" s="24">
        <v>127445000</v>
      </c>
      <c r="D105" s="37">
        <f t="shared" si="3"/>
        <v>2.0227862999725372E-3</v>
      </c>
      <c r="E105" s="55"/>
    </row>
    <row r="106" spans="1:5" x14ac:dyDescent="0.25">
      <c r="A106" s="23">
        <v>2003</v>
      </c>
      <c r="B106" s="27">
        <v>45486</v>
      </c>
      <c r="C106" s="23">
        <v>127718000</v>
      </c>
      <c r="D106" s="36">
        <f t="shared" si="3"/>
        <v>3.5614400476048793E-4</v>
      </c>
      <c r="E106" s="55"/>
    </row>
    <row r="107" spans="1:5" x14ac:dyDescent="0.25">
      <c r="A107" s="24">
        <v>2004</v>
      </c>
      <c r="B107" s="28">
        <v>208860</v>
      </c>
      <c r="C107" s="24">
        <v>127761000</v>
      </c>
      <c r="D107" s="37">
        <f t="shared" si="3"/>
        <v>1.634771174302017E-3</v>
      </c>
      <c r="E107" s="55"/>
    </row>
    <row r="108" spans="1:5" x14ac:dyDescent="0.25">
      <c r="A108" s="23">
        <v>2005</v>
      </c>
      <c r="B108" s="27">
        <v>76770</v>
      </c>
      <c r="C108" s="23">
        <v>127773000</v>
      </c>
      <c r="D108" s="36">
        <f t="shared" si="3"/>
        <v>6.0083116151299571E-4</v>
      </c>
      <c r="E108" s="55"/>
    </row>
    <row r="109" spans="1:5" x14ac:dyDescent="0.25">
      <c r="A109" s="24">
        <v>2006</v>
      </c>
      <c r="B109" s="28">
        <v>379931</v>
      </c>
      <c r="C109" s="24">
        <v>127854000</v>
      </c>
      <c r="D109" s="37">
        <f t="shared" si="3"/>
        <v>2.9716004192281821E-3</v>
      </c>
      <c r="E109" s="55"/>
    </row>
    <row r="110" spans="1:5" x14ac:dyDescent="0.25">
      <c r="A110" s="23">
        <v>2007</v>
      </c>
      <c r="B110" s="27">
        <v>203043</v>
      </c>
      <c r="C110" s="23">
        <v>128001000</v>
      </c>
      <c r="D110" s="36">
        <f t="shared" si="3"/>
        <v>1.5862610448355871E-3</v>
      </c>
      <c r="E110" s="55"/>
    </row>
    <row r="111" spans="1:5" x14ac:dyDescent="0.25">
      <c r="A111" s="24">
        <v>2008</v>
      </c>
      <c r="B111" s="28">
        <v>561680</v>
      </c>
      <c r="C111" s="24">
        <v>128063000</v>
      </c>
      <c r="D111" s="37">
        <f t="shared" si="3"/>
        <v>4.3859662822204699E-3</v>
      </c>
      <c r="E111" s="55"/>
    </row>
    <row r="112" spans="1:5" x14ac:dyDescent="0.25">
      <c r="A112" s="23">
        <v>2009</v>
      </c>
      <c r="B112" s="27">
        <v>578600</v>
      </c>
      <c r="C112" s="23">
        <v>128047000</v>
      </c>
      <c r="D112" s="36">
        <f t="shared" si="3"/>
        <v>4.5186533069888398E-3</v>
      </c>
      <c r="E112" s="55"/>
    </row>
    <row r="113" spans="1:5" x14ac:dyDescent="0.25">
      <c r="A113" s="24">
        <v>2010</v>
      </c>
      <c r="B113" s="28">
        <v>265114</v>
      </c>
      <c r="C113" s="24">
        <v>128070000</v>
      </c>
      <c r="D113" s="37">
        <f t="shared" si="3"/>
        <v>2.070071054891856E-3</v>
      </c>
      <c r="E113" s="55"/>
    </row>
    <row r="114" spans="1:5" x14ac:dyDescent="0.25">
      <c r="A114" s="23">
        <v>2011</v>
      </c>
      <c r="B114" s="27">
        <v>542317</v>
      </c>
      <c r="C114" s="23">
        <v>127817277</v>
      </c>
      <c r="D114" s="36">
        <f t="shared" si="3"/>
        <v>4.2429084137037276E-3</v>
      </c>
      <c r="E114" s="55"/>
    </row>
    <row r="115" spans="1:5" x14ac:dyDescent="0.25">
      <c r="A115" s="24">
        <v>2012</v>
      </c>
      <c r="B115" s="28">
        <v>634620</v>
      </c>
      <c r="C115" s="24">
        <v>127561489</v>
      </c>
      <c r="D115" s="37">
        <f t="shared" si="3"/>
        <v>4.9750124820195536E-3</v>
      </c>
      <c r="E115" s="55"/>
    </row>
    <row r="116" spans="1:5" x14ac:dyDescent="0.25">
      <c r="A116" s="23">
        <v>2013</v>
      </c>
      <c r="B116" s="27">
        <v>769105</v>
      </c>
      <c r="C116" s="23">
        <v>127338621</v>
      </c>
      <c r="D116" s="36">
        <f t="shared" si="3"/>
        <v>6.0398408115319548E-3</v>
      </c>
      <c r="E116" s="55"/>
    </row>
    <row r="117" spans="1:5" x14ac:dyDescent="0.25">
      <c r="A117" s="24">
        <v>2014</v>
      </c>
      <c r="B117" s="28">
        <v>709653</v>
      </c>
      <c r="C117" s="24">
        <v>127131800</v>
      </c>
      <c r="D117" s="37">
        <f t="shared" si="3"/>
        <v>5.5820258975331112E-3</v>
      </c>
      <c r="E117" s="55"/>
    </row>
    <row r="118" spans="1:5" x14ac:dyDescent="0.25">
      <c r="A118" s="23">
        <v>2015</v>
      </c>
      <c r="B118" s="27">
        <v>920875</v>
      </c>
      <c r="C118" s="23">
        <v>126958472</v>
      </c>
      <c r="D118" s="36">
        <f t="shared" si="3"/>
        <v>7.2533560422812903E-3</v>
      </c>
      <c r="E118" s="55"/>
    </row>
    <row r="119" spans="1:5" x14ac:dyDescent="0.25">
      <c r="A119" t="s">
        <v>13</v>
      </c>
    </row>
    <row r="121" spans="1:5" ht="18.75" x14ac:dyDescent="0.3">
      <c r="A121" s="54" t="s">
        <v>53</v>
      </c>
    </row>
    <row r="122" spans="1:5" ht="60" x14ac:dyDescent="0.25">
      <c r="A122" s="22" t="s">
        <v>6</v>
      </c>
      <c r="B122" s="21" t="s">
        <v>7</v>
      </c>
      <c r="C122" s="22" t="s">
        <v>8</v>
      </c>
      <c r="D122" s="21" t="s">
        <v>16</v>
      </c>
      <c r="E122" s="21" t="s">
        <v>22</v>
      </c>
    </row>
    <row r="123" spans="1:5" x14ac:dyDescent="0.25">
      <c r="A123" s="23">
        <v>1991</v>
      </c>
      <c r="B123" s="25">
        <v>117.39608</v>
      </c>
      <c r="C123" s="27">
        <v>314205</v>
      </c>
      <c r="D123" s="23">
        <v>34916770</v>
      </c>
      <c r="E123" s="23">
        <f t="shared" ref="E123:E147" si="4">(B123+C123)/D123</f>
        <v>9.0020467551838266E-3</v>
      </c>
    </row>
    <row r="124" spans="1:5" x14ac:dyDescent="0.25">
      <c r="A124" s="24">
        <v>1992</v>
      </c>
      <c r="B124" s="26">
        <v>106.158304</v>
      </c>
      <c r="C124" s="28">
        <v>367726</v>
      </c>
      <c r="D124" s="24">
        <v>35558683</v>
      </c>
      <c r="E124" s="24">
        <f t="shared" si="4"/>
        <v>1.0344369568018028E-2</v>
      </c>
    </row>
    <row r="125" spans="1:5" x14ac:dyDescent="0.25">
      <c r="A125" s="23">
        <v>1993</v>
      </c>
      <c r="B125" s="25">
        <v>111.905664</v>
      </c>
      <c r="C125" s="27">
        <v>182919</v>
      </c>
      <c r="D125" s="23">
        <v>36195170</v>
      </c>
      <c r="E125" s="23">
        <f t="shared" si="4"/>
        <v>5.0567770689846185E-3</v>
      </c>
    </row>
    <row r="126" spans="1:5" x14ac:dyDescent="0.25">
      <c r="A126" s="24">
        <v>1994</v>
      </c>
      <c r="B126" s="26">
        <v>230.752016</v>
      </c>
      <c r="C126" s="28">
        <v>132413</v>
      </c>
      <c r="D126" s="24">
        <v>36823539</v>
      </c>
      <c r="E126" s="24">
        <f t="shared" si="4"/>
        <v>3.6021456823039201E-3</v>
      </c>
    </row>
    <row r="127" spans="1:5" x14ac:dyDescent="0.25">
      <c r="A127" s="23">
        <v>1995</v>
      </c>
      <c r="B127" s="25">
        <v>248.418048</v>
      </c>
      <c r="C127" s="27">
        <v>166344</v>
      </c>
      <c r="D127" s="23">
        <v>37441980</v>
      </c>
      <c r="E127" s="23">
        <f t="shared" si="4"/>
        <v>4.4493485132997774E-3</v>
      </c>
    </row>
    <row r="128" spans="1:5" x14ac:dyDescent="0.25">
      <c r="A128" s="24">
        <v>1996</v>
      </c>
      <c r="B128" s="26">
        <v>235.948736</v>
      </c>
      <c r="C128" s="28">
        <v>139324</v>
      </c>
      <c r="D128" s="24">
        <v>38049040</v>
      </c>
      <c r="E128" s="24">
        <f t="shared" si="4"/>
        <v>3.6678967126634468E-3</v>
      </c>
    </row>
    <row r="129" spans="1:5" x14ac:dyDescent="0.25">
      <c r="A129" s="23">
        <v>1997</v>
      </c>
      <c r="B129" s="25">
        <v>294.53584000000001</v>
      </c>
      <c r="C129" s="27">
        <v>216494</v>
      </c>
      <c r="D129" s="23">
        <v>38645409</v>
      </c>
      <c r="E129" s="23">
        <f t="shared" si="4"/>
        <v>5.6096840853722104E-3</v>
      </c>
    </row>
    <row r="130" spans="1:5" x14ac:dyDescent="0.25">
      <c r="A130" s="24">
        <v>1998</v>
      </c>
      <c r="B130" s="26">
        <v>223.45272</v>
      </c>
      <c r="C130" s="28">
        <v>210018</v>
      </c>
      <c r="D130" s="24">
        <v>39234059</v>
      </c>
      <c r="E130" s="24">
        <f t="shared" si="4"/>
        <v>5.3586464943634815E-3</v>
      </c>
    </row>
    <row r="131" spans="1:5" x14ac:dyDescent="0.25">
      <c r="A131" s="23">
        <v>1999</v>
      </c>
      <c r="B131" s="25">
        <v>196.59491199999999</v>
      </c>
      <c r="C131" s="27">
        <v>137275</v>
      </c>
      <c r="D131" s="23">
        <v>39819279</v>
      </c>
      <c r="E131" s="23">
        <f t="shared" si="4"/>
        <v>3.4523878474042686E-3</v>
      </c>
    </row>
    <row r="132" spans="1:5" x14ac:dyDescent="0.25">
      <c r="A132" s="24">
        <v>2000</v>
      </c>
      <c r="B132" s="26">
        <v>189.49882500000001</v>
      </c>
      <c r="C132" s="28">
        <v>154505</v>
      </c>
      <c r="D132" s="24">
        <v>40403959</v>
      </c>
      <c r="E132" s="24">
        <f t="shared" si="4"/>
        <v>3.8286965597851435E-3</v>
      </c>
    </row>
    <row r="133" spans="1:5" x14ac:dyDescent="0.25">
      <c r="A133" s="23">
        <v>2001</v>
      </c>
      <c r="B133" s="25">
        <v>127.898691</v>
      </c>
      <c r="C133" s="27">
        <v>437031</v>
      </c>
      <c r="D133" s="23">
        <v>40988909</v>
      </c>
      <c r="E133" s="23">
        <f t="shared" si="4"/>
        <v>1.0665297256167517E-2</v>
      </c>
    </row>
    <row r="134" spans="1:5" x14ac:dyDescent="0.25">
      <c r="A134" s="24">
        <v>2002</v>
      </c>
      <c r="B134" s="26">
        <v>146.77928199999999</v>
      </c>
      <c r="C134" s="28">
        <v>257794</v>
      </c>
      <c r="D134" s="24">
        <v>41572493</v>
      </c>
      <c r="E134" s="24">
        <f t="shared" si="4"/>
        <v>6.2046021459911003E-3</v>
      </c>
    </row>
    <row r="135" spans="1:5" x14ac:dyDescent="0.25">
      <c r="A135" s="23">
        <v>2003</v>
      </c>
      <c r="B135" s="25">
        <v>136.01502199999999</v>
      </c>
      <c r="C135" s="27">
        <v>45486</v>
      </c>
      <c r="D135" s="23">
        <v>42152147</v>
      </c>
      <c r="E135" s="23">
        <f t="shared" si="4"/>
        <v>1.0823177054777304E-3</v>
      </c>
    </row>
    <row r="136" spans="1:5" x14ac:dyDescent="0.25">
      <c r="A136" s="24">
        <v>2004</v>
      </c>
      <c r="B136" s="26">
        <v>179.650712</v>
      </c>
      <c r="C136" s="28">
        <v>208860</v>
      </c>
      <c r="D136" s="24">
        <v>42724157</v>
      </c>
      <c r="E136" s="24">
        <f t="shared" si="4"/>
        <v>4.8927741444260682E-3</v>
      </c>
    </row>
    <row r="137" spans="1:5" x14ac:dyDescent="0.25">
      <c r="A137" s="23">
        <v>2005</v>
      </c>
      <c r="B137" s="25">
        <v>245.021457</v>
      </c>
      <c r="C137" s="27">
        <v>76770</v>
      </c>
      <c r="D137" s="23">
        <v>43285636</v>
      </c>
      <c r="E137" s="24">
        <f t="shared" si="4"/>
        <v>1.7792281360264636E-3</v>
      </c>
    </row>
    <row r="138" spans="1:5" x14ac:dyDescent="0.25">
      <c r="A138" s="24">
        <v>2006</v>
      </c>
      <c r="B138" s="26">
        <v>230.957716</v>
      </c>
      <c r="C138" s="28">
        <v>379931</v>
      </c>
      <c r="D138" s="24">
        <v>43835744</v>
      </c>
      <c r="E138" s="23">
        <f t="shared" si="4"/>
        <v>8.6724194236557257E-3</v>
      </c>
    </row>
    <row r="139" spans="1:5" x14ac:dyDescent="0.25">
      <c r="A139" s="23">
        <v>2007</v>
      </c>
      <c r="B139" s="25">
        <v>231.923089</v>
      </c>
      <c r="C139" s="27">
        <v>203043</v>
      </c>
      <c r="D139" s="23">
        <v>44374647</v>
      </c>
      <c r="E139" s="24">
        <f t="shared" si="4"/>
        <v>4.5808797777929363E-3</v>
      </c>
    </row>
    <row r="140" spans="1:5" x14ac:dyDescent="0.25">
      <c r="A140" s="24">
        <v>2008</v>
      </c>
      <c r="B140" s="26">
        <v>265.022673</v>
      </c>
      <c r="C140" s="28">
        <v>561680</v>
      </c>
      <c r="D140" s="24">
        <v>44901660</v>
      </c>
      <c r="E140" s="23">
        <f t="shared" si="4"/>
        <v>1.2515016653571383E-2</v>
      </c>
    </row>
    <row r="141" spans="1:5" x14ac:dyDescent="0.25">
      <c r="A141" s="23">
        <v>2009</v>
      </c>
      <c r="B141" s="25">
        <v>273.00163800000001</v>
      </c>
      <c r="C141" s="27">
        <v>578600</v>
      </c>
      <c r="D141" s="23">
        <v>45416276</v>
      </c>
      <c r="E141" s="24">
        <f t="shared" si="4"/>
        <v>1.2745937197448773E-2</v>
      </c>
    </row>
    <row r="142" spans="1:5" x14ac:dyDescent="0.25">
      <c r="A142" s="24">
        <v>2010</v>
      </c>
      <c r="B142" s="26">
        <v>393.85430200000002</v>
      </c>
      <c r="C142" s="28">
        <v>265114</v>
      </c>
      <c r="D142" s="24">
        <v>45918101</v>
      </c>
      <c r="E142" s="23">
        <f t="shared" si="4"/>
        <v>5.7822045886000385E-3</v>
      </c>
    </row>
    <row r="143" spans="1:5" x14ac:dyDescent="0.25">
      <c r="A143" s="23">
        <v>2011</v>
      </c>
      <c r="B143" s="25">
        <v>372.93016</v>
      </c>
      <c r="C143" s="27">
        <v>542317</v>
      </c>
      <c r="D143" s="23">
        <v>46406446</v>
      </c>
      <c r="E143" s="24">
        <f t="shared" si="4"/>
        <v>1.1694279069765437E-2</v>
      </c>
    </row>
    <row r="144" spans="1:5" x14ac:dyDescent="0.25">
      <c r="A144" s="24">
        <v>2012</v>
      </c>
      <c r="B144" s="26">
        <v>233.97899799999999</v>
      </c>
      <c r="C144" s="28">
        <v>634620</v>
      </c>
      <c r="D144" s="24">
        <v>46881018</v>
      </c>
      <c r="E144" s="24">
        <f t="shared" si="4"/>
        <v>1.3541812999837163E-2</v>
      </c>
    </row>
    <row r="145" spans="1:5" x14ac:dyDescent="0.25">
      <c r="A145" s="23">
        <v>2013</v>
      </c>
      <c r="B145" s="25">
        <v>248.12926200000001</v>
      </c>
      <c r="C145" s="27">
        <v>769105</v>
      </c>
      <c r="D145" s="23">
        <v>47342363</v>
      </c>
      <c r="E145" s="23">
        <f t="shared" si="4"/>
        <v>1.625083921691868E-2</v>
      </c>
    </row>
    <row r="146" spans="1:5" x14ac:dyDescent="0.25">
      <c r="A146" s="24">
        <v>2014</v>
      </c>
      <c r="B146" s="26">
        <v>259.342128</v>
      </c>
      <c r="C146" s="28">
        <v>709653</v>
      </c>
      <c r="D146" s="24">
        <v>47791393</v>
      </c>
      <c r="E146" s="24">
        <f t="shared" si="4"/>
        <v>1.4854397362470685E-2</v>
      </c>
    </row>
    <row r="147" spans="1:5" x14ac:dyDescent="0.25">
      <c r="A147" s="23">
        <v>2015</v>
      </c>
      <c r="B147" s="25">
        <v>294.994102</v>
      </c>
      <c r="C147" s="27">
        <v>920875</v>
      </c>
      <c r="D147" s="23">
        <v>48228704</v>
      </c>
      <c r="E147" s="23">
        <f t="shared" si="4"/>
        <v>1.910003623779731E-2</v>
      </c>
    </row>
    <row r="148" spans="1:5" x14ac:dyDescent="0.25">
      <c r="A148" t="s">
        <v>13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workbookViewId="0">
      <selection activeCell="A29" sqref="A29:XFD29"/>
    </sheetView>
  </sheetViews>
  <sheetFormatPr baseColWidth="10" defaultRowHeight="15" x14ac:dyDescent="0.25"/>
  <cols>
    <col min="3" max="3" width="13.5703125" customWidth="1"/>
    <col min="4" max="4" width="20.42578125" customWidth="1"/>
  </cols>
  <sheetData>
    <row r="1" spans="1:4" x14ac:dyDescent="0.25">
      <c r="A1" t="s">
        <v>44</v>
      </c>
    </row>
    <row r="2" spans="1:4" ht="75" x14ac:dyDescent="0.25">
      <c r="A2" s="21" t="s">
        <v>6</v>
      </c>
      <c r="B2" s="21" t="s">
        <v>73</v>
      </c>
      <c r="C2" s="21" t="s">
        <v>77</v>
      </c>
      <c r="D2" s="21" t="s">
        <v>90</v>
      </c>
    </row>
    <row r="3" spans="1:4" x14ac:dyDescent="0.25">
      <c r="A3" s="23">
        <v>1991</v>
      </c>
      <c r="B3" s="83">
        <v>62300</v>
      </c>
      <c r="C3" s="62">
        <v>508877120</v>
      </c>
      <c r="D3" s="72">
        <f>B3/C3</f>
        <v>1.2242641209728587E-4</v>
      </c>
    </row>
    <row r="4" spans="1:4" x14ac:dyDescent="0.25">
      <c r="A4" s="24">
        <v>1992</v>
      </c>
      <c r="B4" s="84">
        <v>11695</v>
      </c>
      <c r="C4" s="63">
        <v>493280928</v>
      </c>
      <c r="D4" s="73">
        <f t="shared" ref="D4:D27" si="0">B4/C4</f>
        <v>2.3708599575128923E-5</v>
      </c>
    </row>
    <row r="5" spans="1:4" x14ac:dyDescent="0.25">
      <c r="A5" s="23">
        <v>1993</v>
      </c>
      <c r="B5" s="83">
        <v>395169</v>
      </c>
      <c r="C5" s="62">
        <v>480926656</v>
      </c>
      <c r="D5" s="72">
        <f t="shared" si="0"/>
        <v>8.216824646126498E-4</v>
      </c>
    </row>
    <row r="6" spans="1:4" x14ac:dyDescent="0.25">
      <c r="A6" s="24">
        <v>1994</v>
      </c>
      <c r="B6" s="84">
        <v>1024513</v>
      </c>
      <c r="C6" s="63">
        <v>542391360</v>
      </c>
      <c r="D6" s="73">
        <f t="shared" si="0"/>
        <v>1.8888814895576507E-3</v>
      </c>
    </row>
    <row r="7" spans="1:4" x14ac:dyDescent="0.25">
      <c r="A7" s="23">
        <v>1995</v>
      </c>
      <c r="B7" s="83">
        <v>53702</v>
      </c>
      <c r="C7" s="62">
        <v>496379648</v>
      </c>
      <c r="D7" s="72">
        <f t="shared" si="0"/>
        <v>1.0818735259669631E-4</v>
      </c>
    </row>
    <row r="8" spans="1:4" x14ac:dyDescent="0.25">
      <c r="A8" s="24">
        <v>1996</v>
      </c>
      <c r="B8" s="84">
        <v>146837</v>
      </c>
      <c r="C8" s="63">
        <v>505547104</v>
      </c>
      <c r="D8" s="73">
        <f t="shared" si="0"/>
        <v>2.904516687726887E-4</v>
      </c>
    </row>
    <row r="9" spans="1:4" x14ac:dyDescent="0.25">
      <c r="A9" s="23">
        <v>1997</v>
      </c>
      <c r="B9" s="83">
        <v>269389</v>
      </c>
      <c r="C9" s="62">
        <v>536638368</v>
      </c>
      <c r="D9" s="72">
        <f t="shared" si="0"/>
        <v>5.0199355108354832E-4</v>
      </c>
    </row>
    <row r="10" spans="1:4" x14ac:dyDescent="0.25">
      <c r="A10" s="24">
        <v>1998</v>
      </c>
      <c r="B10" s="84">
        <v>144711</v>
      </c>
      <c r="C10" s="63">
        <v>520863328</v>
      </c>
      <c r="D10" s="73">
        <f t="shared" si="0"/>
        <v>2.7782911988766468E-4</v>
      </c>
    </row>
    <row r="11" spans="1:4" x14ac:dyDescent="0.25">
      <c r="A11" s="23">
        <v>1999</v>
      </c>
      <c r="B11" s="83">
        <v>166178</v>
      </c>
      <c r="C11" s="62">
        <v>624618944</v>
      </c>
      <c r="D11" s="72">
        <f t="shared" si="0"/>
        <v>2.6604700609272587E-4</v>
      </c>
    </row>
    <row r="12" spans="1:4" x14ac:dyDescent="0.25">
      <c r="A12" s="24">
        <v>2000</v>
      </c>
      <c r="B12" s="84">
        <v>808303</v>
      </c>
      <c r="C12" s="63">
        <v>553088339</v>
      </c>
      <c r="D12" s="73">
        <f t="shared" si="0"/>
        <v>1.4614356206848179E-3</v>
      </c>
    </row>
    <row r="13" spans="1:4" x14ac:dyDescent="0.25">
      <c r="A13" s="23">
        <v>2001</v>
      </c>
      <c r="B13" s="83">
        <v>874909</v>
      </c>
      <c r="C13" s="62">
        <v>477529938</v>
      </c>
      <c r="D13" s="72">
        <f t="shared" si="0"/>
        <v>1.8321552857278657E-3</v>
      </c>
    </row>
    <row r="14" spans="1:4" x14ac:dyDescent="0.25">
      <c r="A14" s="24">
        <v>2002</v>
      </c>
      <c r="B14" s="84">
        <v>1451112</v>
      </c>
      <c r="C14" s="63">
        <v>492923027</v>
      </c>
      <c r="D14" s="73">
        <f t="shared" si="0"/>
        <v>2.9438916839241111E-3</v>
      </c>
    </row>
    <row r="15" spans="1:4" x14ac:dyDescent="0.25">
      <c r="A15" s="23">
        <v>2003</v>
      </c>
      <c r="B15" s="83">
        <v>1957450</v>
      </c>
      <c r="C15" s="62">
        <v>477923067</v>
      </c>
      <c r="D15" s="72">
        <f t="shared" si="0"/>
        <v>4.0957428823999407E-3</v>
      </c>
    </row>
    <row r="16" spans="1:4" x14ac:dyDescent="0.25">
      <c r="A16" s="24">
        <v>2004</v>
      </c>
      <c r="B16" s="84">
        <v>2120553</v>
      </c>
      <c r="C16" s="63">
        <v>510967143</v>
      </c>
      <c r="D16" s="73">
        <f t="shared" si="0"/>
        <v>4.1500770236414207E-3</v>
      </c>
    </row>
    <row r="17" spans="1:4" x14ac:dyDescent="0.25">
      <c r="A17" s="23">
        <v>2005</v>
      </c>
      <c r="B17" s="83">
        <v>1779987</v>
      </c>
      <c r="C17" s="62">
        <v>612802439</v>
      </c>
      <c r="D17" s="72">
        <f t="shared" si="0"/>
        <v>2.9046669639642216E-3</v>
      </c>
    </row>
    <row r="18" spans="1:4" x14ac:dyDescent="0.25">
      <c r="A18" s="24">
        <v>2006</v>
      </c>
      <c r="B18" s="84">
        <v>2085945</v>
      </c>
      <c r="C18" s="63">
        <v>653715625</v>
      </c>
      <c r="D18" s="73">
        <f t="shared" si="0"/>
        <v>3.1909058315685813E-3</v>
      </c>
    </row>
    <row r="19" spans="1:4" x14ac:dyDescent="0.25">
      <c r="A19" s="23">
        <v>2007</v>
      </c>
      <c r="B19" s="83">
        <v>2828293</v>
      </c>
      <c r="C19" s="62">
        <v>768571553</v>
      </c>
      <c r="D19" s="72">
        <f t="shared" si="0"/>
        <v>3.6799345343451711E-3</v>
      </c>
    </row>
    <row r="20" spans="1:4" x14ac:dyDescent="0.25">
      <c r="A20" s="24">
        <v>2008</v>
      </c>
      <c r="B20" s="84">
        <v>1831690</v>
      </c>
      <c r="C20" s="63">
        <v>851107659</v>
      </c>
      <c r="D20" s="73">
        <f t="shared" si="0"/>
        <v>2.1521249170194578E-3</v>
      </c>
    </row>
    <row r="21" spans="1:4" x14ac:dyDescent="0.25">
      <c r="A21" s="23">
        <v>2009</v>
      </c>
      <c r="B21" s="83">
        <v>3423726</v>
      </c>
      <c r="C21" s="62">
        <v>968109523</v>
      </c>
      <c r="D21" s="72">
        <f t="shared" si="0"/>
        <v>3.5365068916897741E-3</v>
      </c>
    </row>
    <row r="22" spans="1:4" x14ac:dyDescent="0.25">
      <c r="A22" s="24">
        <v>2010</v>
      </c>
      <c r="B22" s="84">
        <v>2394585</v>
      </c>
      <c r="C22" s="63">
        <v>860260504</v>
      </c>
      <c r="D22" s="73">
        <f t="shared" si="0"/>
        <v>2.7835579907083585E-3</v>
      </c>
    </row>
    <row r="23" spans="1:4" x14ac:dyDescent="0.25">
      <c r="A23" s="23">
        <v>2011</v>
      </c>
      <c r="B23" s="83">
        <v>2728366</v>
      </c>
      <c r="C23" s="62">
        <v>942119984</v>
      </c>
      <c r="D23" s="72">
        <f t="shared" si="0"/>
        <v>2.8959856985689416E-3</v>
      </c>
    </row>
    <row r="24" spans="1:4" x14ac:dyDescent="0.25">
      <c r="A24" s="24">
        <v>2012</v>
      </c>
      <c r="B24" s="84">
        <v>2584243</v>
      </c>
      <c r="C24" s="63">
        <v>941562623</v>
      </c>
      <c r="D24" s="73">
        <f t="shared" si="0"/>
        <v>2.7446321008007982E-3</v>
      </c>
    </row>
    <row r="25" spans="1:4" x14ac:dyDescent="0.25">
      <c r="A25" s="23">
        <v>2013</v>
      </c>
      <c r="B25" s="83">
        <v>2774213</v>
      </c>
      <c r="C25" s="62">
        <v>895169019</v>
      </c>
      <c r="D25" s="72">
        <f t="shared" si="0"/>
        <v>3.0990940717531691E-3</v>
      </c>
    </row>
    <row r="26" spans="1:4" x14ac:dyDescent="0.25">
      <c r="A26" s="24">
        <v>2014</v>
      </c>
      <c r="B26" s="84">
        <v>2800710</v>
      </c>
      <c r="C26" s="63">
        <v>985117616</v>
      </c>
      <c r="D26" s="73">
        <f t="shared" si="0"/>
        <v>2.8430209291882159E-3</v>
      </c>
    </row>
    <row r="27" spans="1:4" x14ac:dyDescent="0.25">
      <c r="A27" s="23">
        <v>2015</v>
      </c>
      <c r="B27" s="83">
        <v>2565634</v>
      </c>
      <c r="C27" s="62">
        <v>959997293</v>
      </c>
      <c r="D27" s="72">
        <f t="shared" si="0"/>
        <v>2.6725429526810135E-3</v>
      </c>
    </row>
    <row r="28" spans="1:4" x14ac:dyDescent="0.25">
      <c r="A28" t="s">
        <v>15</v>
      </c>
    </row>
    <row r="30" spans="1:4" x14ac:dyDescent="0.25">
      <c r="A30" t="s">
        <v>45</v>
      </c>
    </row>
    <row r="31" spans="1:4" ht="75" x14ac:dyDescent="0.25">
      <c r="A31" s="21" t="s">
        <v>6</v>
      </c>
      <c r="B31" s="21" t="s">
        <v>80</v>
      </c>
      <c r="C31" s="21" t="s">
        <v>91</v>
      </c>
      <c r="D31" s="21" t="s">
        <v>31</v>
      </c>
    </row>
    <row r="32" spans="1:4" x14ac:dyDescent="0.25">
      <c r="A32" s="23">
        <v>1991</v>
      </c>
      <c r="B32" s="64">
        <v>0</v>
      </c>
      <c r="C32" s="62">
        <v>50479548</v>
      </c>
      <c r="D32" s="74">
        <f>B32/C32</f>
        <v>0</v>
      </c>
    </row>
    <row r="33" spans="1:4" x14ac:dyDescent="0.25">
      <c r="A33" s="24">
        <v>1992</v>
      </c>
      <c r="B33" s="65">
        <v>333275</v>
      </c>
      <c r="C33" s="63">
        <v>79908016</v>
      </c>
      <c r="D33" s="75">
        <f t="shared" ref="D33:D56" si="1">B33/C33</f>
        <v>4.1707330088135335E-3</v>
      </c>
    </row>
    <row r="34" spans="1:4" x14ac:dyDescent="0.25">
      <c r="A34" s="23">
        <v>1993</v>
      </c>
      <c r="B34" s="64">
        <v>123824</v>
      </c>
      <c r="C34" s="62">
        <v>73718264</v>
      </c>
      <c r="D34" s="74">
        <f t="shared" si="1"/>
        <v>1.6796922944360166E-3</v>
      </c>
    </row>
    <row r="35" spans="1:4" x14ac:dyDescent="0.25">
      <c r="A35" s="24">
        <v>1994</v>
      </c>
      <c r="B35" s="65">
        <v>103685</v>
      </c>
      <c r="C35" s="63">
        <v>130965360</v>
      </c>
      <c r="D35" s="75">
        <f t="shared" si="1"/>
        <v>7.916978962986854E-4</v>
      </c>
    </row>
    <row r="36" spans="1:4" x14ac:dyDescent="0.25">
      <c r="A36" s="23">
        <v>1995</v>
      </c>
      <c r="B36" s="64">
        <v>30560</v>
      </c>
      <c r="C36" s="62">
        <v>173659104</v>
      </c>
      <c r="D36" s="74">
        <f t="shared" si="1"/>
        <v>1.7597695310002289E-4</v>
      </c>
    </row>
    <row r="37" spans="1:4" x14ac:dyDescent="0.25">
      <c r="A37" s="24">
        <v>1996</v>
      </c>
      <c r="B37" s="65">
        <v>14046</v>
      </c>
      <c r="C37" s="63">
        <v>179026544</v>
      </c>
      <c r="D37" s="75">
        <f t="shared" si="1"/>
        <v>7.845763922024882E-5</v>
      </c>
    </row>
    <row r="38" spans="1:4" x14ac:dyDescent="0.25">
      <c r="A38" s="23">
        <v>1997</v>
      </c>
      <c r="B38" s="64">
        <v>1926</v>
      </c>
      <c r="C38" s="62">
        <v>230166912</v>
      </c>
      <c r="D38" s="74">
        <f t="shared" si="1"/>
        <v>8.3678404652706993E-6</v>
      </c>
    </row>
    <row r="39" spans="1:4" x14ac:dyDescent="0.25">
      <c r="A39" s="24">
        <v>1998</v>
      </c>
      <c r="B39" s="65">
        <v>35179</v>
      </c>
      <c r="C39" s="63">
        <v>198790160</v>
      </c>
      <c r="D39" s="75">
        <f t="shared" si="1"/>
        <v>1.7696549970079001E-4</v>
      </c>
    </row>
    <row r="40" spans="1:4" x14ac:dyDescent="0.25">
      <c r="A40" s="23">
        <v>1999</v>
      </c>
      <c r="B40" s="64">
        <v>1302</v>
      </c>
      <c r="C40" s="62">
        <v>171392736</v>
      </c>
      <c r="D40" s="74">
        <f t="shared" si="1"/>
        <v>7.5965879907535875E-6</v>
      </c>
    </row>
    <row r="41" spans="1:4" x14ac:dyDescent="0.25">
      <c r="A41" s="24">
        <v>2000</v>
      </c>
      <c r="B41" s="65">
        <v>1828</v>
      </c>
      <c r="C41" s="63">
        <v>196775522</v>
      </c>
      <c r="D41" s="75">
        <f t="shared" si="1"/>
        <v>9.2897733489432693E-6</v>
      </c>
    </row>
    <row r="42" spans="1:4" x14ac:dyDescent="0.25">
      <c r="A42" s="23">
        <v>2001</v>
      </c>
      <c r="B42" s="64">
        <v>2105</v>
      </c>
      <c r="C42" s="62">
        <v>162717623</v>
      </c>
      <c r="D42" s="74">
        <f t="shared" si="1"/>
        <v>1.2936521325658745E-5</v>
      </c>
    </row>
    <row r="43" spans="1:4" x14ac:dyDescent="0.25">
      <c r="A43" s="24">
        <v>2002</v>
      </c>
      <c r="B43" s="65">
        <v>26588</v>
      </c>
      <c r="C43" s="63">
        <v>162941631</v>
      </c>
      <c r="D43" s="75">
        <f t="shared" si="1"/>
        <v>1.6317499608187915E-4</v>
      </c>
    </row>
    <row r="44" spans="1:4" x14ac:dyDescent="0.25">
      <c r="A44" s="23">
        <v>2003</v>
      </c>
      <c r="B44" s="64">
        <v>1339</v>
      </c>
      <c r="C44" s="62">
        <v>148411881</v>
      </c>
      <c r="D44" s="74">
        <f t="shared" si="1"/>
        <v>9.0221887289468426E-6</v>
      </c>
    </row>
    <row r="45" spans="1:4" x14ac:dyDescent="0.25">
      <c r="A45" s="24">
        <v>2004</v>
      </c>
      <c r="B45" s="65">
        <v>7</v>
      </c>
      <c r="C45" s="63">
        <v>167716657</v>
      </c>
      <c r="D45" s="75">
        <f t="shared" si="1"/>
        <v>4.1737058949368401E-8</v>
      </c>
    </row>
    <row r="46" spans="1:4" x14ac:dyDescent="0.25">
      <c r="A46" s="23">
        <v>2005</v>
      </c>
      <c r="B46" s="64">
        <v>0</v>
      </c>
      <c r="C46" s="62">
        <v>186465615</v>
      </c>
      <c r="D46" s="74">
        <f t="shared" si="1"/>
        <v>0</v>
      </c>
    </row>
    <row r="47" spans="1:4" x14ac:dyDescent="0.25">
      <c r="A47" s="24">
        <v>2006</v>
      </c>
      <c r="B47" s="65">
        <v>0</v>
      </c>
      <c r="C47" s="63">
        <v>194740336</v>
      </c>
      <c r="D47" s="75">
        <f t="shared" si="1"/>
        <v>0</v>
      </c>
    </row>
    <row r="48" spans="1:4" x14ac:dyDescent="0.25">
      <c r="A48" s="23">
        <v>2007</v>
      </c>
      <c r="B48" s="64">
        <v>55</v>
      </c>
      <c r="C48" s="62">
        <v>254732339</v>
      </c>
      <c r="D48" s="74">
        <f t="shared" si="1"/>
        <v>2.1591290770505584E-7</v>
      </c>
    </row>
    <row r="49" spans="1:4" x14ac:dyDescent="0.25">
      <c r="A49" s="24">
        <v>2008</v>
      </c>
      <c r="B49" s="65">
        <v>0</v>
      </c>
      <c r="C49" s="63">
        <v>302269792</v>
      </c>
      <c r="D49" s="75">
        <f t="shared" si="1"/>
        <v>0</v>
      </c>
    </row>
    <row r="50" spans="1:4" x14ac:dyDescent="0.25">
      <c r="A50" s="23">
        <v>2009</v>
      </c>
      <c r="B50" s="64">
        <v>0</v>
      </c>
      <c r="C50" s="62">
        <v>295445970</v>
      </c>
      <c r="D50" s="74">
        <f t="shared" si="1"/>
        <v>0</v>
      </c>
    </row>
    <row r="51" spans="1:4" x14ac:dyDescent="0.25">
      <c r="A51" s="24">
        <v>2010</v>
      </c>
      <c r="B51" s="65">
        <v>156</v>
      </c>
      <c r="C51" s="63">
        <v>392490992</v>
      </c>
      <c r="D51" s="75">
        <f t="shared" si="1"/>
        <v>3.9746135116395232E-7</v>
      </c>
    </row>
    <row r="52" spans="1:4" x14ac:dyDescent="0.25">
      <c r="A52" s="23">
        <v>2011</v>
      </c>
      <c r="B52" s="64">
        <v>0</v>
      </c>
      <c r="C52" s="62">
        <v>479605754</v>
      </c>
      <c r="D52" s="74">
        <f t="shared" si="1"/>
        <v>0</v>
      </c>
    </row>
    <row r="53" spans="1:4" x14ac:dyDescent="0.25">
      <c r="A53" s="24">
        <v>2012</v>
      </c>
      <c r="B53" s="65">
        <v>660</v>
      </c>
      <c r="C53" s="63">
        <v>547281367</v>
      </c>
      <c r="D53" s="75">
        <f t="shared" si="1"/>
        <v>1.2059610280866733E-6</v>
      </c>
    </row>
    <row r="54" spans="1:4" x14ac:dyDescent="0.25">
      <c r="A54" s="23">
        <v>2013</v>
      </c>
      <c r="B54" s="64">
        <v>2140</v>
      </c>
      <c r="C54" s="62">
        <v>541767828</v>
      </c>
      <c r="D54" s="74">
        <f t="shared" si="1"/>
        <v>3.9500315253123521E-6</v>
      </c>
    </row>
    <row r="55" spans="1:4" x14ac:dyDescent="0.25">
      <c r="A55" s="24">
        <v>2014</v>
      </c>
      <c r="B55" s="65">
        <v>5808</v>
      </c>
      <c r="C55" s="63">
        <v>582645296</v>
      </c>
      <c r="D55" s="75">
        <f t="shared" si="1"/>
        <v>9.9683289985748028E-6</v>
      </c>
    </row>
    <row r="56" spans="1:4" x14ac:dyDescent="0.25">
      <c r="A56" s="23">
        <v>2015</v>
      </c>
      <c r="B56" s="64">
        <v>5969</v>
      </c>
      <c r="C56" s="62">
        <v>536458341</v>
      </c>
      <c r="D56" s="74">
        <f t="shared" si="1"/>
        <v>1.1126679452636193E-5</v>
      </c>
    </row>
    <row r="57" spans="1:4" x14ac:dyDescent="0.25">
      <c r="A57" t="s">
        <v>15</v>
      </c>
    </row>
    <row r="59" spans="1:4" x14ac:dyDescent="0.25">
      <c r="A59" t="s">
        <v>46</v>
      </c>
    </row>
    <row r="60" spans="1:4" ht="90.75" customHeight="1" x14ac:dyDescent="0.25">
      <c r="A60" s="21" t="s">
        <v>6</v>
      </c>
      <c r="B60" s="21" t="s">
        <v>93</v>
      </c>
      <c r="C60" s="21" t="s">
        <v>94</v>
      </c>
      <c r="D60" s="21" t="s">
        <v>32</v>
      </c>
    </row>
    <row r="61" spans="1:4" x14ac:dyDescent="0.25">
      <c r="A61" s="23">
        <v>1991</v>
      </c>
      <c r="B61" s="64">
        <f t="shared" ref="B61:C85" si="2">B3+B32</f>
        <v>62300</v>
      </c>
      <c r="C61" s="64">
        <f t="shared" si="2"/>
        <v>559356668</v>
      </c>
      <c r="D61" s="52">
        <f>B61/C61</f>
        <v>1.1137795178656921E-4</v>
      </c>
    </row>
    <row r="62" spans="1:4" x14ac:dyDescent="0.25">
      <c r="A62" s="24">
        <v>1992</v>
      </c>
      <c r="B62" s="65">
        <f t="shared" si="2"/>
        <v>344970</v>
      </c>
      <c r="C62" s="65">
        <f t="shared" si="2"/>
        <v>573188944</v>
      </c>
      <c r="D62" s="53">
        <f t="shared" ref="D62:D85" si="3">B62/C62</f>
        <v>6.0184342983419441E-4</v>
      </c>
    </row>
    <row r="63" spans="1:4" x14ac:dyDescent="0.25">
      <c r="A63" s="23">
        <v>1993</v>
      </c>
      <c r="B63" s="64">
        <f t="shared" si="2"/>
        <v>518993</v>
      </c>
      <c r="C63" s="64">
        <f t="shared" si="2"/>
        <v>554644920</v>
      </c>
      <c r="D63" s="52">
        <f t="shared" si="3"/>
        <v>9.35721181760756E-4</v>
      </c>
    </row>
    <row r="64" spans="1:4" x14ac:dyDescent="0.25">
      <c r="A64" s="24">
        <v>1994</v>
      </c>
      <c r="B64" s="65">
        <f t="shared" si="2"/>
        <v>1128198</v>
      </c>
      <c r="C64" s="65">
        <f t="shared" si="2"/>
        <v>673356720</v>
      </c>
      <c r="D64" s="53">
        <f t="shared" si="3"/>
        <v>1.6754833901412613E-3</v>
      </c>
    </row>
    <row r="65" spans="1:4" x14ac:dyDescent="0.25">
      <c r="A65" s="23">
        <v>1995</v>
      </c>
      <c r="B65" s="64">
        <f t="shared" si="2"/>
        <v>84262</v>
      </c>
      <c r="C65" s="64">
        <f t="shared" si="2"/>
        <v>670038752</v>
      </c>
      <c r="D65" s="52">
        <f t="shared" si="3"/>
        <v>1.2575690547522242E-4</v>
      </c>
    </row>
    <row r="66" spans="1:4" x14ac:dyDescent="0.25">
      <c r="A66" s="24">
        <v>1996</v>
      </c>
      <c r="B66" s="65">
        <f t="shared" si="2"/>
        <v>160883</v>
      </c>
      <c r="C66" s="65">
        <f t="shared" si="2"/>
        <v>684573648</v>
      </c>
      <c r="D66" s="53">
        <f t="shared" si="3"/>
        <v>2.350119676239714E-4</v>
      </c>
    </row>
    <row r="67" spans="1:4" x14ac:dyDescent="0.25">
      <c r="A67" s="23">
        <v>1997</v>
      </c>
      <c r="B67" s="64">
        <f t="shared" si="2"/>
        <v>271315</v>
      </c>
      <c r="C67" s="64">
        <f t="shared" si="2"/>
        <v>766805280</v>
      </c>
      <c r="D67" s="52">
        <f t="shared" si="3"/>
        <v>3.5382515884606325E-4</v>
      </c>
    </row>
    <row r="68" spans="1:4" x14ac:dyDescent="0.25">
      <c r="A68" s="24">
        <v>1998</v>
      </c>
      <c r="B68" s="65">
        <f t="shared" si="2"/>
        <v>179890</v>
      </c>
      <c r="C68" s="65">
        <f t="shared" si="2"/>
        <v>719653488</v>
      </c>
      <c r="D68" s="53">
        <f t="shared" si="3"/>
        <v>2.4996752325891599E-4</v>
      </c>
    </row>
    <row r="69" spans="1:4" x14ac:dyDescent="0.25">
      <c r="A69" s="23">
        <v>1999</v>
      </c>
      <c r="B69" s="64">
        <f t="shared" si="2"/>
        <v>167480</v>
      </c>
      <c r="C69" s="64">
        <f t="shared" si="2"/>
        <v>796011680</v>
      </c>
      <c r="D69" s="52">
        <f t="shared" si="3"/>
        <v>2.1039892278967566E-4</v>
      </c>
    </row>
    <row r="70" spans="1:4" x14ac:dyDescent="0.25">
      <c r="A70" s="24">
        <v>2000</v>
      </c>
      <c r="B70" s="65">
        <f t="shared" si="2"/>
        <v>810131</v>
      </c>
      <c r="C70" s="65">
        <f t="shared" si="2"/>
        <v>749863861</v>
      </c>
      <c r="D70" s="53">
        <f t="shared" si="3"/>
        <v>1.0803707741290922E-3</v>
      </c>
    </row>
    <row r="71" spans="1:4" x14ac:dyDescent="0.25">
      <c r="A71" s="23">
        <v>2001</v>
      </c>
      <c r="B71" s="64">
        <f t="shared" si="2"/>
        <v>877014</v>
      </c>
      <c r="C71" s="64">
        <f t="shared" si="2"/>
        <v>640247561</v>
      </c>
      <c r="D71" s="52">
        <f t="shared" si="3"/>
        <v>1.3698045153505865E-3</v>
      </c>
    </row>
    <row r="72" spans="1:4" x14ac:dyDescent="0.25">
      <c r="A72" s="24">
        <v>2002</v>
      </c>
      <c r="B72" s="65">
        <f t="shared" si="2"/>
        <v>1477700</v>
      </c>
      <c r="C72" s="65">
        <f t="shared" si="2"/>
        <v>655864658</v>
      </c>
      <c r="D72" s="53">
        <f t="shared" si="3"/>
        <v>2.2530563005271737E-3</v>
      </c>
    </row>
    <row r="73" spans="1:4" x14ac:dyDescent="0.25">
      <c r="A73" s="23">
        <v>2003</v>
      </c>
      <c r="B73" s="64">
        <f t="shared" si="2"/>
        <v>1958789</v>
      </c>
      <c r="C73" s="64">
        <f t="shared" si="2"/>
        <v>626334948</v>
      </c>
      <c r="D73" s="52">
        <f t="shared" si="3"/>
        <v>3.1273825710265175E-3</v>
      </c>
    </row>
    <row r="74" spans="1:4" x14ac:dyDescent="0.25">
      <c r="A74" s="24">
        <v>2004</v>
      </c>
      <c r="B74" s="65">
        <f t="shared" si="2"/>
        <v>2120560</v>
      </c>
      <c r="C74" s="65">
        <f t="shared" si="2"/>
        <v>678683800</v>
      </c>
      <c r="D74" s="53">
        <f t="shared" si="3"/>
        <v>3.1245183692317395E-3</v>
      </c>
    </row>
    <row r="75" spans="1:4" x14ac:dyDescent="0.25">
      <c r="A75" s="23">
        <v>2005</v>
      </c>
      <c r="B75" s="64">
        <f t="shared" si="2"/>
        <v>1779987</v>
      </c>
      <c r="C75" s="64">
        <f t="shared" si="2"/>
        <v>799268054</v>
      </c>
      <c r="D75" s="52">
        <f t="shared" si="3"/>
        <v>2.2270213241876924E-3</v>
      </c>
    </row>
    <row r="76" spans="1:4" x14ac:dyDescent="0.25">
      <c r="A76" s="24">
        <v>2006</v>
      </c>
      <c r="B76" s="65">
        <f t="shared" si="2"/>
        <v>2085945</v>
      </c>
      <c r="C76" s="65">
        <f t="shared" si="2"/>
        <v>848455961</v>
      </c>
      <c r="D76" s="53">
        <f t="shared" si="3"/>
        <v>2.4585188812174543E-3</v>
      </c>
    </row>
    <row r="77" spans="1:4" x14ac:dyDescent="0.25">
      <c r="A77" s="23">
        <v>2007</v>
      </c>
      <c r="B77" s="64">
        <f t="shared" si="2"/>
        <v>2828348</v>
      </c>
      <c r="C77" s="64">
        <f t="shared" si="2"/>
        <v>1023303892</v>
      </c>
      <c r="D77" s="52">
        <f t="shared" si="3"/>
        <v>2.7639374990279038E-3</v>
      </c>
    </row>
    <row r="78" spans="1:4" x14ac:dyDescent="0.25">
      <c r="A78" s="24">
        <v>2008</v>
      </c>
      <c r="B78" s="65">
        <f t="shared" si="2"/>
        <v>1831690</v>
      </c>
      <c r="C78" s="65">
        <f t="shared" si="2"/>
        <v>1153377451</v>
      </c>
      <c r="D78" s="53">
        <f t="shared" si="3"/>
        <v>1.5881097713605291E-3</v>
      </c>
    </row>
    <row r="79" spans="1:4" x14ac:dyDescent="0.25">
      <c r="A79" s="23">
        <v>2009</v>
      </c>
      <c r="B79" s="64">
        <f t="shared" si="2"/>
        <v>3423726</v>
      </c>
      <c r="C79" s="64">
        <f t="shared" si="2"/>
        <v>1263555493</v>
      </c>
      <c r="D79" s="52">
        <f t="shared" si="3"/>
        <v>2.7095968629531333E-3</v>
      </c>
    </row>
    <row r="80" spans="1:4" x14ac:dyDescent="0.25">
      <c r="A80" s="24">
        <v>2010</v>
      </c>
      <c r="B80" s="65">
        <f t="shared" si="2"/>
        <v>2394741</v>
      </c>
      <c r="C80" s="65">
        <f t="shared" si="2"/>
        <v>1252751496</v>
      </c>
      <c r="D80" s="53">
        <f t="shared" si="3"/>
        <v>1.9115850251596907E-3</v>
      </c>
    </row>
    <row r="81" spans="1:4" x14ac:dyDescent="0.25">
      <c r="A81" s="23">
        <v>2011</v>
      </c>
      <c r="B81" s="64">
        <f t="shared" si="2"/>
        <v>2728366</v>
      </c>
      <c r="C81" s="64">
        <f t="shared" si="2"/>
        <v>1421725738</v>
      </c>
      <c r="D81" s="52">
        <f t="shared" si="3"/>
        <v>1.919052266605305E-3</v>
      </c>
    </row>
    <row r="82" spans="1:4" x14ac:dyDescent="0.25">
      <c r="A82" s="24">
        <v>2012</v>
      </c>
      <c r="B82" s="65">
        <f t="shared" si="2"/>
        <v>2584903</v>
      </c>
      <c r="C82" s="65">
        <f t="shared" si="2"/>
        <v>1488843990</v>
      </c>
      <c r="D82" s="53">
        <f t="shared" si="3"/>
        <v>1.7361812368265664E-3</v>
      </c>
    </row>
    <row r="83" spans="1:4" x14ac:dyDescent="0.25">
      <c r="A83" s="23">
        <v>2013</v>
      </c>
      <c r="B83" s="64">
        <f t="shared" si="2"/>
        <v>2776353</v>
      </c>
      <c r="C83" s="64">
        <f t="shared" si="2"/>
        <v>1436936847</v>
      </c>
      <c r="D83" s="52">
        <f t="shared" si="3"/>
        <v>1.9321329297083576E-3</v>
      </c>
    </row>
    <row r="84" spans="1:4" x14ac:dyDescent="0.25">
      <c r="A84" s="24">
        <v>2014</v>
      </c>
      <c r="B84" s="65">
        <f t="shared" si="2"/>
        <v>2806518</v>
      </c>
      <c r="C84" s="65">
        <f t="shared" si="2"/>
        <v>1567762912</v>
      </c>
      <c r="D84" s="53">
        <f t="shared" si="3"/>
        <v>1.790141850223843E-3</v>
      </c>
    </row>
    <row r="85" spans="1:4" x14ac:dyDescent="0.25">
      <c r="A85" s="23">
        <v>2015</v>
      </c>
      <c r="B85" s="64">
        <f t="shared" si="2"/>
        <v>2571603</v>
      </c>
      <c r="C85" s="64">
        <f t="shared" si="2"/>
        <v>1496455634</v>
      </c>
      <c r="D85" s="52">
        <f t="shared" si="3"/>
        <v>1.7184625735452977E-3</v>
      </c>
    </row>
    <row r="86" spans="1:4" x14ac:dyDescent="0.25">
      <c r="A86" t="s">
        <v>15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95"/>
  <sheetViews>
    <sheetView topLeftCell="A70" workbookViewId="0">
      <selection activeCell="A69" sqref="A69:D95"/>
    </sheetView>
  </sheetViews>
  <sheetFormatPr baseColWidth="10" defaultRowHeight="15" x14ac:dyDescent="0.25"/>
  <cols>
    <col min="4" max="5" width="14.42578125" customWidth="1"/>
  </cols>
  <sheetData>
    <row r="5" spans="1:6" ht="75" x14ac:dyDescent="0.25">
      <c r="A5" s="21" t="s">
        <v>6</v>
      </c>
      <c r="B5" s="21" t="s">
        <v>73</v>
      </c>
      <c r="C5" s="21" t="s">
        <v>92</v>
      </c>
      <c r="D5" s="21" t="s">
        <v>78</v>
      </c>
      <c r="E5" s="21" t="s">
        <v>91</v>
      </c>
      <c r="F5" s="47" t="s">
        <v>74</v>
      </c>
    </row>
    <row r="6" spans="1:6" x14ac:dyDescent="0.25">
      <c r="A6" s="23">
        <v>1991</v>
      </c>
      <c r="B6" s="83">
        <v>62300</v>
      </c>
      <c r="C6" s="64">
        <v>0</v>
      </c>
      <c r="D6" s="62">
        <v>508877120</v>
      </c>
      <c r="E6" s="62">
        <v>50479548</v>
      </c>
      <c r="F6" s="23">
        <f>((B6-C6)/(D6+E6))</f>
        <v>1.1137795178656921E-4</v>
      </c>
    </row>
    <row r="7" spans="1:6" x14ac:dyDescent="0.25">
      <c r="A7" s="24">
        <v>1992</v>
      </c>
      <c r="B7" s="84">
        <v>11695</v>
      </c>
      <c r="C7" s="65">
        <v>333275</v>
      </c>
      <c r="D7" s="63">
        <v>493280928</v>
      </c>
      <c r="E7" s="63">
        <v>79908016</v>
      </c>
      <c r="F7" s="24">
        <f t="shared" ref="F7:F30" si="0">((B7-C7)/(D7+E7))</f>
        <v>-5.6103664134875568E-4</v>
      </c>
    </row>
    <row r="8" spans="1:6" x14ac:dyDescent="0.25">
      <c r="A8" s="23">
        <v>1993</v>
      </c>
      <c r="B8" s="83">
        <v>395169</v>
      </c>
      <c r="C8" s="64">
        <v>123824</v>
      </c>
      <c r="D8" s="62">
        <v>480926656</v>
      </c>
      <c r="E8" s="62">
        <v>73718264</v>
      </c>
      <c r="F8" s="23">
        <f t="shared" si="0"/>
        <v>4.892229067923312E-4</v>
      </c>
    </row>
    <row r="9" spans="1:6" x14ac:dyDescent="0.25">
      <c r="A9" s="24">
        <v>1994</v>
      </c>
      <c r="B9" s="84">
        <v>1024513</v>
      </c>
      <c r="C9" s="65">
        <v>103685</v>
      </c>
      <c r="D9" s="63">
        <v>542391360</v>
      </c>
      <c r="E9" s="63">
        <v>130965360</v>
      </c>
      <c r="F9" s="24">
        <f t="shared" si="0"/>
        <v>1.3675188390486397E-3</v>
      </c>
    </row>
    <row r="10" spans="1:6" x14ac:dyDescent="0.25">
      <c r="A10" s="23">
        <v>1995</v>
      </c>
      <c r="B10" s="83">
        <v>53702</v>
      </c>
      <c r="C10" s="64">
        <v>30560</v>
      </c>
      <c r="D10" s="62">
        <v>496379648</v>
      </c>
      <c r="E10" s="62">
        <v>173659104</v>
      </c>
      <c r="F10" s="23">
        <f t="shared" si="0"/>
        <v>3.4538300853381087E-5</v>
      </c>
    </row>
    <row r="11" spans="1:6" x14ac:dyDescent="0.25">
      <c r="A11" s="24">
        <v>1996</v>
      </c>
      <c r="B11" s="84">
        <v>146837</v>
      </c>
      <c r="C11" s="65">
        <v>14046</v>
      </c>
      <c r="D11" s="63">
        <v>505547104</v>
      </c>
      <c r="E11" s="63">
        <v>179026544</v>
      </c>
      <c r="F11" s="24">
        <f t="shared" si="0"/>
        <v>1.9397620750952424E-4</v>
      </c>
    </row>
    <row r="12" spans="1:6" x14ac:dyDescent="0.25">
      <c r="A12" s="23">
        <v>1997</v>
      </c>
      <c r="B12" s="83">
        <v>269389</v>
      </c>
      <c r="C12" s="64">
        <v>1926</v>
      </c>
      <c r="D12" s="62">
        <v>536638368</v>
      </c>
      <c r="E12" s="62">
        <v>230166912</v>
      </c>
      <c r="F12" s="23">
        <f t="shared" si="0"/>
        <v>3.4880171925785383E-4</v>
      </c>
    </row>
    <row r="13" spans="1:6" x14ac:dyDescent="0.25">
      <c r="A13" s="24">
        <v>1998</v>
      </c>
      <c r="B13" s="84">
        <v>144711</v>
      </c>
      <c r="C13" s="65">
        <v>35179</v>
      </c>
      <c r="D13" s="63">
        <v>520863328</v>
      </c>
      <c r="E13" s="63">
        <v>198790160</v>
      </c>
      <c r="F13" s="24">
        <f t="shared" si="0"/>
        <v>1.5220102705873357E-4</v>
      </c>
    </row>
    <row r="14" spans="1:6" x14ac:dyDescent="0.25">
      <c r="A14" s="23">
        <v>1999</v>
      </c>
      <c r="B14" s="83">
        <v>166178</v>
      </c>
      <c r="C14" s="64">
        <v>1302</v>
      </c>
      <c r="D14" s="62">
        <v>624618944</v>
      </c>
      <c r="E14" s="62">
        <v>171392736</v>
      </c>
      <c r="F14" s="23">
        <f t="shared" si="0"/>
        <v>2.0712761400686985E-4</v>
      </c>
    </row>
    <row r="15" spans="1:6" x14ac:dyDescent="0.25">
      <c r="A15" s="24">
        <v>2000</v>
      </c>
      <c r="B15" s="84">
        <v>808303</v>
      </c>
      <c r="C15" s="65">
        <v>1828</v>
      </c>
      <c r="D15" s="63">
        <v>553088339</v>
      </c>
      <c r="E15" s="63">
        <v>196775522</v>
      </c>
      <c r="F15" s="24">
        <f t="shared" si="0"/>
        <v>1.0754952224587872E-3</v>
      </c>
    </row>
    <row r="16" spans="1:6" x14ac:dyDescent="0.25">
      <c r="A16" s="23">
        <v>2001</v>
      </c>
      <c r="B16" s="83">
        <v>874909</v>
      </c>
      <c r="C16" s="64">
        <v>2105</v>
      </c>
      <c r="D16" s="62">
        <v>477529938</v>
      </c>
      <c r="E16" s="62">
        <v>162717623</v>
      </c>
      <c r="F16" s="23">
        <f t="shared" si="0"/>
        <v>1.3632289338779691E-3</v>
      </c>
    </row>
    <row r="17" spans="1:6" x14ac:dyDescent="0.25">
      <c r="A17" s="24">
        <v>2002</v>
      </c>
      <c r="B17" s="84">
        <v>1451112</v>
      </c>
      <c r="C17" s="65">
        <v>26588</v>
      </c>
      <c r="D17" s="63">
        <v>492923027</v>
      </c>
      <c r="E17" s="63">
        <v>162941631</v>
      </c>
      <c r="F17" s="24">
        <f t="shared" si="0"/>
        <v>2.1719785974502076E-3</v>
      </c>
    </row>
    <row r="18" spans="1:6" x14ac:dyDescent="0.25">
      <c r="A18" s="23">
        <v>2003</v>
      </c>
      <c r="B18" s="83">
        <v>1957450</v>
      </c>
      <c r="C18" s="64">
        <v>1339</v>
      </c>
      <c r="D18" s="62">
        <v>477923067</v>
      </c>
      <c r="E18" s="62">
        <v>148411881</v>
      </c>
      <c r="F18" s="23">
        <f t="shared" si="0"/>
        <v>3.1231069034966257E-3</v>
      </c>
    </row>
    <row r="19" spans="1:6" x14ac:dyDescent="0.25">
      <c r="A19" s="24">
        <v>2004</v>
      </c>
      <c r="B19" s="84">
        <v>2120553</v>
      </c>
      <c r="C19" s="65">
        <v>7</v>
      </c>
      <c r="D19" s="63">
        <v>510967143</v>
      </c>
      <c r="E19" s="63">
        <v>167716657</v>
      </c>
      <c r="F19" s="24">
        <f t="shared" si="0"/>
        <v>3.1244977410688156E-3</v>
      </c>
    </row>
    <row r="20" spans="1:6" x14ac:dyDescent="0.25">
      <c r="A20" s="23">
        <v>2005</v>
      </c>
      <c r="B20" s="83">
        <v>1779987</v>
      </c>
      <c r="C20" s="64">
        <v>0</v>
      </c>
      <c r="D20" s="62">
        <v>612802439</v>
      </c>
      <c r="E20" s="62">
        <v>186465615</v>
      </c>
      <c r="F20" s="23">
        <f t="shared" si="0"/>
        <v>2.2270213241876924E-3</v>
      </c>
    </row>
    <row r="21" spans="1:6" x14ac:dyDescent="0.25">
      <c r="A21" s="24">
        <v>2006</v>
      </c>
      <c r="B21" s="84">
        <v>2085945</v>
      </c>
      <c r="C21" s="65">
        <v>0</v>
      </c>
      <c r="D21" s="63">
        <v>653715625</v>
      </c>
      <c r="E21" s="63">
        <v>194740336</v>
      </c>
      <c r="F21" s="24">
        <f t="shared" si="0"/>
        <v>2.4585188812174543E-3</v>
      </c>
    </row>
    <row r="22" spans="1:6" x14ac:dyDescent="0.25">
      <c r="A22" s="23">
        <v>2007</v>
      </c>
      <c r="B22" s="83">
        <v>2828293</v>
      </c>
      <c r="C22" s="64">
        <v>55</v>
      </c>
      <c r="D22" s="62">
        <v>768571553</v>
      </c>
      <c r="E22" s="62">
        <v>254732339</v>
      </c>
      <c r="F22" s="23">
        <f t="shared" si="0"/>
        <v>2.763830004078593E-3</v>
      </c>
    </row>
    <row r="23" spans="1:6" x14ac:dyDescent="0.25">
      <c r="A23" s="24">
        <v>2008</v>
      </c>
      <c r="B23" s="84">
        <v>1831690</v>
      </c>
      <c r="C23" s="65">
        <v>0</v>
      </c>
      <c r="D23" s="63">
        <v>851107659</v>
      </c>
      <c r="E23" s="63">
        <v>302269792</v>
      </c>
      <c r="F23" s="24">
        <f t="shared" si="0"/>
        <v>1.5881097713605291E-3</v>
      </c>
    </row>
    <row r="24" spans="1:6" x14ac:dyDescent="0.25">
      <c r="A24" s="23">
        <v>2009</v>
      </c>
      <c r="B24" s="83">
        <v>3423726</v>
      </c>
      <c r="C24" s="64">
        <v>0</v>
      </c>
      <c r="D24" s="62">
        <v>968109523</v>
      </c>
      <c r="E24" s="62">
        <v>295445970</v>
      </c>
      <c r="F24" s="23">
        <f t="shared" si="0"/>
        <v>2.7095968629531333E-3</v>
      </c>
    </row>
    <row r="25" spans="1:6" x14ac:dyDescent="0.25">
      <c r="A25" s="24">
        <v>2010</v>
      </c>
      <c r="B25" s="84">
        <v>2394585</v>
      </c>
      <c r="C25" s="65">
        <v>156</v>
      </c>
      <c r="D25" s="63">
        <v>860260504</v>
      </c>
      <c r="E25" s="63">
        <v>392490992</v>
      </c>
      <c r="F25" s="24">
        <f t="shared" si="0"/>
        <v>1.9113359733716894E-3</v>
      </c>
    </row>
    <row r="26" spans="1:6" x14ac:dyDescent="0.25">
      <c r="A26" s="23">
        <v>2011</v>
      </c>
      <c r="B26" s="83">
        <v>2728366</v>
      </c>
      <c r="C26" s="64">
        <v>0</v>
      </c>
      <c r="D26" s="62">
        <v>942119984</v>
      </c>
      <c r="E26" s="62">
        <v>479605754</v>
      </c>
      <c r="F26" s="23">
        <f t="shared" si="0"/>
        <v>1.919052266605305E-3</v>
      </c>
    </row>
    <row r="27" spans="1:6" x14ac:dyDescent="0.25">
      <c r="A27" s="24">
        <v>2012</v>
      </c>
      <c r="B27" s="84">
        <v>2584243</v>
      </c>
      <c r="C27" s="65">
        <v>660</v>
      </c>
      <c r="D27" s="63">
        <v>941562623</v>
      </c>
      <c r="E27" s="63">
        <v>547281367</v>
      </c>
      <c r="F27" s="24">
        <f t="shared" si="0"/>
        <v>1.735294642926288E-3</v>
      </c>
    </row>
    <row r="28" spans="1:6" x14ac:dyDescent="0.25">
      <c r="A28" s="23">
        <v>2013</v>
      </c>
      <c r="B28" s="83">
        <v>2774213</v>
      </c>
      <c r="C28" s="64">
        <v>2140</v>
      </c>
      <c r="D28" s="62">
        <v>895169019</v>
      </c>
      <c r="E28" s="62">
        <v>541767828</v>
      </c>
      <c r="F28" s="23">
        <f t="shared" si="0"/>
        <v>1.9291543715282012E-3</v>
      </c>
    </row>
    <row r="29" spans="1:6" x14ac:dyDescent="0.25">
      <c r="A29" s="24">
        <v>2014</v>
      </c>
      <c r="B29" s="84">
        <v>2800710</v>
      </c>
      <c r="C29" s="65">
        <v>5808</v>
      </c>
      <c r="D29" s="63">
        <v>985117616</v>
      </c>
      <c r="E29" s="63">
        <v>582645296</v>
      </c>
      <c r="F29" s="24">
        <f t="shared" si="0"/>
        <v>1.7827325666446177E-3</v>
      </c>
    </row>
    <row r="30" spans="1:6" x14ac:dyDescent="0.25">
      <c r="A30" s="23">
        <v>2015</v>
      </c>
      <c r="B30" s="83">
        <v>2565634</v>
      </c>
      <c r="C30" s="64">
        <v>5969</v>
      </c>
      <c r="D30" s="62">
        <v>959997293</v>
      </c>
      <c r="E30" s="62">
        <v>536458341</v>
      </c>
      <c r="F30" s="23">
        <f t="shared" si="0"/>
        <v>1.7104850567190286E-3</v>
      </c>
    </row>
    <row r="31" spans="1:6" x14ac:dyDescent="0.25">
      <c r="A31" t="s">
        <v>15</v>
      </c>
    </row>
    <row r="37" spans="1:9" ht="75" x14ac:dyDescent="0.25">
      <c r="A37" s="21" t="s">
        <v>6</v>
      </c>
      <c r="B37" s="21" t="s">
        <v>73</v>
      </c>
      <c r="C37" s="21" t="s">
        <v>38</v>
      </c>
      <c r="D37" s="21" t="s">
        <v>77</v>
      </c>
      <c r="E37" s="47" t="s">
        <v>37</v>
      </c>
      <c r="F37" s="47" t="s">
        <v>74</v>
      </c>
      <c r="G37" s="47" t="s">
        <v>75</v>
      </c>
      <c r="H37" s="47" t="s">
        <v>76</v>
      </c>
      <c r="I37" s="47" t="s">
        <v>39</v>
      </c>
    </row>
    <row r="38" spans="1:9" x14ac:dyDescent="0.25">
      <c r="A38" s="23">
        <v>1991</v>
      </c>
      <c r="B38" s="83">
        <v>62300</v>
      </c>
      <c r="C38" s="25">
        <v>231.72366400000001</v>
      </c>
      <c r="D38" s="62">
        <v>508877120</v>
      </c>
      <c r="E38" s="25">
        <v>7.2686346239999997</v>
      </c>
      <c r="F38" s="23">
        <f>((B38)/(C38*1000000))/((D38)/(E38*1000000000))</f>
        <v>3.8402329848470917E-3</v>
      </c>
      <c r="G38" s="23">
        <f>F38-1</f>
        <v>-0.99615976701515296</v>
      </c>
      <c r="H38" s="23">
        <f>F38+1</f>
        <v>1.003840232984847</v>
      </c>
      <c r="I38" s="23">
        <f>G38/H38</f>
        <v>-0.99234891597554642</v>
      </c>
    </row>
    <row r="39" spans="1:9" x14ac:dyDescent="0.25">
      <c r="A39" s="24">
        <v>1992</v>
      </c>
      <c r="B39" s="84">
        <v>11695</v>
      </c>
      <c r="C39" s="26">
        <v>197.43047999999999</v>
      </c>
      <c r="D39" s="63">
        <v>493280928</v>
      </c>
      <c r="E39" s="26">
        <v>6.9160427520000001</v>
      </c>
      <c r="F39" s="24">
        <f t="shared" ref="F39:F62" si="1">((B39)/(C39*1000000))/((D39)/(E39*1000000000))</f>
        <v>8.3051861218004757E-4</v>
      </c>
      <c r="G39" s="24">
        <f t="shared" ref="G39:G62" si="2">F39-1</f>
        <v>-0.99916948138781991</v>
      </c>
      <c r="H39" s="24">
        <f t="shared" ref="H39:H62" si="3">F39+1</f>
        <v>1.00083051861218</v>
      </c>
      <c r="I39" s="24">
        <f t="shared" ref="I39:I62" si="4">G39/H39</f>
        <v>-0.99834034115320203</v>
      </c>
    </row>
    <row r="40" spans="1:9" x14ac:dyDescent="0.25">
      <c r="A40" s="23">
        <v>1993</v>
      </c>
      <c r="B40" s="83">
        <v>395169</v>
      </c>
      <c r="C40" s="25">
        <v>238.505312</v>
      </c>
      <c r="D40" s="62">
        <v>480926656</v>
      </c>
      <c r="E40" s="25">
        <v>7.1234385920000003</v>
      </c>
      <c r="F40" s="23">
        <f t="shared" si="1"/>
        <v>2.4541191681262946E-2</v>
      </c>
      <c r="G40" s="23">
        <f t="shared" si="2"/>
        <v>-0.9754588083187371</v>
      </c>
      <c r="H40" s="23">
        <f t="shared" si="3"/>
        <v>1.024541191681263</v>
      </c>
      <c r="I40" s="23">
        <f t="shared" si="4"/>
        <v>-0.95209330404570447</v>
      </c>
    </row>
    <row r="41" spans="1:9" x14ac:dyDescent="0.25">
      <c r="A41" s="24">
        <v>1994</v>
      </c>
      <c r="B41" s="84">
        <v>1024513</v>
      </c>
      <c r="C41" s="26">
        <v>353.048384</v>
      </c>
      <c r="D41" s="63">
        <v>542391360</v>
      </c>
      <c r="E41" s="26">
        <v>8.5375165440000007</v>
      </c>
      <c r="F41" s="24">
        <f t="shared" si="1"/>
        <v>4.567746999446344E-2</v>
      </c>
      <c r="G41" s="24">
        <f t="shared" si="2"/>
        <v>-0.95432253000553657</v>
      </c>
      <c r="H41" s="24">
        <f t="shared" si="3"/>
        <v>1.0456774699944635</v>
      </c>
      <c r="I41" s="24">
        <f t="shared" si="4"/>
        <v>-0.91263564281497744</v>
      </c>
    </row>
    <row r="42" spans="1:9" x14ac:dyDescent="0.25">
      <c r="A42" s="23">
        <v>1995</v>
      </c>
      <c r="B42" s="83">
        <v>53702</v>
      </c>
      <c r="C42" s="25">
        <v>363.738112</v>
      </c>
      <c r="D42" s="62">
        <v>496379648</v>
      </c>
      <c r="E42" s="25">
        <v>10.201048064</v>
      </c>
      <c r="F42" s="23">
        <f t="shared" si="1"/>
        <v>3.0341180848154131E-3</v>
      </c>
      <c r="G42" s="23">
        <f t="shared" si="2"/>
        <v>-0.99696588191518454</v>
      </c>
      <c r="H42" s="23">
        <f t="shared" si="3"/>
        <v>1.0030341180848155</v>
      </c>
      <c r="I42" s="23">
        <f t="shared" si="4"/>
        <v>-0.99395011988104898</v>
      </c>
    </row>
    <row r="43" spans="1:9" x14ac:dyDescent="0.25">
      <c r="A43" s="24">
        <v>1996</v>
      </c>
      <c r="B43" s="84">
        <v>146837</v>
      </c>
      <c r="C43" s="26">
        <v>348.96441600000003</v>
      </c>
      <c r="D43" s="63">
        <v>505547104</v>
      </c>
      <c r="E43" s="26">
        <v>10.647555071999999</v>
      </c>
      <c r="F43" s="24">
        <f t="shared" si="1"/>
        <v>8.8622220410332769E-3</v>
      </c>
      <c r="G43" s="24">
        <f t="shared" si="2"/>
        <v>-0.99113777795896674</v>
      </c>
      <c r="H43" s="24">
        <f t="shared" si="3"/>
        <v>1.0088622220410333</v>
      </c>
      <c r="I43" s="24">
        <f t="shared" si="4"/>
        <v>-0.9824312540455642</v>
      </c>
    </row>
    <row r="44" spans="1:9" x14ac:dyDescent="0.25">
      <c r="A44" s="23">
        <v>1997</v>
      </c>
      <c r="B44" s="83">
        <v>269389</v>
      </c>
      <c r="C44" s="25">
        <v>362.45555200000001</v>
      </c>
      <c r="D44" s="62">
        <v>536638368</v>
      </c>
      <c r="E44" s="25">
        <v>11.549019136</v>
      </c>
      <c r="F44" s="23">
        <f t="shared" si="1"/>
        <v>1.5995156083614064E-2</v>
      </c>
      <c r="G44" s="23">
        <f t="shared" si="2"/>
        <v>-0.98400484391638599</v>
      </c>
      <c r="H44" s="23">
        <f t="shared" si="3"/>
        <v>1.015995156083614</v>
      </c>
      <c r="I44" s="23">
        <f t="shared" si="4"/>
        <v>-0.96851332215938701</v>
      </c>
    </row>
    <row r="45" spans="1:9" x14ac:dyDescent="0.25">
      <c r="A45" s="24">
        <v>1998</v>
      </c>
      <c r="B45" s="84">
        <v>144711</v>
      </c>
      <c r="C45" s="26">
        <v>268.30427200000003</v>
      </c>
      <c r="D45" s="63">
        <v>520863328</v>
      </c>
      <c r="E45" s="26">
        <v>10.8212224</v>
      </c>
      <c r="F45" s="24">
        <f t="shared" si="1"/>
        <v>1.1205377659811104E-2</v>
      </c>
      <c r="G45" s="24">
        <f t="shared" si="2"/>
        <v>-0.98879462234018889</v>
      </c>
      <c r="H45" s="24">
        <f t="shared" si="3"/>
        <v>1.0112053776598111</v>
      </c>
      <c r="I45" s="24">
        <f t="shared" si="4"/>
        <v>-0.97783758293346257</v>
      </c>
    </row>
    <row r="46" spans="1:9" x14ac:dyDescent="0.25">
      <c r="A46" s="23">
        <v>1999</v>
      </c>
      <c r="B46" s="83">
        <v>166178</v>
      </c>
      <c r="C46" s="25">
        <v>245.27276800000001</v>
      </c>
      <c r="D46" s="62">
        <v>624618944</v>
      </c>
      <c r="E46" s="25">
        <v>11.617030143999999</v>
      </c>
      <c r="F46" s="23">
        <f t="shared" si="1"/>
        <v>1.2600975292536952E-2</v>
      </c>
      <c r="G46" s="23">
        <f t="shared" si="2"/>
        <v>-0.9873990247074631</v>
      </c>
      <c r="H46" s="23">
        <f t="shared" si="3"/>
        <v>1.0126009752925369</v>
      </c>
      <c r="I46" s="23">
        <f t="shared" si="4"/>
        <v>-0.97511166668806237</v>
      </c>
    </row>
    <row r="47" spans="1:9" x14ac:dyDescent="0.25">
      <c r="A47" s="24">
        <v>2000</v>
      </c>
      <c r="B47" s="84">
        <v>808303</v>
      </c>
      <c r="C47" s="26">
        <v>230.43402599999999</v>
      </c>
      <c r="D47" s="63">
        <v>553088339</v>
      </c>
      <c r="E47" s="26">
        <v>13.158400846999999</v>
      </c>
      <c r="F47" s="24">
        <f t="shared" si="1"/>
        <v>8.3451893120398288E-2</v>
      </c>
      <c r="G47" s="24">
        <f t="shared" si="2"/>
        <v>-0.91654810687960175</v>
      </c>
      <c r="H47" s="24">
        <f t="shared" si="3"/>
        <v>1.0834518931203982</v>
      </c>
      <c r="I47" s="24">
        <f t="shared" si="4"/>
        <v>-0.84595182554889004</v>
      </c>
    </row>
    <row r="48" spans="1:9" x14ac:dyDescent="0.25">
      <c r="A48" s="23">
        <v>2001</v>
      </c>
      <c r="B48" s="83">
        <v>874909</v>
      </c>
      <c r="C48" s="25">
        <v>164.73068699999999</v>
      </c>
      <c r="D48" s="62">
        <v>477529938</v>
      </c>
      <c r="E48" s="25">
        <v>12.301486486</v>
      </c>
      <c r="F48" s="23">
        <f t="shared" si="1"/>
        <v>0.13681866990353053</v>
      </c>
      <c r="G48" s="23">
        <f t="shared" si="2"/>
        <v>-0.86318133009646947</v>
      </c>
      <c r="H48" s="23">
        <f t="shared" si="3"/>
        <v>1.1368186699035305</v>
      </c>
      <c r="I48" s="23">
        <f t="shared" si="4"/>
        <v>-0.75929552614553586</v>
      </c>
    </row>
    <row r="49" spans="1:9" x14ac:dyDescent="0.25">
      <c r="A49" s="24">
        <v>2002</v>
      </c>
      <c r="B49" s="84">
        <v>1451112</v>
      </c>
      <c r="C49" s="26">
        <v>193.49060499999999</v>
      </c>
      <c r="D49" s="63">
        <v>492923027</v>
      </c>
      <c r="E49" s="26">
        <v>11.897488381000001</v>
      </c>
      <c r="F49" s="24">
        <f t="shared" si="1"/>
        <v>0.18101611240716126</v>
      </c>
      <c r="G49" s="24">
        <f t="shared" si="2"/>
        <v>-0.8189838875928388</v>
      </c>
      <c r="H49" s="24">
        <f t="shared" si="3"/>
        <v>1.1810161124071612</v>
      </c>
      <c r="I49" s="24">
        <f t="shared" si="4"/>
        <v>-0.69345699774034075</v>
      </c>
    </row>
    <row r="50" spans="1:9" x14ac:dyDescent="0.25">
      <c r="A50" s="23">
        <v>2003</v>
      </c>
      <c r="B50" s="83">
        <v>1957450</v>
      </c>
      <c r="C50" s="25">
        <v>201.53248400000001</v>
      </c>
      <c r="D50" s="62">
        <v>477923067</v>
      </c>
      <c r="E50" s="25">
        <v>13.092218068999999</v>
      </c>
      <c r="F50" s="23">
        <f t="shared" si="1"/>
        <v>0.2660730315363683</v>
      </c>
      <c r="G50" s="23">
        <f t="shared" si="2"/>
        <v>-0.7339269684636317</v>
      </c>
      <c r="H50" s="23">
        <f t="shared" si="3"/>
        <v>1.2660730315363682</v>
      </c>
      <c r="I50" s="23">
        <f t="shared" si="4"/>
        <v>-0.57968770377568024</v>
      </c>
    </row>
    <row r="51" spans="1:9" x14ac:dyDescent="0.25">
      <c r="A51" s="24">
        <v>2004</v>
      </c>
      <c r="B51" s="84">
        <v>2120553</v>
      </c>
      <c r="C51" s="26">
        <v>262.07760000000002</v>
      </c>
      <c r="D51" s="63">
        <v>510967143</v>
      </c>
      <c r="E51" s="26">
        <v>16.729677706</v>
      </c>
      <c r="F51" s="24">
        <f t="shared" si="1"/>
        <v>0.26491944012230234</v>
      </c>
      <c r="G51" s="24">
        <f t="shared" si="2"/>
        <v>-0.73508055987769771</v>
      </c>
      <c r="H51" s="24">
        <f t="shared" si="3"/>
        <v>1.2649194401223023</v>
      </c>
      <c r="I51" s="24">
        <f t="shared" si="4"/>
        <v>-0.58112836008483226</v>
      </c>
    </row>
    <row r="52" spans="1:9" x14ac:dyDescent="0.25">
      <c r="A52" s="23">
        <v>2005</v>
      </c>
      <c r="B52" s="83">
        <v>1779987</v>
      </c>
      <c r="C52" s="25">
        <v>330.18058400000001</v>
      </c>
      <c r="D52" s="62">
        <v>612802439</v>
      </c>
      <c r="E52" s="25">
        <v>21.190438735000001</v>
      </c>
      <c r="F52" s="23">
        <f t="shared" si="1"/>
        <v>0.18641667720068691</v>
      </c>
      <c r="G52" s="23">
        <f t="shared" si="2"/>
        <v>-0.81358332279931311</v>
      </c>
      <c r="H52" s="23">
        <f t="shared" si="3"/>
        <v>1.186416677200687</v>
      </c>
      <c r="I52" s="23">
        <f t="shared" si="4"/>
        <v>-0.68574838708348018</v>
      </c>
    </row>
    <row r="53" spans="1:9" x14ac:dyDescent="0.25">
      <c r="A53" s="24">
        <v>2006</v>
      </c>
      <c r="B53" s="84">
        <v>2085945</v>
      </c>
      <c r="C53" s="26">
        <v>323.75024300000001</v>
      </c>
      <c r="D53" s="63">
        <v>653715625</v>
      </c>
      <c r="E53" s="26">
        <v>24.390975102999999</v>
      </c>
      <c r="F53" s="24">
        <f t="shared" si="1"/>
        <v>0.24039921629898756</v>
      </c>
      <c r="G53" s="24">
        <f t="shared" si="2"/>
        <v>-0.75960078370101247</v>
      </c>
      <c r="H53" s="24">
        <f t="shared" si="3"/>
        <v>1.2403992162989876</v>
      </c>
      <c r="I53" s="24">
        <f t="shared" si="4"/>
        <v>-0.61238412095055472</v>
      </c>
    </row>
    <row r="54" spans="1:9" x14ac:dyDescent="0.25">
      <c r="A54" s="23">
        <v>2007</v>
      </c>
      <c r="B54" s="83">
        <v>2828293</v>
      </c>
      <c r="C54" s="25">
        <v>395.28751399999999</v>
      </c>
      <c r="D54" s="62">
        <v>768571553</v>
      </c>
      <c r="E54" s="25">
        <v>29.991332</v>
      </c>
      <c r="F54" s="23">
        <f t="shared" si="1"/>
        <v>0.27920471669087787</v>
      </c>
      <c r="G54" s="23">
        <f t="shared" si="2"/>
        <v>-0.72079528330912213</v>
      </c>
      <c r="H54" s="23">
        <f t="shared" si="3"/>
        <v>1.2792047166908778</v>
      </c>
      <c r="I54" s="23">
        <f t="shared" si="4"/>
        <v>-0.56347140837138088</v>
      </c>
    </row>
    <row r="55" spans="1:9" x14ac:dyDescent="0.25">
      <c r="A55" s="24">
        <v>2008</v>
      </c>
      <c r="B55" s="84">
        <v>1831690</v>
      </c>
      <c r="C55" s="26">
        <v>371.56209999999999</v>
      </c>
      <c r="D55" s="63">
        <v>851107659</v>
      </c>
      <c r="E55" s="26">
        <v>37.625882064999999</v>
      </c>
      <c r="F55" s="24">
        <f t="shared" si="1"/>
        <v>0.21793287936773431</v>
      </c>
      <c r="G55" s="24">
        <f t="shared" si="2"/>
        <v>-0.78206712063226569</v>
      </c>
      <c r="H55" s="24">
        <f t="shared" si="3"/>
        <v>1.2179328793677344</v>
      </c>
      <c r="I55" s="24">
        <f t="shared" si="4"/>
        <v>-0.64212661787918912</v>
      </c>
    </row>
    <row r="56" spans="1:9" x14ac:dyDescent="0.25">
      <c r="A56" s="23">
        <v>2009</v>
      </c>
      <c r="B56" s="83">
        <v>3423726</v>
      </c>
      <c r="C56" s="25">
        <v>336.29559</v>
      </c>
      <c r="D56" s="62">
        <v>968109523</v>
      </c>
      <c r="E56" s="25">
        <v>32.852985836999999</v>
      </c>
      <c r="F56" s="23">
        <f t="shared" si="1"/>
        <v>0.34548419390553725</v>
      </c>
      <c r="G56" s="23">
        <f t="shared" si="2"/>
        <v>-0.65451580609446269</v>
      </c>
      <c r="H56" s="23">
        <f t="shared" si="3"/>
        <v>1.3454841939055373</v>
      </c>
      <c r="I56" s="23">
        <f t="shared" si="4"/>
        <v>-0.48645373097590949</v>
      </c>
    </row>
    <row r="57" spans="1:9" x14ac:dyDescent="0.25">
      <c r="A57" s="24">
        <v>2010</v>
      </c>
      <c r="B57" s="84">
        <v>2394585</v>
      </c>
      <c r="C57" s="26">
        <v>511.05816700000003</v>
      </c>
      <c r="D57" s="63">
        <v>860260504</v>
      </c>
      <c r="E57" s="26">
        <v>39.819528642000002</v>
      </c>
      <c r="F57" s="24">
        <f t="shared" si="1"/>
        <v>0.21688327140593266</v>
      </c>
      <c r="G57" s="24">
        <f t="shared" si="2"/>
        <v>-0.78311672859406734</v>
      </c>
      <c r="H57" s="24">
        <f t="shared" si="3"/>
        <v>1.2168832714059326</v>
      </c>
      <c r="I57" s="24">
        <f t="shared" si="4"/>
        <v>-0.64354301435115402</v>
      </c>
    </row>
    <row r="58" spans="1:9" x14ac:dyDescent="0.25">
      <c r="A58" s="23">
        <v>2011</v>
      </c>
      <c r="B58" s="83">
        <v>2728366</v>
      </c>
      <c r="C58" s="25">
        <v>527.96261100000004</v>
      </c>
      <c r="D58" s="62">
        <v>942119984</v>
      </c>
      <c r="E58" s="25">
        <v>56.953516086</v>
      </c>
      <c r="F58" s="23">
        <f t="shared" si="1"/>
        <v>0.31240198573128153</v>
      </c>
      <c r="G58" s="23">
        <f t="shared" si="2"/>
        <v>-0.68759801426871847</v>
      </c>
      <c r="H58" s="23">
        <f t="shared" si="3"/>
        <v>1.3124019857312814</v>
      </c>
      <c r="I58" s="23">
        <f t="shared" si="4"/>
        <v>-0.52392332665176755</v>
      </c>
    </row>
    <row r="59" spans="1:9" x14ac:dyDescent="0.25">
      <c r="A59" s="24">
        <v>2012</v>
      </c>
      <c r="B59" s="84">
        <v>2584243</v>
      </c>
      <c r="C59" s="26">
        <v>360.24002999999999</v>
      </c>
      <c r="D59" s="63">
        <v>941562623</v>
      </c>
      <c r="E59" s="26">
        <v>60.273618167999999</v>
      </c>
      <c r="F59" s="24">
        <f t="shared" si="1"/>
        <v>0.45921855840202708</v>
      </c>
      <c r="G59" s="24">
        <f t="shared" si="2"/>
        <v>-0.54078144159797292</v>
      </c>
      <c r="H59" s="24">
        <f t="shared" si="3"/>
        <v>1.4592185584020272</v>
      </c>
      <c r="I59" s="24">
        <f t="shared" si="4"/>
        <v>-0.37059660356168728</v>
      </c>
    </row>
    <row r="60" spans="1:9" x14ac:dyDescent="0.25">
      <c r="A60" s="23">
        <v>2013</v>
      </c>
      <c r="B60" s="83">
        <v>2774213</v>
      </c>
      <c r="C60" s="25">
        <v>387.85482100000002</v>
      </c>
      <c r="D60" s="62">
        <v>895169019</v>
      </c>
      <c r="E60" s="25">
        <v>58.821869986999999</v>
      </c>
      <c r="F60" s="23">
        <f t="shared" si="1"/>
        <v>0.47000707145044707</v>
      </c>
      <c r="G60" s="23">
        <f t="shared" si="2"/>
        <v>-0.52999292854955293</v>
      </c>
      <c r="H60" s="23">
        <f t="shared" si="3"/>
        <v>1.4700070714504472</v>
      </c>
      <c r="I60" s="23">
        <f t="shared" si="4"/>
        <v>-0.36053767280630294</v>
      </c>
    </row>
    <row r="61" spans="1:9" x14ac:dyDescent="0.25">
      <c r="A61" s="24">
        <v>2014</v>
      </c>
      <c r="B61" s="84">
        <v>2800710</v>
      </c>
      <c r="C61" s="26">
        <v>420.90412900000001</v>
      </c>
      <c r="D61" s="63">
        <v>985117616</v>
      </c>
      <c r="E61" s="26">
        <v>54.794812014999998</v>
      </c>
      <c r="F61" s="24">
        <f t="shared" si="1"/>
        <v>0.37011468084120153</v>
      </c>
      <c r="G61" s="24">
        <f t="shared" si="2"/>
        <v>-0.62988531915879853</v>
      </c>
      <c r="H61" s="24">
        <f t="shared" si="3"/>
        <v>1.3701146808412015</v>
      </c>
      <c r="I61" s="24">
        <f t="shared" si="4"/>
        <v>-0.45973182242823019</v>
      </c>
    </row>
    <row r="62" spans="1:9" x14ac:dyDescent="0.25">
      <c r="A62" s="23">
        <v>2015</v>
      </c>
      <c r="B62" s="83">
        <v>2565634</v>
      </c>
      <c r="C62" s="25">
        <v>519.89930400000003</v>
      </c>
      <c r="D62" s="62">
        <v>959997293</v>
      </c>
      <c r="E62" s="25">
        <v>35.690766592999999</v>
      </c>
      <c r="F62" s="23">
        <f t="shared" si="1"/>
        <v>0.1834684255201563</v>
      </c>
      <c r="G62" s="23">
        <f t="shared" si="2"/>
        <v>-0.8165315744798437</v>
      </c>
      <c r="H62" s="23">
        <f t="shared" si="3"/>
        <v>1.1834684255201564</v>
      </c>
      <c r="I62" s="23">
        <f t="shared" si="4"/>
        <v>-0.6899479165411303</v>
      </c>
    </row>
    <row r="63" spans="1:9" x14ac:dyDescent="0.25">
      <c r="A63" t="s">
        <v>15</v>
      </c>
    </row>
    <row r="69" spans="1:4" ht="75" x14ac:dyDescent="0.25">
      <c r="A69" s="21" t="s">
        <v>6</v>
      </c>
      <c r="B69" s="21" t="s">
        <v>73</v>
      </c>
      <c r="C69" s="21" t="s">
        <v>92</v>
      </c>
      <c r="D69" s="21" t="s">
        <v>117</v>
      </c>
    </row>
    <row r="70" spans="1:4" x14ac:dyDescent="0.25">
      <c r="A70" s="23">
        <v>1991</v>
      </c>
      <c r="B70" s="83">
        <v>62300</v>
      </c>
      <c r="C70" s="64">
        <v>0</v>
      </c>
      <c r="D70" s="23">
        <f>(1-(B70-C70)/(B70+C70))</f>
        <v>0</v>
      </c>
    </row>
    <row r="71" spans="1:4" x14ac:dyDescent="0.25">
      <c r="A71" s="24">
        <v>1992</v>
      </c>
      <c r="B71" s="84">
        <v>11695</v>
      </c>
      <c r="C71" s="65">
        <v>333275</v>
      </c>
      <c r="D71" s="24">
        <f t="shared" ref="D71:D94" si="5">(1-((B71-C71)/(B71+C71)))</f>
        <v>1.9321970026379105</v>
      </c>
    </row>
    <row r="72" spans="1:4" x14ac:dyDescent="0.25">
      <c r="A72" s="23">
        <v>1993</v>
      </c>
      <c r="B72" s="83">
        <v>395169</v>
      </c>
      <c r="C72" s="64">
        <v>123824</v>
      </c>
      <c r="D72" s="23">
        <f t="shared" si="5"/>
        <v>0.47717021231500234</v>
      </c>
    </row>
    <row r="73" spans="1:4" x14ac:dyDescent="0.25">
      <c r="A73" s="24">
        <v>1994</v>
      </c>
      <c r="B73" s="84">
        <v>1024513</v>
      </c>
      <c r="C73" s="65">
        <v>103685</v>
      </c>
      <c r="D73" s="24">
        <f t="shared" si="5"/>
        <v>0.18380638859490972</v>
      </c>
    </row>
    <row r="74" spans="1:4" x14ac:dyDescent="0.25">
      <c r="A74" s="23">
        <v>1995</v>
      </c>
      <c r="B74" s="83">
        <v>53702</v>
      </c>
      <c r="C74" s="64">
        <v>30560</v>
      </c>
      <c r="D74" s="23">
        <f t="shared" si="5"/>
        <v>0.72535662576250259</v>
      </c>
    </row>
    <row r="75" spans="1:4" x14ac:dyDescent="0.25">
      <c r="A75" s="24">
        <v>1996</v>
      </c>
      <c r="B75" s="84">
        <v>146837</v>
      </c>
      <c r="C75" s="65">
        <v>14046</v>
      </c>
      <c r="D75" s="24">
        <f t="shared" si="5"/>
        <v>0.17461136353747753</v>
      </c>
    </row>
    <row r="76" spans="1:4" x14ac:dyDescent="0.25">
      <c r="A76" s="23">
        <v>1997</v>
      </c>
      <c r="B76" s="83">
        <v>269389</v>
      </c>
      <c r="C76" s="64">
        <v>1926</v>
      </c>
      <c r="D76" s="23">
        <f t="shared" si="5"/>
        <v>1.419751948841752E-2</v>
      </c>
    </row>
    <row r="77" spans="1:4" x14ac:dyDescent="0.25">
      <c r="A77" s="24">
        <v>1998</v>
      </c>
      <c r="B77" s="84">
        <v>144711</v>
      </c>
      <c r="C77" s="65">
        <v>35179</v>
      </c>
      <c r="D77" s="24">
        <f t="shared" si="5"/>
        <v>0.39111679359608653</v>
      </c>
    </row>
    <row r="78" spans="1:4" x14ac:dyDescent="0.25">
      <c r="A78" s="23">
        <v>1999</v>
      </c>
      <c r="B78" s="83">
        <v>166178</v>
      </c>
      <c r="C78" s="64">
        <v>1302</v>
      </c>
      <c r="D78" s="23">
        <f t="shared" si="5"/>
        <v>1.5548125149271508E-2</v>
      </c>
    </row>
    <row r="79" spans="1:4" x14ac:dyDescent="0.25">
      <c r="A79" s="24">
        <v>2000</v>
      </c>
      <c r="B79" s="84">
        <v>808303</v>
      </c>
      <c r="C79" s="65">
        <v>1828</v>
      </c>
      <c r="D79" s="24">
        <f t="shared" si="5"/>
        <v>4.5128503908626882E-3</v>
      </c>
    </row>
    <row r="80" spans="1:4" x14ac:dyDescent="0.25">
      <c r="A80" s="23">
        <v>2001</v>
      </c>
      <c r="B80" s="83">
        <v>874909</v>
      </c>
      <c r="C80" s="64">
        <v>2105</v>
      </c>
      <c r="D80" s="23">
        <f t="shared" si="5"/>
        <v>4.8003794694269075E-3</v>
      </c>
    </row>
    <row r="81" spans="1:4" x14ac:dyDescent="0.25">
      <c r="A81" s="24">
        <v>2002</v>
      </c>
      <c r="B81" s="84">
        <v>1451112</v>
      </c>
      <c r="C81" s="65">
        <v>26588</v>
      </c>
      <c r="D81" s="24">
        <f t="shared" si="5"/>
        <v>3.5985653380253058E-2</v>
      </c>
    </row>
    <row r="82" spans="1:4" x14ac:dyDescent="0.25">
      <c r="A82" s="23">
        <v>2003</v>
      </c>
      <c r="B82" s="83">
        <v>1957450</v>
      </c>
      <c r="C82" s="64">
        <v>1339</v>
      </c>
      <c r="D82" s="23">
        <f t="shared" si="5"/>
        <v>1.3671712471328146E-3</v>
      </c>
    </row>
    <row r="83" spans="1:4" x14ac:dyDescent="0.25">
      <c r="A83" s="24">
        <v>2004</v>
      </c>
      <c r="B83" s="84">
        <v>2120553</v>
      </c>
      <c r="C83" s="65">
        <v>7</v>
      </c>
      <c r="D83" s="24">
        <f t="shared" si="5"/>
        <v>6.6020296525248767E-6</v>
      </c>
    </row>
    <row r="84" spans="1:4" x14ac:dyDescent="0.25">
      <c r="A84" s="23">
        <v>2005</v>
      </c>
      <c r="B84" s="83">
        <v>1779987</v>
      </c>
      <c r="C84" s="64">
        <v>0</v>
      </c>
      <c r="D84" s="23">
        <f t="shared" si="5"/>
        <v>0</v>
      </c>
    </row>
    <row r="85" spans="1:4" x14ac:dyDescent="0.25">
      <c r="A85" s="24">
        <v>2006</v>
      </c>
      <c r="B85" s="84">
        <v>2085945</v>
      </c>
      <c r="C85" s="65">
        <v>0</v>
      </c>
      <c r="D85" s="24">
        <f t="shared" si="5"/>
        <v>0</v>
      </c>
    </row>
    <row r="86" spans="1:4" x14ac:dyDescent="0.25">
      <c r="A86" s="23">
        <v>2007</v>
      </c>
      <c r="B86" s="83">
        <v>2828293</v>
      </c>
      <c r="C86" s="64">
        <v>55</v>
      </c>
      <c r="D86" s="23">
        <f t="shared" si="5"/>
        <v>3.8891960960962813E-5</v>
      </c>
    </row>
    <row r="87" spans="1:4" x14ac:dyDescent="0.25">
      <c r="A87" s="24">
        <v>2008</v>
      </c>
      <c r="B87" s="84">
        <v>1831690</v>
      </c>
      <c r="C87" s="65">
        <v>0</v>
      </c>
      <c r="D87" s="24">
        <f t="shared" si="5"/>
        <v>0</v>
      </c>
    </row>
    <row r="88" spans="1:4" x14ac:dyDescent="0.25">
      <c r="A88" s="23">
        <v>2009</v>
      </c>
      <c r="B88" s="83">
        <v>3423726</v>
      </c>
      <c r="C88" s="64">
        <v>0</v>
      </c>
      <c r="D88" s="23">
        <f t="shared" si="5"/>
        <v>0</v>
      </c>
    </row>
    <row r="89" spans="1:4" x14ac:dyDescent="0.25">
      <c r="A89" s="24">
        <v>2010</v>
      </c>
      <c r="B89" s="84">
        <v>2394585</v>
      </c>
      <c r="C89" s="65">
        <v>156</v>
      </c>
      <c r="D89" s="24">
        <f t="shared" si="5"/>
        <v>1.3028548807569873E-4</v>
      </c>
    </row>
    <row r="90" spans="1:4" x14ac:dyDescent="0.25">
      <c r="A90" s="23">
        <v>2011</v>
      </c>
      <c r="B90" s="83">
        <v>2728366</v>
      </c>
      <c r="C90" s="64">
        <v>0</v>
      </c>
      <c r="D90" s="23">
        <f t="shared" si="5"/>
        <v>0</v>
      </c>
    </row>
    <row r="91" spans="1:4" x14ac:dyDescent="0.25">
      <c r="A91" s="24">
        <v>2012</v>
      </c>
      <c r="B91" s="84">
        <v>2584243</v>
      </c>
      <c r="C91" s="65">
        <v>660</v>
      </c>
      <c r="D91" s="24">
        <f t="shared" si="5"/>
        <v>5.1065745987377564E-4</v>
      </c>
    </row>
    <row r="92" spans="1:4" x14ac:dyDescent="0.25">
      <c r="A92" s="23">
        <v>2013</v>
      </c>
      <c r="B92" s="83">
        <v>2774213</v>
      </c>
      <c r="C92" s="64">
        <v>2140</v>
      </c>
      <c r="D92" s="23">
        <f t="shared" si="5"/>
        <v>1.5415907127083184E-3</v>
      </c>
    </row>
    <row r="93" spans="1:4" x14ac:dyDescent="0.25">
      <c r="A93" s="24">
        <v>2014</v>
      </c>
      <c r="B93" s="84">
        <v>2800710</v>
      </c>
      <c r="C93" s="65">
        <v>5808</v>
      </c>
      <c r="D93" s="24">
        <f t="shared" si="5"/>
        <v>4.1389365755003515E-3</v>
      </c>
    </row>
    <row r="94" spans="1:4" x14ac:dyDescent="0.25">
      <c r="A94" s="23">
        <v>2015</v>
      </c>
      <c r="B94" s="83">
        <v>2565634</v>
      </c>
      <c r="C94" s="64">
        <v>5969</v>
      </c>
      <c r="D94" s="23">
        <f t="shared" si="5"/>
        <v>4.6422406568976671E-3</v>
      </c>
    </row>
    <row r="95" spans="1:4" x14ac:dyDescent="0.25">
      <c r="A95" t="s">
        <v>15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6" workbookViewId="0">
      <selection activeCell="A27" sqref="A27"/>
    </sheetView>
  </sheetViews>
  <sheetFormatPr baseColWidth="10" defaultRowHeight="15" x14ac:dyDescent="0.25"/>
  <cols>
    <col min="2" max="2" width="14.7109375" customWidth="1"/>
  </cols>
  <sheetData>
    <row r="1" spans="1:2" ht="45" x14ac:dyDescent="0.25">
      <c r="A1" s="21" t="s">
        <v>6</v>
      </c>
      <c r="B1" s="21" t="s">
        <v>73</v>
      </c>
    </row>
    <row r="2" spans="1:2" x14ac:dyDescent="0.25">
      <c r="A2" s="23">
        <v>1991</v>
      </c>
      <c r="B2" s="64">
        <v>0</v>
      </c>
    </row>
    <row r="3" spans="1:2" x14ac:dyDescent="0.25">
      <c r="A3" s="24">
        <v>1992</v>
      </c>
      <c r="B3" s="65">
        <v>0</v>
      </c>
    </row>
    <row r="4" spans="1:2" x14ac:dyDescent="0.25">
      <c r="A4" s="23">
        <v>1993</v>
      </c>
      <c r="B4" s="64">
        <v>0</v>
      </c>
    </row>
    <row r="5" spans="1:2" x14ac:dyDescent="0.25">
      <c r="A5" s="24">
        <v>1994</v>
      </c>
      <c r="B5" s="65">
        <v>0</v>
      </c>
    </row>
    <row r="6" spans="1:2" x14ac:dyDescent="0.25">
      <c r="A6" s="23">
        <v>1995</v>
      </c>
      <c r="B6" s="64">
        <v>92361</v>
      </c>
    </row>
    <row r="7" spans="1:2" x14ac:dyDescent="0.25">
      <c r="A7" s="24">
        <v>1996</v>
      </c>
      <c r="B7" s="65">
        <v>988892</v>
      </c>
    </row>
    <row r="8" spans="1:2" x14ac:dyDescent="0.25">
      <c r="A8" s="23">
        <v>1997</v>
      </c>
      <c r="B8" s="64">
        <v>575482</v>
      </c>
    </row>
    <row r="9" spans="1:2" x14ac:dyDescent="0.25">
      <c r="A9" s="24">
        <v>1998</v>
      </c>
      <c r="B9" s="65">
        <v>7249</v>
      </c>
    </row>
    <row r="10" spans="1:2" x14ac:dyDescent="0.25">
      <c r="A10" s="23">
        <v>1999</v>
      </c>
      <c r="B10" s="64">
        <v>1760</v>
      </c>
    </row>
    <row r="11" spans="1:2" x14ac:dyDescent="0.25">
      <c r="A11" s="24">
        <v>2000</v>
      </c>
      <c r="B11" s="65">
        <v>51081</v>
      </c>
    </row>
    <row r="12" spans="1:2" x14ac:dyDescent="0.25">
      <c r="A12" s="23">
        <v>2001</v>
      </c>
      <c r="B12" s="64">
        <v>1143</v>
      </c>
    </row>
    <row r="13" spans="1:2" x14ac:dyDescent="0.25">
      <c r="A13" s="24">
        <v>2002</v>
      </c>
      <c r="B13" s="65">
        <v>8298</v>
      </c>
    </row>
    <row r="14" spans="1:2" x14ac:dyDescent="0.25">
      <c r="A14" s="23">
        <v>2003</v>
      </c>
      <c r="B14" s="64">
        <v>7942</v>
      </c>
    </row>
    <row r="15" spans="1:2" x14ac:dyDescent="0.25">
      <c r="A15" s="24">
        <v>2004</v>
      </c>
      <c r="B15" s="65">
        <v>11502</v>
      </c>
    </row>
    <row r="16" spans="1:2" x14ac:dyDescent="0.25">
      <c r="A16" s="23">
        <v>2005</v>
      </c>
      <c r="B16" s="64">
        <v>821</v>
      </c>
    </row>
    <row r="17" spans="1:2" x14ac:dyDescent="0.25">
      <c r="A17" s="24">
        <v>2006</v>
      </c>
      <c r="B17" s="65">
        <v>3225</v>
      </c>
    </row>
    <row r="18" spans="1:2" x14ac:dyDescent="0.25">
      <c r="A18" s="23">
        <v>2007</v>
      </c>
      <c r="B18" s="64">
        <v>29257</v>
      </c>
    </row>
    <row r="19" spans="1:2" x14ac:dyDescent="0.25">
      <c r="A19" s="24">
        <v>2008</v>
      </c>
      <c r="B19" s="65">
        <v>808</v>
      </c>
    </row>
    <row r="20" spans="1:2" x14ac:dyDescent="0.25">
      <c r="A20" s="23">
        <v>2009</v>
      </c>
      <c r="B20" s="64">
        <v>2933</v>
      </c>
    </row>
    <row r="21" spans="1:2" x14ac:dyDescent="0.25">
      <c r="A21" s="24">
        <v>2010</v>
      </c>
      <c r="B21" s="65">
        <v>2192</v>
      </c>
    </row>
    <row r="22" spans="1:2" x14ac:dyDescent="0.25">
      <c r="A22" s="23">
        <v>2011</v>
      </c>
      <c r="B22" s="64">
        <v>31637</v>
      </c>
    </row>
    <row r="23" spans="1:2" x14ac:dyDescent="0.25">
      <c r="A23" s="24">
        <v>2012</v>
      </c>
      <c r="B23" s="65">
        <v>116671</v>
      </c>
    </row>
    <row r="24" spans="1:2" x14ac:dyDescent="0.25">
      <c r="A24" s="23">
        <v>2013</v>
      </c>
      <c r="B24" s="64">
        <v>57225</v>
      </c>
    </row>
    <row r="25" spans="1:2" x14ac:dyDescent="0.25">
      <c r="A25" s="24">
        <v>2014</v>
      </c>
      <c r="B25" s="65">
        <v>61108</v>
      </c>
    </row>
    <row r="26" spans="1:2" x14ac:dyDescent="0.25">
      <c r="A26" s="23">
        <v>2015</v>
      </c>
      <c r="B26" s="64">
        <v>100507</v>
      </c>
    </row>
    <row r="27" spans="1:2" x14ac:dyDescent="0.25">
      <c r="A27" t="s">
        <v>15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6" workbookViewId="0">
      <selection activeCell="A27" sqref="A27"/>
    </sheetView>
  </sheetViews>
  <sheetFormatPr baseColWidth="10" defaultRowHeight="15" x14ac:dyDescent="0.25"/>
  <sheetData>
    <row r="1" spans="1:2" ht="75" x14ac:dyDescent="0.25">
      <c r="A1" s="21" t="s">
        <v>6</v>
      </c>
      <c r="B1" s="82" t="s">
        <v>96</v>
      </c>
    </row>
    <row r="2" spans="1:2" x14ac:dyDescent="0.25">
      <c r="A2" s="23">
        <v>1991</v>
      </c>
      <c r="B2" s="64">
        <v>0</v>
      </c>
    </row>
    <row r="3" spans="1:2" x14ac:dyDescent="0.25">
      <c r="A3" s="24">
        <v>1992</v>
      </c>
      <c r="B3" s="65">
        <v>0</v>
      </c>
    </row>
    <row r="4" spans="1:2" x14ac:dyDescent="0.25">
      <c r="A4" s="23">
        <v>1993</v>
      </c>
      <c r="B4" s="64">
        <v>0</v>
      </c>
    </row>
    <row r="5" spans="1:2" x14ac:dyDescent="0.25">
      <c r="A5" s="24">
        <v>1994</v>
      </c>
      <c r="B5" s="65">
        <v>0</v>
      </c>
    </row>
    <row r="6" spans="1:2" x14ac:dyDescent="0.25">
      <c r="A6" s="23">
        <v>1995</v>
      </c>
      <c r="B6" s="64">
        <v>536</v>
      </c>
    </row>
    <row r="7" spans="1:2" x14ac:dyDescent="0.25">
      <c r="A7" s="24">
        <v>1996</v>
      </c>
      <c r="B7" s="65">
        <v>3614</v>
      </c>
    </row>
    <row r="8" spans="1:2" x14ac:dyDescent="0.25">
      <c r="A8" s="23">
        <v>1997</v>
      </c>
      <c r="B8" s="64">
        <v>0</v>
      </c>
    </row>
    <row r="9" spans="1:2" x14ac:dyDescent="0.25">
      <c r="A9" s="24">
        <v>1998</v>
      </c>
      <c r="B9" s="65">
        <v>0</v>
      </c>
    </row>
    <row r="10" spans="1:2" x14ac:dyDescent="0.25">
      <c r="A10" s="23">
        <v>1999</v>
      </c>
      <c r="B10" s="64">
        <v>0</v>
      </c>
    </row>
    <row r="11" spans="1:2" x14ac:dyDescent="0.25">
      <c r="A11" s="24">
        <v>2000</v>
      </c>
      <c r="B11" s="65">
        <v>0</v>
      </c>
    </row>
    <row r="12" spans="1:2" x14ac:dyDescent="0.25">
      <c r="A12" s="23">
        <v>2001</v>
      </c>
      <c r="B12" s="64">
        <v>0</v>
      </c>
    </row>
    <row r="13" spans="1:2" x14ac:dyDescent="0.25">
      <c r="A13" s="24">
        <v>2002</v>
      </c>
      <c r="B13" s="65">
        <v>0</v>
      </c>
    </row>
    <row r="14" spans="1:2" x14ac:dyDescent="0.25">
      <c r="A14" s="23">
        <v>2003</v>
      </c>
      <c r="B14" s="64">
        <v>145</v>
      </c>
    </row>
    <row r="15" spans="1:2" x14ac:dyDescent="0.25">
      <c r="A15" s="24">
        <v>2004</v>
      </c>
      <c r="B15" s="65">
        <v>7554</v>
      </c>
    </row>
    <row r="16" spans="1:2" x14ac:dyDescent="0.25">
      <c r="A16" s="23">
        <v>2005</v>
      </c>
      <c r="B16" s="64">
        <v>146</v>
      </c>
    </row>
    <row r="17" spans="1:2" x14ac:dyDescent="0.25">
      <c r="A17" s="24">
        <v>2006</v>
      </c>
      <c r="B17" s="65">
        <v>114</v>
      </c>
    </row>
    <row r="18" spans="1:2" x14ac:dyDescent="0.25">
      <c r="A18" s="23">
        <v>2007</v>
      </c>
      <c r="B18" s="64">
        <v>43</v>
      </c>
    </row>
    <row r="19" spans="1:2" x14ac:dyDescent="0.25">
      <c r="A19" s="24">
        <v>2008</v>
      </c>
      <c r="B19" s="65">
        <v>7484</v>
      </c>
    </row>
    <row r="20" spans="1:2" x14ac:dyDescent="0.25">
      <c r="A20" s="23">
        <v>2009</v>
      </c>
      <c r="B20" s="64">
        <v>4606</v>
      </c>
    </row>
    <row r="21" spans="1:2" x14ac:dyDescent="0.25">
      <c r="A21" s="24">
        <v>2010</v>
      </c>
      <c r="B21" s="65">
        <v>0</v>
      </c>
    </row>
    <row r="22" spans="1:2" x14ac:dyDescent="0.25">
      <c r="A22" s="23">
        <v>2011</v>
      </c>
      <c r="B22" s="64">
        <v>0</v>
      </c>
    </row>
    <row r="23" spans="1:2" x14ac:dyDescent="0.25">
      <c r="A23" s="24">
        <v>2012</v>
      </c>
      <c r="B23" s="65">
        <v>103</v>
      </c>
    </row>
    <row r="24" spans="1:2" x14ac:dyDescent="0.25">
      <c r="A24" s="23">
        <v>2013</v>
      </c>
      <c r="B24" s="64">
        <v>14109</v>
      </c>
    </row>
    <row r="25" spans="1:2" x14ac:dyDescent="0.25">
      <c r="A25" s="24">
        <v>2014</v>
      </c>
      <c r="B25" s="65">
        <v>267</v>
      </c>
    </row>
    <row r="26" spans="1:2" x14ac:dyDescent="0.25">
      <c r="A26" s="23">
        <v>2015</v>
      </c>
      <c r="B26" s="64">
        <v>2845</v>
      </c>
    </row>
    <row r="27" spans="1:2" x14ac:dyDescent="0.25">
      <c r="A27" t="s">
        <v>15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6" workbookViewId="0">
      <selection activeCell="A27" sqref="A27"/>
    </sheetView>
  </sheetViews>
  <sheetFormatPr baseColWidth="10" defaultRowHeight="15" x14ac:dyDescent="0.25"/>
  <cols>
    <col min="2" max="2" width="14" customWidth="1"/>
    <col min="3" max="3" width="14.42578125" customWidth="1"/>
  </cols>
  <sheetData>
    <row r="1" spans="1:4" ht="65.25" customHeight="1" x14ac:dyDescent="0.25">
      <c r="A1" s="21" t="s">
        <v>6</v>
      </c>
      <c r="B1" s="21" t="s">
        <v>73</v>
      </c>
      <c r="C1" s="82" t="s">
        <v>96</v>
      </c>
      <c r="D1" s="47" t="s">
        <v>95</v>
      </c>
    </row>
    <row r="2" spans="1:4" x14ac:dyDescent="0.25">
      <c r="A2" s="23">
        <v>1991</v>
      </c>
      <c r="B2" s="64">
        <v>0</v>
      </c>
      <c r="C2" s="64">
        <v>0</v>
      </c>
      <c r="D2" s="64">
        <f>B2-C2</f>
        <v>0</v>
      </c>
    </row>
    <row r="3" spans="1:4" x14ac:dyDescent="0.25">
      <c r="A3" s="24">
        <v>1992</v>
      </c>
      <c r="B3" s="65">
        <v>0</v>
      </c>
      <c r="C3" s="65">
        <v>0</v>
      </c>
      <c r="D3" s="65">
        <f t="shared" ref="D3:D26" si="0">B3-C3</f>
        <v>0</v>
      </c>
    </row>
    <row r="4" spans="1:4" x14ac:dyDescent="0.25">
      <c r="A4" s="23">
        <v>1993</v>
      </c>
      <c r="B4" s="64">
        <v>0</v>
      </c>
      <c r="C4" s="64">
        <v>0</v>
      </c>
      <c r="D4" s="64">
        <f t="shared" si="0"/>
        <v>0</v>
      </c>
    </row>
    <row r="5" spans="1:4" x14ac:dyDescent="0.25">
      <c r="A5" s="24">
        <v>1994</v>
      </c>
      <c r="B5" s="65">
        <v>0</v>
      </c>
      <c r="C5" s="65">
        <v>0</v>
      </c>
      <c r="D5" s="65">
        <f t="shared" si="0"/>
        <v>0</v>
      </c>
    </row>
    <row r="6" spans="1:4" x14ac:dyDescent="0.25">
      <c r="A6" s="23">
        <v>1995</v>
      </c>
      <c r="B6" s="64">
        <v>92361</v>
      </c>
      <c r="C6" s="64">
        <v>536</v>
      </c>
      <c r="D6" s="64">
        <f t="shared" si="0"/>
        <v>91825</v>
      </c>
    </row>
    <row r="7" spans="1:4" x14ac:dyDescent="0.25">
      <c r="A7" s="24">
        <v>1996</v>
      </c>
      <c r="B7" s="65">
        <v>988892</v>
      </c>
      <c r="C7" s="65">
        <v>3614</v>
      </c>
      <c r="D7" s="65">
        <f t="shared" si="0"/>
        <v>985278</v>
      </c>
    </row>
    <row r="8" spans="1:4" x14ac:dyDescent="0.25">
      <c r="A8" s="23">
        <v>1997</v>
      </c>
      <c r="B8" s="64">
        <v>575482</v>
      </c>
      <c r="C8" s="64">
        <v>0</v>
      </c>
      <c r="D8" s="64">
        <f t="shared" si="0"/>
        <v>575482</v>
      </c>
    </row>
    <row r="9" spans="1:4" x14ac:dyDescent="0.25">
      <c r="A9" s="24">
        <v>1998</v>
      </c>
      <c r="B9" s="65">
        <v>7249</v>
      </c>
      <c r="C9" s="65">
        <v>0</v>
      </c>
      <c r="D9" s="65">
        <f t="shared" si="0"/>
        <v>7249</v>
      </c>
    </row>
    <row r="10" spans="1:4" x14ac:dyDescent="0.25">
      <c r="A10" s="23">
        <v>1999</v>
      </c>
      <c r="B10" s="64">
        <v>1760</v>
      </c>
      <c r="C10" s="64">
        <v>0</v>
      </c>
      <c r="D10" s="64">
        <f t="shared" si="0"/>
        <v>1760</v>
      </c>
    </row>
    <row r="11" spans="1:4" x14ac:dyDescent="0.25">
      <c r="A11" s="24">
        <v>2000</v>
      </c>
      <c r="B11" s="65">
        <v>51081</v>
      </c>
      <c r="C11" s="65">
        <v>0</v>
      </c>
      <c r="D11" s="65">
        <f t="shared" si="0"/>
        <v>51081</v>
      </c>
    </row>
    <row r="12" spans="1:4" x14ac:dyDescent="0.25">
      <c r="A12" s="23">
        <v>2001</v>
      </c>
      <c r="B12" s="64">
        <v>1143</v>
      </c>
      <c r="C12" s="64">
        <v>0</v>
      </c>
      <c r="D12" s="64">
        <f t="shared" si="0"/>
        <v>1143</v>
      </c>
    </row>
    <row r="13" spans="1:4" x14ac:dyDescent="0.25">
      <c r="A13" s="24">
        <v>2002</v>
      </c>
      <c r="B13" s="65">
        <v>8298</v>
      </c>
      <c r="C13" s="65">
        <v>0</v>
      </c>
      <c r="D13" s="65">
        <f t="shared" si="0"/>
        <v>8298</v>
      </c>
    </row>
    <row r="14" spans="1:4" x14ac:dyDescent="0.25">
      <c r="A14" s="23">
        <v>2003</v>
      </c>
      <c r="B14" s="64">
        <v>7942</v>
      </c>
      <c r="C14" s="64">
        <v>145</v>
      </c>
      <c r="D14" s="64">
        <f t="shared" si="0"/>
        <v>7797</v>
      </c>
    </row>
    <row r="15" spans="1:4" x14ac:dyDescent="0.25">
      <c r="A15" s="24">
        <v>2004</v>
      </c>
      <c r="B15" s="65">
        <v>11502</v>
      </c>
      <c r="C15" s="65">
        <v>7554</v>
      </c>
      <c r="D15" s="65">
        <f t="shared" si="0"/>
        <v>3948</v>
      </c>
    </row>
    <row r="16" spans="1:4" x14ac:dyDescent="0.25">
      <c r="A16" s="23">
        <v>2005</v>
      </c>
      <c r="B16" s="64">
        <v>821</v>
      </c>
      <c r="C16" s="64">
        <v>146</v>
      </c>
      <c r="D16" s="64">
        <f t="shared" si="0"/>
        <v>675</v>
      </c>
    </row>
    <row r="17" spans="1:4" x14ac:dyDescent="0.25">
      <c r="A17" s="24">
        <v>2006</v>
      </c>
      <c r="B17" s="65">
        <v>3225</v>
      </c>
      <c r="C17" s="65">
        <v>114</v>
      </c>
      <c r="D17" s="65">
        <f t="shared" si="0"/>
        <v>3111</v>
      </c>
    </row>
    <row r="18" spans="1:4" x14ac:dyDescent="0.25">
      <c r="A18" s="23">
        <v>2007</v>
      </c>
      <c r="B18" s="64">
        <v>29257</v>
      </c>
      <c r="C18" s="64">
        <v>43</v>
      </c>
      <c r="D18" s="64">
        <f t="shared" si="0"/>
        <v>29214</v>
      </c>
    </row>
    <row r="19" spans="1:4" x14ac:dyDescent="0.25">
      <c r="A19" s="24">
        <v>2008</v>
      </c>
      <c r="B19" s="65">
        <v>808</v>
      </c>
      <c r="C19" s="65">
        <v>7484</v>
      </c>
      <c r="D19" s="65">
        <f t="shared" si="0"/>
        <v>-6676</v>
      </c>
    </row>
    <row r="20" spans="1:4" x14ac:dyDescent="0.25">
      <c r="A20" s="23">
        <v>2009</v>
      </c>
      <c r="B20" s="64">
        <v>2933</v>
      </c>
      <c r="C20" s="64">
        <v>4606</v>
      </c>
      <c r="D20" s="64">
        <f t="shared" si="0"/>
        <v>-1673</v>
      </c>
    </row>
    <row r="21" spans="1:4" x14ac:dyDescent="0.25">
      <c r="A21" s="24">
        <v>2010</v>
      </c>
      <c r="B21" s="65">
        <v>2192</v>
      </c>
      <c r="C21" s="65">
        <v>0</v>
      </c>
      <c r="D21" s="65">
        <f t="shared" si="0"/>
        <v>2192</v>
      </c>
    </row>
    <row r="22" spans="1:4" x14ac:dyDescent="0.25">
      <c r="A22" s="23">
        <v>2011</v>
      </c>
      <c r="B22" s="64">
        <v>31637</v>
      </c>
      <c r="C22" s="64">
        <v>0</v>
      </c>
      <c r="D22" s="64">
        <f t="shared" si="0"/>
        <v>31637</v>
      </c>
    </row>
    <row r="23" spans="1:4" x14ac:dyDescent="0.25">
      <c r="A23" s="24">
        <v>2012</v>
      </c>
      <c r="B23" s="65">
        <v>116671</v>
      </c>
      <c r="C23" s="65">
        <v>103</v>
      </c>
      <c r="D23" s="65">
        <f t="shared" si="0"/>
        <v>116568</v>
      </c>
    </row>
    <row r="24" spans="1:4" x14ac:dyDescent="0.25">
      <c r="A24" s="23">
        <v>2013</v>
      </c>
      <c r="B24" s="64">
        <v>57225</v>
      </c>
      <c r="C24" s="64">
        <v>14109</v>
      </c>
      <c r="D24" s="64">
        <f t="shared" si="0"/>
        <v>43116</v>
      </c>
    </row>
    <row r="25" spans="1:4" x14ac:dyDescent="0.25">
      <c r="A25" s="24">
        <v>2014</v>
      </c>
      <c r="B25" s="65">
        <v>61108</v>
      </c>
      <c r="C25" s="65">
        <v>267</v>
      </c>
      <c r="D25" s="65">
        <f t="shared" si="0"/>
        <v>60841</v>
      </c>
    </row>
    <row r="26" spans="1:4" x14ac:dyDescent="0.25">
      <c r="A26" s="23">
        <v>2015</v>
      </c>
      <c r="B26" s="64">
        <v>100507</v>
      </c>
      <c r="C26" s="64">
        <v>2845</v>
      </c>
      <c r="D26" s="64">
        <f t="shared" si="0"/>
        <v>97662</v>
      </c>
    </row>
    <row r="27" spans="1:4" x14ac:dyDescent="0.25">
      <c r="A27" t="s">
        <v>15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65" workbookViewId="0">
      <selection activeCell="I26" sqref="I26"/>
    </sheetView>
  </sheetViews>
  <sheetFormatPr baseColWidth="10" defaultRowHeight="15" x14ac:dyDescent="0.25"/>
  <cols>
    <col min="2" max="2" width="14.42578125" customWidth="1"/>
  </cols>
  <sheetData>
    <row r="1" spans="1:4" x14ac:dyDescent="0.25">
      <c r="A1" t="s">
        <v>51</v>
      </c>
    </row>
    <row r="2" spans="1:4" ht="45" x14ac:dyDescent="0.25">
      <c r="A2" s="21" t="s">
        <v>6</v>
      </c>
      <c r="B2" s="21" t="s">
        <v>73</v>
      </c>
      <c r="C2" s="21" t="s">
        <v>16</v>
      </c>
      <c r="D2" s="47" t="s">
        <v>82</v>
      </c>
    </row>
    <row r="3" spans="1:4" x14ac:dyDescent="0.25">
      <c r="A3" s="23">
        <v>1991</v>
      </c>
      <c r="B3" s="64">
        <v>0</v>
      </c>
      <c r="C3" s="23">
        <v>34916770</v>
      </c>
      <c r="D3" s="66">
        <f>B3/C3</f>
        <v>0</v>
      </c>
    </row>
    <row r="4" spans="1:4" x14ac:dyDescent="0.25">
      <c r="A4" s="24">
        <v>1992</v>
      </c>
      <c r="B4" s="65">
        <v>0</v>
      </c>
      <c r="C4" s="24">
        <v>35558683</v>
      </c>
      <c r="D4" s="68">
        <f t="shared" ref="D4:D27" si="0">B4/C4</f>
        <v>0</v>
      </c>
    </row>
    <row r="5" spans="1:4" x14ac:dyDescent="0.25">
      <c r="A5" s="23">
        <v>1993</v>
      </c>
      <c r="B5" s="64">
        <v>0</v>
      </c>
      <c r="C5" s="23">
        <v>36195170</v>
      </c>
      <c r="D5" s="66">
        <f t="shared" si="0"/>
        <v>0</v>
      </c>
    </row>
    <row r="6" spans="1:4" x14ac:dyDescent="0.25">
      <c r="A6" s="24">
        <v>1994</v>
      </c>
      <c r="B6" s="65">
        <v>0</v>
      </c>
      <c r="C6" s="24">
        <v>36823539</v>
      </c>
      <c r="D6" s="68">
        <f t="shared" si="0"/>
        <v>0</v>
      </c>
    </row>
    <row r="7" spans="1:4" x14ac:dyDescent="0.25">
      <c r="A7" s="23">
        <v>1995</v>
      </c>
      <c r="B7" s="64">
        <v>92361</v>
      </c>
      <c r="C7" s="23">
        <v>37441980</v>
      </c>
      <c r="D7" s="66">
        <f t="shared" si="0"/>
        <v>2.4667765967504923E-3</v>
      </c>
    </row>
    <row r="8" spans="1:4" x14ac:dyDescent="0.25">
      <c r="A8" s="24">
        <v>1996</v>
      </c>
      <c r="B8" s="65">
        <v>988892</v>
      </c>
      <c r="C8" s="24">
        <v>38049040</v>
      </c>
      <c r="D8" s="68">
        <f t="shared" si="0"/>
        <v>2.5989932991739084E-2</v>
      </c>
    </row>
    <row r="9" spans="1:4" x14ac:dyDescent="0.25">
      <c r="A9" s="23">
        <v>1997</v>
      </c>
      <c r="B9" s="64">
        <v>575482</v>
      </c>
      <c r="C9" s="23">
        <v>38645409</v>
      </c>
      <c r="D9" s="66">
        <f t="shared" si="0"/>
        <v>1.4891341944394999E-2</v>
      </c>
    </row>
    <row r="10" spans="1:4" x14ac:dyDescent="0.25">
      <c r="A10" s="24">
        <v>1998</v>
      </c>
      <c r="B10" s="65">
        <v>7249</v>
      </c>
      <c r="C10" s="24">
        <v>39234059</v>
      </c>
      <c r="D10" s="68">
        <f t="shared" si="0"/>
        <v>1.8476293773223923E-4</v>
      </c>
    </row>
    <row r="11" spans="1:4" x14ac:dyDescent="0.25">
      <c r="A11" s="23">
        <v>1999</v>
      </c>
      <c r="B11" s="64">
        <v>1760</v>
      </c>
      <c r="C11" s="23">
        <v>39819279</v>
      </c>
      <c r="D11" s="66">
        <f t="shared" si="0"/>
        <v>4.4199695328486488E-5</v>
      </c>
    </row>
    <row r="12" spans="1:4" x14ac:dyDescent="0.25">
      <c r="A12" s="24">
        <v>2000</v>
      </c>
      <c r="B12" s="65">
        <v>51081</v>
      </c>
      <c r="C12" s="24">
        <v>40403959</v>
      </c>
      <c r="D12" s="68">
        <f t="shared" si="0"/>
        <v>1.2642572971623895E-3</v>
      </c>
    </row>
    <row r="13" spans="1:4" x14ac:dyDescent="0.25">
      <c r="A13" s="23">
        <v>2001</v>
      </c>
      <c r="B13" s="64">
        <v>1143</v>
      </c>
      <c r="C13" s="23">
        <v>40988909</v>
      </c>
      <c r="D13" s="66">
        <f t="shared" si="0"/>
        <v>2.7885592173238862E-5</v>
      </c>
    </row>
    <row r="14" spans="1:4" x14ac:dyDescent="0.25">
      <c r="A14" s="24">
        <v>2002</v>
      </c>
      <c r="B14" s="65">
        <v>8298</v>
      </c>
      <c r="C14" s="24">
        <v>41572493</v>
      </c>
      <c r="D14" s="68">
        <f t="shared" si="0"/>
        <v>1.9960313662209289E-4</v>
      </c>
    </row>
    <row r="15" spans="1:4" x14ac:dyDescent="0.25">
      <c r="A15" s="23">
        <v>2003</v>
      </c>
      <c r="B15" s="64">
        <v>7942</v>
      </c>
      <c r="C15" s="23">
        <v>42152147</v>
      </c>
      <c r="D15" s="66">
        <f t="shared" si="0"/>
        <v>1.8841270410259293E-4</v>
      </c>
    </row>
    <row r="16" spans="1:4" x14ac:dyDescent="0.25">
      <c r="A16" s="24">
        <v>2004</v>
      </c>
      <c r="B16" s="65">
        <v>11502</v>
      </c>
      <c r="C16" s="24">
        <v>42724157</v>
      </c>
      <c r="D16" s="68">
        <f t="shared" si="0"/>
        <v>2.6921537620976349E-4</v>
      </c>
    </row>
    <row r="17" spans="1:4" x14ac:dyDescent="0.25">
      <c r="A17" s="23">
        <v>2005</v>
      </c>
      <c r="B17" s="64">
        <v>821</v>
      </c>
      <c r="C17" s="23">
        <v>43285636</v>
      </c>
      <c r="D17" s="66">
        <f t="shared" si="0"/>
        <v>1.8967031003079173E-5</v>
      </c>
    </row>
    <row r="18" spans="1:4" x14ac:dyDescent="0.25">
      <c r="A18" s="24">
        <v>2006</v>
      </c>
      <c r="B18" s="65">
        <v>3225</v>
      </c>
      <c r="C18" s="24">
        <v>43835744</v>
      </c>
      <c r="D18" s="68">
        <f t="shared" si="0"/>
        <v>7.357009841101362E-5</v>
      </c>
    </row>
    <row r="19" spans="1:4" x14ac:dyDescent="0.25">
      <c r="A19" s="23">
        <v>2007</v>
      </c>
      <c r="B19" s="64">
        <v>29257</v>
      </c>
      <c r="C19" s="23">
        <v>44374647</v>
      </c>
      <c r="D19" s="66">
        <f t="shared" si="0"/>
        <v>6.593179208839678E-4</v>
      </c>
    </row>
    <row r="20" spans="1:4" x14ac:dyDescent="0.25">
      <c r="A20" s="24">
        <v>2008</v>
      </c>
      <c r="B20" s="65">
        <v>808</v>
      </c>
      <c r="C20" s="24">
        <v>44901660</v>
      </c>
      <c r="D20" s="68">
        <f t="shared" si="0"/>
        <v>1.7994880367451893E-5</v>
      </c>
    </row>
    <row r="21" spans="1:4" x14ac:dyDescent="0.25">
      <c r="A21" s="23">
        <v>2009</v>
      </c>
      <c r="B21" s="64">
        <v>2933</v>
      </c>
      <c r="C21" s="23">
        <v>45416276</v>
      </c>
      <c r="D21" s="66">
        <f t="shared" si="0"/>
        <v>6.4580372023456971E-5</v>
      </c>
    </row>
    <row r="22" spans="1:4" x14ac:dyDescent="0.25">
      <c r="A22" s="24">
        <v>2010</v>
      </c>
      <c r="B22" s="65">
        <v>2192</v>
      </c>
      <c r="C22" s="24">
        <v>45918101</v>
      </c>
      <c r="D22" s="68">
        <f t="shared" si="0"/>
        <v>4.7737165785666967E-5</v>
      </c>
    </row>
    <row r="23" spans="1:4" x14ac:dyDescent="0.25">
      <c r="A23" s="23">
        <v>2011</v>
      </c>
      <c r="B23" s="64">
        <v>31637</v>
      </c>
      <c r="C23" s="23">
        <v>46406446</v>
      </c>
      <c r="D23" s="66">
        <f t="shared" si="0"/>
        <v>6.8173718797599802E-4</v>
      </c>
    </row>
    <row r="24" spans="1:4" x14ac:dyDescent="0.25">
      <c r="A24" s="24">
        <v>2012</v>
      </c>
      <c r="B24" s="65">
        <v>116671</v>
      </c>
      <c r="C24" s="24">
        <v>46881018</v>
      </c>
      <c r="D24" s="68">
        <f t="shared" si="0"/>
        <v>2.4886618289730825E-3</v>
      </c>
    </row>
    <row r="25" spans="1:4" x14ac:dyDescent="0.25">
      <c r="A25" s="23">
        <v>2013</v>
      </c>
      <c r="B25" s="64">
        <v>57225</v>
      </c>
      <c r="C25" s="23">
        <v>47342363</v>
      </c>
      <c r="D25" s="66">
        <f t="shared" si="0"/>
        <v>1.208748283223632E-3</v>
      </c>
    </row>
    <row r="26" spans="1:4" x14ac:dyDescent="0.25">
      <c r="A26" s="24">
        <v>2014</v>
      </c>
      <c r="B26" s="65">
        <v>61108</v>
      </c>
      <c r="C26" s="24">
        <v>47791393</v>
      </c>
      <c r="D26" s="68">
        <f t="shared" si="0"/>
        <v>1.2786402773403152E-3</v>
      </c>
    </row>
    <row r="27" spans="1:4" x14ac:dyDescent="0.25">
      <c r="A27" s="23">
        <v>2015</v>
      </c>
      <c r="B27" s="64">
        <v>100507</v>
      </c>
      <c r="C27" s="23">
        <v>48228704</v>
      </c>
      <c r="D27" s="66">
        <f t="shared" si="0"/>
        <v>2.0839664279595819E-3</v>
      </c>
    </row>
    <row r="28" spans="1:4" x14ac:dyDescent="0.25">
      <c r="A28" t="s">
        <v>97</v>
      </c>
    </row>
    <row r="30" spans="1:4" x14ac:dyDescent="0.25">
      <c r="A30" t="s">
        <v>52</v>
      </c>
    </row>
    <row r="31" spans="1:4" ht="60" x14ac:dyDescent="0.25">
      <c r="A31" s="21" t="s">
        <v>6</v>
      </c>
      <c r="B31" s="21" t="s">
        <v>80</v>
      </c>
      <c r="C31" s="21" t="s">
        <v>16</v>
      </c>
      <c r="D31" s="21" t="s">
        <v>83</v>
      </c>
    </row>
    <row r="32" spans="1:4" x14ac:dyDescent="0.25">
      <c r="A32" s="23">
        <v>1991</v>
      </c>
      <c r="B32" s="64">
        <v>0</v>
      </c>
      <c r="C32" s="23">
        <v>34916770</v>
      </c>
      <c r="D32" s="70">
        <f>B32/C32</f>
        <v>0</v>
      </c>
    </row>
    <row r="33" spans="1:4" x14ac:dyDescent="0.25">
      <c r="A33" s="24">
        <v>1992</v>
      </c>
      <c r="B33" s="65">
        <v>0</v>
      </c>
      <c r="C33" s="24">
        <v>35558683</v>
      </c>
      <c r="D33" s="71">
        <f t="shared" ref="D33:D56" si="1">B33/C33</f>
        <v>0</v>
      </c>
    </row>
    <row r="34" spans="1:4" x14ac:dyDescent="0.25">
      <c r="A34" s="23">
        <v>1993</v>
      </c>
      <c r="B34" s="64">
        <v>0</v>
      </c>
      <c r="C34" s="23">
        <v>36195170</v>
      </c>
      <c r="D34" s="70">
        <f t="shared" si="1"/>
        <v>0</v>
      </c>
    </row>
    <row r="35" spans="1:4" x14ac:dyDescent="0.25">
      <c r="A35" s="24">
        <v>1994</v>
      </c>
      <c r="B35" s="65">
        <v>0</v>
      </c>
      <c r="C35" s="24">
        <v>36823539</v>
      </c>
      <c r="D35" s="71">
        <f t="shared" si="1"/>
        <v>0</v>
      </c>
    </row>
    <row r="36" spans="1:4" x14ac:dyDescent="0.25">
      <c r="A36" s="23">
        <v>1995</v>
      </c>
      <c r="B36" s="64">
        <v>536</v>
      </c>
      <c r="C36" s="23">
        <v>37441980</v>
      </c>
      <c r="D36" s="70">
        <f t="shared" si="1"/>
        <v>1.4315482247466614E-5</v>
      </c>
    </row>
    <row r="37" spans="1:4" x14ac:dyDescent="0.25">
      <c r="A37" s="24">
        <v>1996</v>
      </c>
      <c r="B37" s="65">
        <v>3614</v>
      </c>
      <c r="C37" s="24">
        <v>38049040</v>
      </c>
      <c r="D37" s="71">
        <f t="shared" si="1"/>
        <v>9.4982685502709142E-5</v>
      </c>
    </row>
    <row r="38" spans="1:4" x14ac:dyDescent="0.25">
      <c r="A38" s="23">
        <v>1997</v>
      </c>
      <c r="B38" s="64">
        <v>0</v>
      </c>
      <c r="C38" s="23">
        <v>38645409</v>
      </c>
      <c r="D38" s="70">
        <f t="shared" si="1"/>
        <v>0</v>
      </c>
    </row>
    <row r="39" spans="1:4" x14ac:dyDescent="0.25">
      <c r="A39" s="24">
        <v>1998</v>
      </c>
      <c r="B39" s="65">
        <v>0</v>
      </c>
      <c r="C39" s="24">
        <v>39234059</v>
      </c>
      <c r="D39" s="71">
        <f t="shared" si="1"/>
        <v>0</v>
      </c>
    </row>
    <row r="40" spans="1:4" x14ac:dyDescent="0.25">
      <c r="A40" s="23">
        <v>1999</v>
      </c>
      <c r="B40" s="64">
        <v>0</v>
      </c>
      <c r="C40" s="23">
        <v>39819279</v>
      </c>
      <c r="D40" s="70">
        <f t="shared" si="1"/>
        <v>0</v>
      </c>
    </row>
    <row r="41" spans="1:4" x14ac:dyDescent="0.25">
      <c r="A41" s="24">
        <v>2000</v>
      </c>
      <c r="B41" s="65">
        <v>0</v>
      </c>
      <c r="C41" s="24">
        <v>40403959</v>
      </c>
      <c r="D41" s="71">
        <f t="shared" si="1"/>
        <v>0</v>
      </c>
    </row>
    <row r="42" spans="1:4" x14ac:dyDescent="0.25">
      <c r="A42" s="23">
        <v>2001</v>
      </c>
      <c r="B42" s="64">
        <v>0</v>
      </c>
      <c r="C42" s="23">
        <v>40988909</v>
      </c>
      <c r="D42" s="70">
        <f t="shared" si="1"/>
        <v>0</v>
      </c>
    </row>
    <row r="43" spans="1:4" x14ac:dyDescent="0.25">
      <c r="A43" s="24">
        <v>2002</v>
      </c>
      <c r="B43" s="65">
        <v>0</v>
      </c>
      <c r="C43" s="24">
        <v>41572493</v>
      </c>
      <c r="D43" s="71">
        <f t="shared" si="1"/>
        <v>0</v>
      </c>
    </row>
    <row r="44" spans="1:4" x14ac:dyDescent="0.25">
      <c r="A44" s="23">
        <v>2003</v>
      </c>
      <c r="B44" s="64">
        <v>145</v>
      </c>
      <c r="C44" s="23">
        <v>42152147</v>
      </c>
      <c r="D44" s="70">
        <f t="shared" si="1"/>
        <v>3.4399196795361335E-6</v>
      </c>
    </row>
    <row r="45" spans="1:4" x14ac:dyDescent="0.25">
      <c r="A45" s="24">
        <v>2004</v>
      </c>
      <c r="B45" s="65">
        <v>7554</v>
      </c>
      <c r="C45" s="24">
        <v>42724157</v>
      </c>
      <c r="D45" s="71">
        <f t="shared" si="1"/>
        <v>1.7680863779243205E-4</v>
      </c>
    </row>
    <row r="46" spans="1:4" x14ac:dyDescent="0.25">
      <c r="A46" s="23">
        <v>2005</v>
      </c>
      <c r="B46" s="64">
        <v>146</v>
      </c>
      <c r="C46" s="23">
        <v>43285636</v>
      </c>
      <c r="D46" s="70">
        <f t="shared" si="1"/>
        <v>3.3729433939702306E-6</v>
      </c>
    </row>
    <row r="47" spans="1:4" x14ac:dyDescent="0.25">
      <c r="A47" s="24">
        <v>2006</v>
      </c>
      <c r="B47" s="65">
        <v>114</v>
      </c>
      <c r="C47" s="24">
        <v>43835744</v>
      </c>
      <c r="D47" s="71">
        <f t="shared" si="1"/>
        <v>2.6006174322032721E-6</v>
      </c>
    </row>
    <row r="48" spans="1:4" x14ac:dyDescent="0.25">
      <c r="A48" s="23">
        <v>2007</v>
      </c>
      <c r="B48" s="64">
        <v>43</v>
      </c>
      <c r="C48" s="23">
        <v>44374647</v>
      </c>
      <c r="D48" s="70">
        <f t="shared" si="1"/>
        <v>9.6902179300716476E-7</v>
      </c>
    </row>
    <row r="49" spans="1:4" x14ac:dyDescent="0.25">
      <c r="A49" s="24">
        <v>2008</v>
      </c>
      <c r="B49" s="65">
        <v>7484</v>
      </c>
      <c r="C49" s="24">
        <v>44901660</v>
      </c>
      <c r="D49" s="71">
        <f t="shared" si="1"/>
        <v>1.6667535231436879E-4</v>
      </c>
    </row>
    <row r="50" spans="1:4" x14ac:dyDescent="0.25">
      <c r="A50" s="23">
        <v>2009</v>
      </c>
      <c r="B50" s="64">
        <v>4606</v>
      </c>
      <c r="C50" s="23">
        <v>45416276</v>
      </c>
      <c r="D50" s="70">
        <f t="shared" si="1"/>
        <v>1.0141738613707561E-4</v>
      </c>
    </row>
    <row r="51" spans="1:4" x14ac:dyDescent="0.25">
      <c r="A51" s="24">
        <v>2010</v>
      </c>
      <c r="B51" s="65">
        <v>0</v>
      </c>
      <c r="C51" s="24">
        <v>45918101</v>
      </c>
      <c r="D51" s="71">
        <f t="shared" si="1"/>
        <v>0</v>
      </c>
    </row>
    <row r="52" spans="1:4" x14ac:dyDescent="0.25">
      <c r="A52" s="23">
        <v>2011</v>
      </c>
      <c r="B52" s="64">
        <v>0</v>
      </c>
      <c r="C52" s="23">
        <v>46406446</v>
      </c>
      <c r="D52" s="70">
        <f t="shared" si="1"/>
        <v>0</v>
      </c>
    </row>
    <row r="53" spans="1:4" x14ac:dyDescent="0.25">
      <c r="A53" s="24">
        <v>2012</v>
      </c>
      <c r="B53" s="65">
        <v>103</v>
      </c>
      <c r="C53" s="24">
        <v>46881018</v>
      </c>
      <c r="D53" s="71">
        <f t="shared" si="1"/>
        <v>2.1970512671034575E-6</v>
      </c>
    </row>
    <row r="54" spans="1:4" x14ac:dyDescent="0.25">
      <c r="A54" s="23">
        <v>2013</v>
      </c>
      <c r="B54" s="64">
        <v>14109</v>
      </c>
      <c r="C54" s="23">
        <v>47342363</v>
      </c>
      <c r="D54" s="70">
        <f t="shared" si="1"/>
        <v>2.9802061211013062E-4</v>
      </c>
    </row>
    <row r="55" spans="1:4" x14ac:dyDescent="0.25">
      <c r="A55" s="24">
        <v>2014</v>
      </c>
      <c r="B55" s="65">
        <v>267</v>
      </c>
      <c r="C55" s="24">
        <v>47791393</v>
      </c>
      <c r="D55" s="71">
        <f t="shared" si="1"/>
        <v>5.5867800296174666E-6</v>
      </c>
    </row>
    <row r="56" spans="1:4" x14ac:dyDescent="0.25">
      <c r="A56" s="23">
        <v>2015</v>
      </c>
      <c r="B56" s="64">
        <v>2845</v>
      </c>
      <c r="C56" s="23">
        <v>48228704</v>
      </c>
      <c r="D56" s="70">
        <f t="shared" si="1"/>
        <v>5.8989766757987114E-5</v>
      </c>
    </row>
    <row r="57" spans="1:4" x14ac:dyDescent="0.25">
      <c r="A57" t="s">
        <v>97</v>
      </c>
    </row>
    <row r="59" spans="1:4" x14ac:dyDescent="0.25">
      <c r="A59" t="s">
        <v>84</v>
      </c>
    </row>
    <row r="60" spans="1:4" ht="60" x14ac:dyDescent="0.25">
      <c r="A60" s="21" t="s">
        <v>6</v>
      </c>
      <c r="B60" s="21" t="s">
        <v>85</v>
      </c>
      <c r="C60" s="21" t="s">
        <v>16</v>
      </c>
      <c r="D60" s="47" t="s">
        <v>86</v>
      </c>
    </row>
    <row r="61" spans="1:4" x14ac:dyDescent="0.25">
      <c r="A61" s="23">
        <v>1991</v>
      </c>
      <c r="B61" s="64">
        <f t="shared" ref="B61:B85" si="2">B3+B32</f>
        <v>0</v>
      </c>
      <c r="C61" s="23">
        <v>34916770</v>
      </c>
      <c r="D61" s="66">
        <f>B61/C61</f>
        <v>0</v>
      </c>
    </row>
    <row r="62" spans="1:4" x14ac:dyDescent="0.25">
      <c r="A62" s="24">
        <v>1992</v>
      </c>
      <c r="B62" s="65">
        <f t="shared" si="2"/>
        <v>0</v>
      </c>
      <c r="C62" s="24">
        <v>35558683</v>
      </c>
      <c r="D62" s="68">
        <f t="shared" ref="D62:D85" si="3">B62/C62</f>
        <v>0</v>
      </c>
    </row>
    <row r="63" spans="1:4" x14ac:dyDescent="0.25">
      <c r="A63" s="23">
        <v>1993</v>
      </c>
      <c r="B63" s="64">
        <f t="shared" si="2"/>
        <v>0</v>
      </c>
      <c r="C63" s="23">
        <v>36195170</v>
      </c>
      <c r="D63" s="66">
        <f t="shared" si="3"/>
        <v>0</v>
      </c>
    </row>
    <row r="64" spans="1:4" x14ac:dyDescent="0.25">
      <c r="A64" s="24">
        <v>1994</v>
      </c>
      <c r="B64" s="65">
        <f t="shared" si="2"/>
        <v>0</v>
      </c>
      <c r="C64" s="24">
        <v>36823539</v>
      </c>
      <c r="D64" s="68">
        <f t="shared" si="3"/>
        <v>0</v>
      </c>
    </row>
    <row r="65" spans="1:4" x14ac:dyDescent="0.25">
      <c r="A65" s="23">
        <v>1995</v>
      </c>
      <c r="B65" s="64">
        <f t="shared" si="2"/>
        <v>92897</v>
      </c>
      <c r="C65" s="23">
        <v>37441980</v>
      </c>
      <c r="D65" s="66">
        <f t="shared" si="3"/>
        <v>2.4810920789979591E-3</v>
      </c>
    </row>
    <row r="66" spans="1:4" x14ac:dyDescent="0.25">
      <c r="A66" s="24">
        <v>1996</v>
      </c>
      <c r="B66" s="65">
        <f t="shared" si="2"/>
        <v>992506</v>
      </c>
      <c r="C66" s="24">
        <v>38049040</v>
      </c>
      <c r="D66" s="68">
        <f t="shared" si="3"/>
        <v>2.6084915677241791E-2</v>
      </c>
    </row>
    <row r="67" spans="1:4" x14ac:dyDescent="0.25">
      <c r="A67" s="23">
        <v>1997</v>
      </c>
      <c r="B67" s="64">
        <f t="shared" si="2"/>
        <v>575482</v>
      </c>
      <c r="C67" s="23">
        <v>38645409</v>
      </c>
      <c r="D67" s="66">
        <f t="shared" si="3"/>
        <v>1.4891341944394999E-2</v>
      </c>
    </row>
    <row r="68" spans="1:4" x14ac:dyDescent="0.25">
      <c r="A68" s="24">
        <v>1998</v>
      </c>
      <c r="B68" s="65">
        <f t="shared" si="2"/>
        <v>7249</v>
      </c>
      <c r="C68" s="24">
        <v>39234059</v>
      </c>
      <c r="D68" s="68">
        <f t="shared" si="3"/>
        <v>1.8476293773223923E-4</v>
      </c>
    </row>
    <row r="69" spans="1:4" x14ac:dyDescent="0.25">
      <c r="A69" s="23">
        <v>1999</v>
      </c>
      <c r="B69" s="64">
        <f t="shared" si="2"/>
        <v>1760</v>
      </c>
      <c r="C69" s="23">
        <v>39819279</v>
      </c>
      <c r="D69" s="66">
        <f t="shared" si="3"/>
        <v>4.4199695328486488E-5</v>
      </c>
    </row>
    <row r="70" spans="1:4" x14ac:dyDescent="0.25">
      <c r="A70" s="24">
        <v>2000</v>
      </c>
      <c r="B70" s="65">
        <f t="shared" si="2"/>
        <v>51081</v>
      </c>
      <c r="C70" s="24">
        <v>40403959</v>
      </c>
      <c r="D70" s="68">
        <f t="shared" si="3"/>
        <v>1.2642572971623895E-3</v>
      </c>
    </row>
    <row r="71" spans="1:4" x14ac:dyDescent="0.25">
      <c r="A71" s="23">
        <v>2001</v>
      </c>
      <c r="B71" s="64">
        <f t="shared" si="2"/>
        <v>1143</v>
      </c>
      <c r="C71" s="23">
        <v>40988909</v>
      </c>
      <c r="D71" s="66">
        <f t="shared" si="3"/>
        <v>2.7885592173238862E-5</v>
      </c>
    </row>
    <row r="72" spans="1:4" x14ac:dyDescent="0.25">
      <c r="A72" s="24">
        <v>2002</v>
      </c>
      <c r="B72" s="65">
        <f t="shared" si="2"/>
        <v>8298</v>
      </c>
      <c r="C72" s="24">
        <v>41572493</v>
      </c>
      <c r="D72" s="68">
        <f t="shared" si="3"/>
        <v>1.9960313662209289E-4</v>
      </c>
    </row>
    <row r="73" spans="1:4" x14ac:dyDescent="0.25">
      <c r="A73" s="23">
        <v>2003</v>
      </c>
      <c r="B73" s="64">
        <f t="shared" si="2"/>
        <v>8087</v>
      </c>
      <c r="C73" s="23">
        <v>42152147</v>
      </c>
      <c r="D73" s="66">
        <f t="shared" si="3"/>
        <v>1.9185262378212906E-4</v>
      </c>
    </row>
    <row r="74" spans="1:4" x14ac:dyDescent="0.25">
      <c r="A74" s="24">
        <v>2004</v>
      </c>
      <c r="B74" s="65">
        <f t="shared" si="2"/>
        <v>19056</v>
      </c>
      <c r="C74" s="24">
        <v>42724157</v>
      </c>
      <c r="D74" s="68">
        <f t="shared" si="3"/>
        <v>4.460240140021955E-4</v>
      </c>
    </row>
    <row r="75" spans="1:4" x14ac:dyDescent="0.25">
      <c r="A75" s="23">
        <v>2005</v>
      </c>
      <c r="B75" s="64">
        <f t="shared" si="2"/>
        <v>967</v>
      </c>
      <c r="C75" s="23">
        <v>43285636</v>
      </c>
      <c r="D75" s="66">
        <f t="shared" si="3"/>
        <v>2.2339974397049403E-5</v>
      </c>
    </row>
    <row r="76" spans="1:4" x14ac:dyDescent="0.25">
      <c r="A76" s="24">
        <v>2006</v>
      </c>
      <c r="B76" s="65">
        <f t="shared" si="2"/>
        <v>3339</v>
      </c>
      <c r="C76" s="24">
        <v>43835744</v>
      </c>
      <c r="D76" s="68">
        <f t="shared" si="3"/>
        <v>7.6170715843216894E-5</v>
      </c>
    </row>
    <row r="77" spans="1:4" x14ac:dyDescent="0.25">
      <c r="A77" s="23">
        <v>2007</v>
      </c>
      <c r="B77" s="64">
        <f t="shared" si="2"/>
        <v>29300</v>
      </c>
      <c r="C77" s="23">
        <v>44374647</v>
      </c>
      <c r="D77" s="66">
        <f t="shared" si="3"/>
        <v>6.6028694267697495E-4</v>
      </c>
    </row>
    <row r="78" spans="1:4" x14ac:dyDescent="0.25">
      <c r="A78" s="24">
        <v>2008</v>
      </c>
      <c r="B78" s="65">
        <f t="shared" si="2"/>
        <v>8292</v>
      </c>
      <c r="C78" s="24">
        <v>44901660</v>
      </c>
      <c r="D78" s="68">
        <f t="shared" si="3"/>
        <v>1.8467023268182068E-4</v>
      </c>
    </row>
    <row r="79" spans="1:4" x14ac:dyDescent="0.25">
      <c r="A79" s="23">
        <v>2009</v>
      </c>
      <c r="B79" s="64">
        <f t="shared" si="2"/>
        <v>7539</v>
      </c>
      <c r="C79" s="23">
        <v>45416276</v>
      </c>
      <c r="D79" s="66">
        <f t="shared" si="3"/>
        <v>1.6599775816053257E-4</v>
      </c>
    </row>
    <row r="80" spans="1:4" x14ac:dyDescent="0.25">
      <c r="A80" s="24">
        <v>2010</v>
      </c>
      <c r="B80" s="65">
        <f t="shared" si="2"/>
        <v>2192</v>
      </c>
      <c r="C80" s="24">
        <v>45918101</v>
      </c>
      <c r="D80" s="68">
        <f t="shared" si="3"/>
        <v>4.7737165785666967E-5</v>
      </c>
    </row>
    <row r="81" spans="1:4" x14ac:dyDescent="0.25">
      <c r="A81" s="23">
        <v>2011</v>
      </c>
      <c r="B81" s="64">
        <f t="shared" si="2"/>
        <v>31637</v>
      </c>
      <c r="C81" s="23">
        <v>46406446</v>
      </c>
      <c r="D81" s="66">
        <f t="shared" si="3"/>
        <v>6.8173718797599802E-4</v>
      </c>
    </row>
    <row r="82" spans="1:4" x14ac:dyDescent="0.25">
      <c r="A82" s="24">
        <v>2012</v>
      </c>
      <c r="B82" s="65">
        <f t="shared" si="2"/>
        <v>116774</v>
      </c>
      <c r="C82" s="24">
        <v>46881018</v>
      </c>
      <c r="D82" s="68">
        <f t="shared" si="3"/>
        <v>2.4908588802401857E-3</v>
      </c>
    </row>
    <row r="83" spans="1:4" x14ac:dyDescent="0.25">
      <c r="A83" s="23">
        <v>2013</v>
      </c>
      <c r="B83" s="64">
        <f t="shared" si="2"/>
        <v>71334</v>
      </c>
      <c r="C83" s="23">
        <v>47342363</v>
      </c>
      <c r="D83" s="66">
        <f t="shared" si="3"/>
        <v>1.5067688953337628E-3</v>
      </c>
    </row>
    <row r="84" spans="1:4" x14ac:dyDescent="0.25">
      <c r="A84" s="24">
        <v>2014</v>
      </c>
      <c r="B84" s="65">
        <f t="shared" si="2"/>
        <v>61375</v>
      </c>
      <c r="C84" s="24">
        <v>47791393</v>
      </c>
      <c r="D84" s="68">
        <f t="shared" si="3"/>
        <v>1.2842270573699328E-3</v>
      </c>
    </row>
    <row r="85" spans="1:4" x14ac:dyDescent="0.25">
      <c r="A85" s="23">
        <v>2015</v>
      </c>
      <c r="B85" s="64">
        <f t="shared" si="2"/>
        <v>103352</v>
      </c>
      <c r="C85" s="23">
        <v>48228704</v>
      </c>
      <c r="D85" s="66">
        <f t="shared" si="3"/>
        <v>2.142956194717569E-3</v>
      </c>
    </row>
    <row r="86" spans="1:4" x14ac:dyDescent="0.25">
      <c r="A86" t="s">
        <v>97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94" workbookViewId="0">
      <selection activeCell="A29" sqref="A29:XFD29"/>
    </sheetView>
  </sheetViews>
  <sheetFormatPr baseColWidth="10" defaultRowHeight="15" x14ac:dyDescent="0.25"/>
  <cols>
    <col min="4" max="4" width="13.28515625" customWidth="1"/>
  </cols>
  <sheetData>
    <row r="1" spans="1:4" x14ac:dyDescent="0.25">
      <c r="A1" t="s">
        <v>47</v>
      </c>
    </row>
    <row r="2" spans="1:4" ht="75" x14ac:dyDescent="0.25">
      <c r="A2" s="21" t="s">
        <v>6</v>
      </c>
      <c r="B2" s="21" t="s">
        <v>73</v>
      </c>
      <c r="C2" s="21" t="s">
        <v>34</v>
      </c>
      <c r="D2" s="47" t="s">
        <v>23</v>
      </c>
    </row>
    <row r="3" spans="1:4" x14ac:dyDescent="0.25">
      <c r="A3" s="23">
        <v>1991</v>
      </c>
      <c r="B3" s="64">
        <v>0</v>
      </c>
      <c r="C3" s="25">
        <v>41.239551378248166</v>
      </c>
      <c r="D3" s="78">
        <f>(B3)/(C3*1000000000)</f>
        <v>0</v>
      </c>
    </row>
    <row r="4" spans="1:4" x14ac:dyDescent="0.25">
      <c r="A4" s="24">
        <v>1992</v>
      </c>
      <c r="B4" s="65">
        <v>0</v>
      </c>
      <c r="C4" s="26">
        <v>49.279585355094838</v>
      </c>
      <c r="D4" s="79">
        <f t="shared" ref="D4:D27" si="0">(B4)/(C4*1000000000)</f>
        <v>0</v>
      </c>
    </row>
    <row r="5" spans="1:4" x14ac:dyDescent="0.25">
      <c r="A5" s="23">
        <v>1993</v>
      </c>
      <c r="B5" s="64">
        <v>0</v>
      </c>
      <c r="C5" s="25">
        <v>55.802540100979527</v>
      </c>
      <c r="D5" s="78">
        <f t="shared" si="0"/>
        <v>0</v>
      </c>
    </row>
    <row r="6" spans="1:4" x14ac:dyDescent="0.25">
      <c r="A6" s="24">
        <v>1994</v>
      </c>
      <c r="B6" s="65">
        <v>0</v>
      </c>
      <c r="C6" s="26">
        <v>81.703496603993358</v>
      </c>
      <c r="D6" s="79">
        <f t="shared" si="0"/>
        <v>0</v>
      </c>
    </row>
    <row r="7" spans="1:4" x14ac:dyDescent="0.25">
      <c r="A7" s="23">
        <v>1995</v>
      </c>
      <c r="B7" s="64">
        <v>92361</v>
      </c>
      <c r="C7" s="25">
        <v>92.507277798198501</v>
      </c>
      <c r="D7" s="78">
        <f t="shared" si="0"/>
        <v>9.9841874280942961E-7</v>
      </c>
    </row>
    <row r="8" spans="1:4" x14ac:dyDescent="0.25">
      <c r="A8" s="24">
        <v>1996</v>
      </c>
      <c r="B8" s="65">
        <v>988892</v>
      </c>
      <c r="C8" s="26">
        <v>97.160111573336977</v>
      </c>
      <c r="D8" s="79">
        <f t="shared" si="0"/>
        <v>1.0177962787265626E-5</v>
      </c>
    </row>
    <row r="9" spans="1:4" x14ac:dyDescent="0.25">
      <c r="A9" s="23">
        <v>1997</v>
      </c>
      <c r="B9" s="64">
        <v>575482</v>
      </c>
      <c r="C9" s="25">
        <v>106.6595079635281</v>
      </c>
      <c r="D9" s="78">
        <f t="shared" si="0"/>
        <v>5.3955058577317295E-6</v>
      </c>
    </row>
    <row r="10" spans="1:4" x14ac:dyDescent="0.25">
      <c r="A10" s="24">
        <v>1998</v>
      </c>
      <c r="B10" s="65">
        <v>7249</v>
      </c>
      <c r="C10" s="26">
        <v>98.443743190849105</v>
      </c>
      <c r="D10" s="79">
        <f t="shared" si="0"/>
        <v>7.3635964714858948E-8</v>
      </c>
    </row>
    <row r="11" spans="1:4" x14ac:dyDescent="0.25">
      <c r="A11" s="23">
        <v>1999</v>
      </c>
      <c r="B11" s="64">
        <v>1760</v>
      </c>
      <c r="C11" s="25">
        <v>86.186156584381663</v>
      </c>
      <c r="D11" s="78">
        <f t="shared" si="0"/>
        <v>2.0420912937182078E-8</v>
      </c>
    </row>
    <row r="12" spans="1:4" x14ac:dyDescent="0.25">
      <c r="A12" s="24">
        <v>2000</v>
      </c>
      <c r="B12" s="65">
        <v>51081</v>
      </c>
      <c r="C12" s="26">
        <v>99.886577575544408</v>
      </c>
      <c r="D12" s="79">
        <f t="shared" si="0"/>
        <v>5.1139003097155212E-7</v>
      </c>
    </row>
    <row r="13" spans="1:4" x14ac:dyDescent="0.25">
      <c r="A13" s="23">
        <v>2001</v>
      </c>
      <c r="B13" s="64">
        <v>1143</v>
      </c>
      <c r="C13" s="25">
        <v>98.203544965267795</v>
      </c>
      <c r="D13" s="78">
        <f t="shared" si="0"/>
        <v>1.1639091036929995E-8</v>
      </c>
    </row>
    <row r="14" spans="1:4" x14ac:dyDescent="0.25">
      <c r="A14" s="24">
        <v>2002</v>
      </c>
      <c r="B14" s="65">
        <v>8298</v>
      </c>
      <c r="C14" s="26">
        <v>97.933392356425259</v>
      </c>
      <c r="D14" s="79">
        <f t="shared" si="0"/>
        <v>8.4731058532106288E-8</v>
      </c>
    </row>
    <row r="15" spans="1:4" x14ac:dyDescent="0.25">
      <c r="A15" s="23">
        <v>2003</v>
      </c>
      <c r="B15" s="64">
        <v>7942</v>
      </c>
      <c r="C15" s="25">
        <v>94.684582573316717</v>
      </c>
      <c r="D15" s="78">
        <f t="shared" si="0"/>
        <v>8.3878491979940926E-8</v>
      </c>
    </row>
    <row r="16" spans="1:4" x14ac:dyDescent="0.25">
      <c r="A16" s="24">
        <v>2004</v>
      </c>
      <c r="B16" s="65">
        <v>11502</v>
      </c>
      <c r="C16" s="26">
        <v>117.07486551527938</v>
      </c>
      <c r="D16" s="79">
        <f t="shared" si="0"/>
        <v>9.8244827780723607E-8</v>
      </c>
    </row>
    <row r="17" spans="1:4" x14ac:dyDescent="0.25">
      <c r="A17" s="23">
        <v>2005</v>
      </c>
      <c r="B17" s="64">
        <v>821</v>
      </c>
      <c r="C17" s="25">
        <v>146.56626631057017</v>
      </c>
      <c r="D17" s="78">
        <f t="shared" si="0"/>
        <v>5.6015618100028697E-9</v>
      </c>
    </row>
    <row r="18" spans="1:4" x14ac:dyDescent="0.25">
      <c r="A18" s="24">
        <v>2006</v>
      </c>
      <c r="B18" s="65">
        <v>3225</v>
      </c>
      <c r="C18" s="26">
        <v>162.59014609641432</v>
      </c>
      <c r="D18" s="79">
        <f t="shared" si="0"/>
        <v>1.9835150391510245E-8</v>
      </c>
    </row>
    <row r="19" spans="1:4" x14ac:dyDescent="0.25">
      <c r="A19" s="23">
        <v>2007</v>
      </c>
      <c r="B19" s="64">
        <v>29257</v>
      </c>
      <c r="C19" s="25">
        <v>207.41649464237895</v>
      </c>
      <c r="D19" s="78">
        <f t="shared" si="0"/>
        <v>1.4105435563571745E-7</v>
      </c>
    </row>
    <row r="20" spans="1:4" x14ac:dyDescent="0.25">
      <c r="A20" s="24">
        <v>2008</v>
      </c>
      <c r="B20" s="65">
        <v>808</v>
      </c>
      <c r="C20" s="26">
        <v>243.98243787084013</v>
      </c>
      <c r="D20" s="79">
        <f t="shared" si="0"/>
        <v>3.3117137735452113E-9</v>
      </c>
    </row>
    <row r="21" spans="1:4" x14ac:dyDescent="0.25">
      <c r="A21" s="23">
        <v>2009</v>
      </c>
      <c r="B21" s="64">
        <v>2933</v>
      </c>
      <c r="C21" s="25">
        <v>233.8216705442575</v>
      </c>
      <c r="D21" s="78">
        <f t="shared" si="0"/>
        <v>1.254374751994959E-8</v>
      </c>
    </row>
    <row r="22" spans="1:4" x14ac:dyDescent="0.25">
      <c r="A22" s="24">
        <v>2010</v>
      </c>
      <c r="B22" s="65">
        <v>2192</v>
      </c>
      <c r="C22" s="26">
        <v>287.01818463752926</v>
      </c>
      <c r="D22" s="79">
        <f t="shared" si="0"/>
        <v>7.6371467639524033E-9</v>
      </c>
    </row>
    <row r="23" spans="1:4" x14ac:dyDescent="0.25">
      <c r="A23" s="23">
        <v>2011</v>
      </c>
      <c r="B23" s="64">
        <v>31637</v>
      </c>
      <c r="C23" s="25">
        <v>335.41515670218615</v>
      </c>
      <c r="D23" s="78">
        <f t="shared" si="0"/>
        <v>9.4321915297615401E-8</v>
      </c>
    </row>
    <row r="24" spans="1:4" x14ac:dyDescent="0.25">
      <c r="A24" s="24">
        <v>2012</v>
      </c>
      <c r="B24" s="65">
        <v>116671</v>
      </c>
      <c r="C24" s="26">
        <v>369.65970037551983</v>
      </c>
      <c r="D24" s="79">
        <f t="shared" si="0"/>
        <v>3.1561730932930867E-7</v>
      </c>
    </row>
    <row r="25" spans="1:4" x14ac:dyDescent="0.25">
      <c r="A25" s="23">
        <v>2013</v>
      </c>
      <c r="B25" s="64">
        <v>57225</v>
      </c>
      <c r="C25" s="25">
        <v>380.19188186037212</v>
      </c>
      <c r="D25" s="78">
        <f t="shared" si="0"/>
        <v>1.5051610181675641E-7</v>
      </c>
    </row>
    <row r="26" spans="1:4" x14ac:dyDescent="0.25">
      <c r="A26" s="24">
        <v>2014</v>
      </c>
      <c r="B26" s="65">
        <v>61108</v>
      </c>
      <c r="C26" s="26">
        <v>378.41602053371474</v>
      </c>
      <c r="D26" s="79">
        <f t="shared" si="0"/>
        <v>1.6148364943379987E-7</v>
      </c>
    </row>
    <row r="27" spans="1:4" x14ac:dyDescent="0.25">
      <c r="A27" s="23">
        <v>2015</v>
      </c>
      <c r="B27" s="64">
        <v>100507</v>
      </c>
      <c r="C27" s="25">
        <v>292.08015563330991</v>
      </c>
      <c r="D27" s="78">
        <f t="shared" si="0"/>
        <v>3.4410759533482597E-7</v>
      </c>
    </row>
    <row r="28" spans="1:4" x14ac:dyDescent="0.25">
      <c r="A28" t="s">
        <v>97</v>
      </c>
    </row>
    <row r="30" spans="1:4" x14ac:dyDescent="0.25">
      <c r="A30" t="s">
        <v>48</v>
      </c>
    </row>
    <row r="31" spans="1:4" ht="75" x14ac:dyDescent="0.25">
      <c r="A31" s="21" t="s">
        <v>6</v>
      </c>
      <c r="B31" s="21" t="s">
        <v>80</v>
      </c>
      <c r="C31" s="21" t="s">
        <v>34</v>
      </c>
      <c r="D31" s="47" t="s">
        <v>87</v>
      </c>
    </row>
    <row r="32" spans="1:4" x14ac:dyDescent="0.25">
      <c r="A32" s="23">
        <v>1991</v>
      </c>
      <c r="B32" s="64">
        <v>0</v>
      </c>
      <c r="C32" s="25">
        <v>41.239551378248166</v>
      </c>
      <c r="D32" s="76">
        <f>(B32)/(C32*1000000000)</f>
        <v>0</v>
      </c>
    </row>
    <row r="33" spans="1:4" x14ac:dyDescent="0.25">
      <c r="A33" s="24">
        <v>1992</v>
      </c>
      <c r="B33" s="65">
        <v>0</v>
      </c>
      <c r="C33" s="26">
        <v>49.279585355094838</v>
      </c>
      <c r="D33" s="77">
        <f t="shared" ref="D33:D56" si="1">(B33)/(C33*1000000000)</f>
        <v>0</v>
      </c>
    </row>
    <row r="34" spans="1:4" x14ac:dyDescent="0.25">
      <c r="A34" s="23">
        <v>1993</v>
      </c>
      <c r="B34" s="64">
        <v>0</v>
      </c>
      <c r="C34" s="25">
        <v>55.802540100979527</v>
      </c>
      <c r="D34" s="76">
        <f t="shared" si="1"/>
        <v>0</v>
      </c>
    </row>
    <row r="35" spans="1:4" x14ac:dyDescent="0.25">
      <c r="A35" s="24">
        <v>1994</v>
      </c>
      <c r="B35" s="65">
        <v>0</v>
      </c>
      <c r="C35" s="26">
        <v>81.703496603993358</v>
      </c>
      <c r="D35" s="77">
        <f t="shared" si="1"/>
        <v>0</v>
      </c>
    </row>
    <row r="36" spans="1:4" x14ac:dyDescent="0.25">
      <c r="A36" s="23">
        <v>1995</v>
      </c>
      <c r="B36" s="64">
        <v>536</v>
      </c>
      <c r="C36" s="25">
        <v>92.507277798198501</v>
      </c>
      <c r="D36" s="76">
        <f t="shared" si="1"/>
        <v>5.7941387181370301E-9</v>
      </c>
    </row>
    <row r="37" spans="1:4" x14ac:dyDescent="0.25">
      <c r="A37" s="24">
        <v>1996</v>
      </c>
      <c r="B37" s="65">
        <v>3614</v>
      </c>
      <c r="C37" s="26">
        <v>97.160111573336977</v>
      </c>
      <c r="D37" s="77">
        <f t="shared" si="1"/>
        <v>3.7196334395644793E-8</v>
      </c>
    </row>
    <row r="38" spans="1:4" x14ac:dyDescent="0.25">
      <c r="A38" s="23">
        <v>1997</v>
      </c>
      <c r="B38" s="64">
        <v>0</v>
      </c>
      <c r="C38" s="25">
        <v>106.6595079635281</v>
      </c>
      <c r="D38" s="76">
        <f t="shared" si="1"/>
        <v>0</v>
      </c>
    </row>
    <row r="39" spans="1:4" x14ac:dyDescent="0.25">
      <c r="A39" s="24">
        <v>1998</v>
      </c>
      <c r="B39" s="65">
        <v>0</v>
      </c>
      <c r="C39" s="26">
        <v>98.443743190849105</v>
      </c>
      <c r="D39" s="77">
        <f t="shared" si="1"/>
        <v>0</v>
      </c>
    </row>
    <row r="40" spans="1:4" x14ac:dyDescent="0.25">
      <c r="A40" s="23">
        <v>1999</v>
      </c>
      <c r="B40" s="64">
        <v>0</v>
      </c>
      <c r="C40" s="25">
        <v>86.186156584381663</v>
      </c>
      <c r="D40" s="76">
        <f t="shared" si="1"/>
        <v>0</v>
      </c>
    </row>
    <row r="41" spans="1:4" x14ac:dyDescent="0.25">
      <c r="A41" s="24">
        <v>2000</v>
      </c>
      <c r="B41" s="65">
        <v>0</v>
      </c>
      <c r="C41" s="26">
        <v>99.886577575544408</v>
      </c>
      <c r="D41" s="77">
        <f t="shared" si="1"/>
        <v>0</v>
      </c>
    </row>
    <row r="42" spans="1:4" x14ac:dyDescent="0.25">
      <c r="A42" s="23">
        <v>2001</v>
      </c>
      <c r="B42" s="64">
        <v>0</v>
      </c>
      <c r="C42" s="25">
        <v>98.203544965267795</v>
      </c>
      <c r="D42" s="76">
        <f t="shared" si="1"/>
        <v>0</v>
      </c>
    </row>
    <row r="43" spans="1:4" x14ac:dyDescent="0.25">
      <c r="A43" s="24">
        <v>2002</v>
      </c>
      <c r="B43" s="65">
        <v>0</v>
      </c>
      <c r="C43" s="26">
        <v>97.933392356425259</v>
      </c>
      <c r="D43" s="77">
        <f t="shared" si="1"/>
        <v>0</v>
      </c>
    </row>
    <row r="44" spans="1:4" x14ac:dyDescent="0.25">
      <c r="A44" s="23">
        <v>2003</v>
      </c>
      <c r="B44" s="64">
        <v>145</v>
      </c>
      <c r="C44" s="25">
        <v>94.684582573316717</v>
      </c>
      <c r="D44" s="76">
        <f t="shared" si="1"/>
        <v>1.5314003194524597E-9</v>
      </c>
    </row>
    <row r="45" spans="1:4" x14ac:dyDescent="0.25">
      <c r="A45" s="24">
        <v>2004</v>
      </c>
      <c r="B45" s="65">
        <v>7554</v>
      </c>
      <c r="C45" s="26">
        <v>117.07486551527938</v>
      </c>
      <c r="D45" s="77">
        <f t="shared" si="1"/>
        <v>6.4522815949885768E-8</v>
      </c>
    </row>
    <row r="46" spans="1:4" x14ac:dyDescent="0.25">
      <c r="A46" s="23">
        <v>2005</v>
      </c>
      <c r="B46" s="64">
        <v>146</v>
      </c>
      <c r="C46" s="25">
        <v>146.56626631057017</v>
      </c>
      <c r="D46" s="76">
        <f t="shared" si="1"/>
        <v>9.9613644855105847E-10</v>
      </c>
    </row>
    <row r="47" spans="1:4" x14ac:dyDescent="0.25">
      <c r="A47" s="24">
        <v>2006</v>
      </c>
      <c r="B47" s="65">
        <v>114</v>
      </c>
      <c r="C47" s="26">
        <v>162.59014609641432</v>
      </c>
      <c r="D47" s="77">
        <f t="shared" si="1"/>
        <v>7.0114950221152491E-10</v>
      </c>
    </row>
    <row r="48" spans="1:4" x14ac:dyDescent="0.25">
      <c r="A48" s="23">
        <v>2007</v>
      </c>
      <c r="B48" s="64">
        <v>43</v>
      </c>
      <c r="C48" s="25">
        <v>207.41649464237895</v>
      </c>
      <c r="D48" s="76">
        <f t="shared" si="1"/>
        <v>2.0731234550144752E-10</v>
      </c>
    </row>
    <row r="49" spans="1:4" x14ac:dyDescent="0.25">
      <c r="A49" s="24">
        <v>2008</v>
      </c>
      <c r="B49" s="65">
        <v>7484</v>
      </c>
      <c r="C49" s="26">
        <v>243.98243787084013</v>
      </c>
      <c r="D49" s="77">
        <f t="shared" si="1"/>
        <v>3.0674338961896487E-8</v>
      </c>
    </row>
    <row r="50" spans="1:4" x14ac:dyDescent="0.25">
      <c r="A50" s="23">
        <v>2009</v>
      </c>
      <c r="B50" s="64">
        <v>4606</v>
      </c>
      <c r="C50" s="25">
        <v>233.8216705442575</v>
      </c>
      <c r="D50" s="76">
        <f t="shared" si="1"/>
        <v>1.9698772954956634E-8</v>
      </c>
    </row>
    <row r="51" spans="1:4" x14ac:dyDescent="0.25">
      <c r="A51" s="24">
        <v>2010</v>
      </c>
      <c r="B51" s="65">
        <v>0</v>
      </c>
      <c r="C51" s="26">
        <v>287.01818463752926</v>
      </c>
      <c r="D51" s="77">
        <f t="shared" si="1"/>
        <v>0</v>
      </c>
    </row>
    <row r="52" spans="1:4" x14ac:dyDescent="0.25">
      <c r="A52" s="23">
        <v>2011</v>
      </c>
      <c r="B52" s="64">
        <v>0</v>
      </c>
      <c r="C52" s="25">
        <v>335.41515670218615</v>
      </c>
      <c r="D52" s="76">
        <f t="shared" si="1"/>
        <v>0</v>
      </c>
    </row>
    <row r="53" spans="1:4" x14ac:dyDescent="0.25">
      <c r="A53" s="24">
        <v>2012</v>
      </c>
      <c r="B53" s="65">
        <v>103</v>
      </c>
      <c r="C53" s="26">
        <v>369.65970037551983</v>
      </c>
      <c r="D53" s="77">
        <f t="shared" si="1"/>
        <v>2.7863464666385639E-10</v>
      </c>
    </row>
    <row r="54" spans="1:4" x14ac:dyDescent="0.25">
      <c r="A54" s="23">
        <v>2013</v>
      </c>
      <c r="B54" s="64">
        <v>14109</v>
      </c>
      <c r="C54" s="25">
        <v>380.19188186037212</v>
      </c>
      <c r="D54" s="76">
        <f t="shared" si="1"/>
        <v>3.7110208484624137E-8</v>
      </c>
    </row>
    <row r="55" spans="1:4" x14ac:dyDescent="0.25">
      <c r="A55" s="24">
        <v>2014</v>
      </c>
      <c r="B55" s="65">
        <v>267</v>
      </c>
      <c r="C55" s="26">
        <v>378.41602053371474</v>
      </c>
      <c r="D55" s="77">
        <f t="shared" si="1"/>
        <v>7.0557266477097215E-10</v>
      </c>
    </row>
    <row r="56" spans="1:4" x14ac:dyDescent="0.25">
      <c r="A56" s="23">
        <v>2015</v>
      </c>
      <c r="B56" s="64">
        <v>2845</v>
      </c>
      <c r="C56" s="25">
        <v>292.08015563330991</v>
      </c>
      <c r="D56" s="76">
        <f t="shared" si="1"/>
        <v>9.7404768695471932E-9</v>
      </c>
    </row>
    <row r="57" spans="1:4" x14ac:dyDescent="0.25">
      <c r="A57" t="s">
        <v>97</v>
      </c>
    </row>
    <row r="59" spans="1:4" x14ac:dyDescent="0.25">
      <c r="A59" t="s">
        <v>49</v>
      </c>
    </row>
    <row r="60" spans="1:4" ht="75" x14ac:dyDescent="0.25">
      <c r="A60" s="21" t="s">
        <v>6</v>
      </c>
      <c r="B60" s="21" t="s">
        <v>85</v>
      </c>
      <c r="C60" s="21" t="s">
        <v>34</v>
      </c>
      <c r="D60" s="21" t="s">
        <v>88</v>
      </c>
    </row>
    <row r="61" spans="1:4" x14ac:dyDescent="0.25">
      <c r="A61" s="23">
        <v>1991</v>
      </c>
      <c r="B61" s="64">
        <f t="shared" ref="B61:B85" si="2">B3+B32</f>
        <v>0</v>
      </c>
      <c r="C61" s="25">
        <v>41.239551378248166</v>
      </c>
      <c r="D61" s="76">
        <f>(B61)/(C61*1000000000)</f>
        <v>0</v>
      </c>
    </row>
    <row r="62" spans="1:4" x14ac:dyDescent="0.25">
      <c r="A62" s="24">
        <v>1992</v>
      </c>
      <c r="B62" s="65">
        <f t="shared" si="2"/>
        <v>0</v>
      </c>
      <c r="C62" s="26">
        <v>49.279585355094838</v>
      </c>
      <c r="D62" s="77">
        <f t="shared" ref="D62:D85" si="3">(B62)/(C62*1000000000)</f>
        <v>0</v>
      </c>
    </row>
    <row r="63" spans="1:4" x14ac:dyDescent="0.25">
      <c r="A63" s="23">
        <v>1993</v>
      </c>
      <c r="B63" s="64">
        <f t="shared" si="2"/>
        <v>0</v>
      </c>
      <c r="C63" s="25">
        <v>55.802540100979527</v>
      </c>
      <c r="D63" s="76">
        <f t="shared" si="3"/>
        <v>0</v>
      </c>
    </row>
    <row r="64" spans="1:4" x14ac:dyDescent="0.25">
      <c r="A64" s="24">
        <v>1994</v>
      </c>
      <c r="B64" s="65">
        <f t="shared" si="2"/>
        <v>0</v>
      </c>
      <c r="C64" s="26">
        <v>81.703496603993358</v>
      </c>
      <c r="D64" s="77">
        <f t="shared" si="3"/>
        <v>0</v>
      </c>
    </row>
    <row r="65" spans="1:4" x14ac:dyDescent="0.25">
      <c r="A65" s="23">
        <v>1995</v>
      </c>
      <c r="B65" s="64">
        <f t="shared" si="2"/>
        <v>92897</v>
      </c>
      <c r="C65" s="25">
        <v>92.507277798198501</v>
      </c>
      <c r="D65" s="76">
        <f t="shared" si="3"/>
        <v>1.0042128815275665E-6</v>
      </c>
    </row>
    <row r="66" spans="1:4" x14ac:dyDescent="0.25">
      <c r="A66" s="24">
        <v>1996</v>
      </c>
      <c r="B66" s="65">
        <f t="shared" si="2"/>
        <v>992506</v>
      </c>
      <c r="C66" s="26">
        <v>97.160111573336977</v>
      </c>
      <c r="D66" s="77">
        <f t="shared" si="3"/>
        <v>1.0215159121661271E-5</v>
      </c>
    </row>
    <row r="67" spans="1:4" x14ac:dyDescent="0.25">
      <c r="A67" s="23">
        <v>1997</v>
      </c>
      <c r="B67" s="64">
        <f t="shared" si="2"/>
        <v>575482</v>
      </c>
      <c r="C67" s="25">
        <v>106.6595079635281</v>
      </c>
      <c r="D67" s="76">
        <f t="shared" si="3"/>
        <v>5.3955058577317295E-6</v>
      </c>
    </row>
    <row r="68" spans="1:4" x14ac:dyDescent="0.25">
      <c r="A68" s="24">
        <v>1998</v>
      </c>
      <c r="B68" s="65">
        <f t="shared" si="2"/>
        <v>7249</v>
      </c>
      <c r="C68" s="26">
        <v>98.443743190849105</v>
      </c>
      <c r="D68" s="77">
        <f t="shared" si="3"/>
        <v>7.3635964714858948E-8</v>
      </c>
    </row>
    <row r="69" spans="1:4" x14ac:dyDescent="0.25">
      <c r="A69" s="23">
        <v>1999</v>
      </c>
      <c r="B69" s="64">
        <f t="shared" si="2"/>
        <v>1760</v>
      </c>
      <c r="C69" s="25">
        <v>86.186156584381663</v>
      </c>
      <c r="D69" s="76">
        <f t="shared" si="3"/>
        <v>2.0420912937182078E-8</v>
      </c>
    </row>
    <row r="70" spans="1:4" x14ac:dyDescent="0.25">
      <c r="A70" s="24">
        <v>2000</v>
      </c>
      <c r="B70" s="65">
        <f t="shared" si="2"/>
        <v>51081</v>
      </c>
      <c r="C70" s="26">
        <v>99.886577575544408</v>
      </c>
      <c r="D70" s="77">
        <f t="shared" si="3"/>
        <v>5.1139003097155212E-7</v>
      </c>
    </row>
    <row r="71" spans="1:4" x14ac:dyDescent="0.25">
      <c r="A71" s="23">
        <v>2001</v>
      </c>
      <c r="B71" s="64">
        <f t="shared" si="2"/>
        <v>1143</v>
      </c>
      <c r="C71" s="25">
        <v>98.203544965267795</v>
      </c>
      <c r="D71" s="76">
        <f t="shared" si="3"/>
        <v>1.1639091036929995E-8</v>
      </c>
    </row>
    <row r="72" spans="1:4" x14ac:dyDescent="0.25">
      <c r="A72" s="24">
        <v>2002</v>
      </c>
      <c r="B72" s="65">
        <f t="shared" si="2"/>
        <v>8298</v>
      </c>
      <c r="C72" s="26">
        <v>97.933392356425259</v>
      </c>
      <c r="D72" s="77">
        <f t="shared" si="3"/>
        <v>8.4731058532106288E-8</v>
      </c>
    </row>
    <row r="73" spans="1:4" x14ac:dyDescent="0.25">
      <c r="A73" s="23">
        <v>2003</v>
      </c>
      <c r="B73" s="64">
        <f t="shared" si="2"/>
        <v>8087</v>
      </c>
      <c r="C73" s="25">
        <v>94.684582573316717</v>
      </c>
      <c r="D73" s="76">
        <f t="shared" si="3"/>
        <v>8.5409892299393378E-8</v>
      </c>
    </row>
    <row r="74" spans="1:4" x14ac:dyDescent="0.25">
      <c r="A74" s="24">
        <v>2004</v>
      </c>
      <c r="B74" s="65">
        <f t="shared" si="2"/>
        <v>19056</v>
      </c>
      <c r="C74" s="26">
        <v>117.07486551527938</v>
      </c>
      <c r="D74" s="77">
        <f t="shared" si="3"/>
        <v>1.6276764373060937E-7</v>
      </c>
    </row>
    <row r="75" spans="1:4" x14ac:dyDescent="0.25">
      <c r="A75" s="23">
        <v>2005</v>
      </c>
      <c r="B75" s="64">
        <f t="shared" si="2"/>
        <v>967</v>
      </c>
      <c r="C75" s="25">
        <v>146.56626631057017</v>
      </c>
      <c r="D75" s="76">
        <f t="shared" si="3"/>
        <v>6.597698258553928E-9</v>
      </c>
    </row>
    <row r="76" spans="1:4" x14ac:dyDescent="0.25">
      <c r="A76" s="24">
        <v>2006</v>
      </c>
      <c r="B76" s="65">
        <f t="shared" si="2"/>
        <v>3339</v>
      </c>
      <c r="C76" s="26">
        <v>162.59014609641432</v>
      </c>
      <c r="D76" s="77">
        <f t="shared" si="3"/>
        <v>2.0536299893721769E-8</v>
      </c>
    </row>
    <row r="77" spans="1:4" x14ac:dyDescent="0.25">
      <c r="A77" s="23">
        <v>2007</v>
      </c>
      <c r="B77" s="64">
        <f t="shared" si="2"/>
        <v>29300</v>
      </c>
      <c r="C77" s="25">
        <v>207.41649464237895</v>
      </c>
      <c r="D77" s="76">
        <f t="shared" si="3"/>
        <v>1.412616679812189E-7</v>
      </c>
    </row>
    <row r="78" spans="1:4" x14ac:dyDescent="0.25">
      <c r="A78" s="24">
        <v>2008</v>
      </c>
      <c r="B78" s="65">
        <f t="shared" si="2"/>
        <v>8292</v>
      </c>
      <c r="C78" s="26">
        <v>243.98243787084013</v>
      </c>
      <c r="D78" s="77">
        <f t="shared" si="3"/>
        <v>3.3986052735441697E-8</v>
      </c>
    </row>
    <row r="79" spans="1:4" x14ac:dyDescent="0.25">
      <c r="A79" s="23">
        <v>2009</v>
      </c>
      <c r="B79" s="64">
        <f t="shared" si="2"/>
        <v>7539</v>
      </c>
      <c r="C79" s="25">
        <v>233.8216705442575</v>
      </c>
      <c r="D79" s="76">
        <f t="shared" si="3"/>
        <v>3.2242520474906226E-8</v>
      </c>
    </row>
    <row r="80" spans="1:4" x14ac:dyDescent="0.25">
      <c r="A80" s="24">
        <v>2010</v>
      </c>
      <c r="B80" s="65">
        <f t="shared" si="2"/>
        <v>2192</v>
      </c>
      <c r="C80" s="26">
        <v>287.01818463752926</v>
      </c>
      <c r="D80" s="77">
        <f t="shared" si="3"/>
        <v>7.6371467639524033E-9</v>
      </c>
    </row>
    <row r="81" spans="1:4" x14ac:dyDescent="0.25">
      <c r="A81" s="23">
        <v>2011</v>
      </c>
      <c r="B81" s="64">
        <f t="shared" si="2"/>
        <v>31637</v>
      </c>
      <c r="C81" s="25">
        <v>335.41515670218615</v>
      </c>
      <c r="D81" s="76">
        <f t="shared" si="3"/>
        <v>9.4321915297615401E-8</v>
      </c>
    </row>
    <row r="82" spans="1:4" x14ac:dyDescent="0.25">
      <c r="A82" s="24">
        <v>2012</v>
      </c>
      <c r="B82" s="65">
        <f t="shared" si="2"/>
        <v>116774</v>
      </c>
      <c r="C82" s="26">
        <v>369.65970037551983</v>
      </c>
      <c r="D82" s="77">
        <f t="shared" si="3"/>
        <v>3.158959439759725E-7</v>
      </c>
    </row>
    <row r="83" spans="1:4" x14ac:dyDescent="0.25">
      <c r="A83" s="23">
        <v>2013</v>
      </c>
      <c r="B83" s="64">
        <f t="shared" si="2"/>
        <v>71334</v>
      </c>
      <c r="C83" s="25">
        <v>380.19188186037212</v>
      </c>
      <c r="D83" s="76">
        <f t="shared" si="3"/>
        <v>1.8762631030138057E-7</v>
      </c>
    </row>
    <row r="84" spans="1:4" x14ac:dyDescent="0.25">
      <c r="A84" s="24">
        <v>2014</v>
      </c>
      <c r="B84" s="65">
        <f t="shared" si="2"/>
        <v>61375</v>
      </c>
      <c r="C84" s="26">
        <v>378.41602053371474</v>
      </c>
      <c r="D84" s="77">
        <f t="shared" si="3"/>
        <v>1.6218922209857085E-7</v>
      </c>
    </row>
    <row r="85" spans="1:4" x14ac:dyDescent="0.25">
      <c r="A85" s="23">
        <v>2015</v>
      </c>
      <c r="B85" s="64">
        <f t="shared" si="2"/>
        <v>103352</v>
      </c>
      <c r="C85" s="25">
        <v>292.08015563330991</v>
      </c>
      <c r="D85" s="76">
        <f t="shared" si="3"/>
        <v>3.5384807220437317E-7</v>
      </c>
    </row>
    <row r="86" spans="1:4" x14ac:dyDescent="0.25">
      <c r="A86" t="s">
        <v>97</v>
      </c>
    </row>
    <row r="88" spans="1:4" x14ac:dyDescent="0.25">
      <c r="A88" t="s">
        <v>50</v>
      </c>
    </row>
    <row r="89" spans="1:4" ht="75" x14ac:dyDescent="0.25">
      <c r="A89" s="21" t="s">
        <v>6</v>
      </c>
      <c r="B89" s="21" t="s">
        <v>85</v>
      </c>
      <c r="C89" s="21" t="s">
        <v>34</v>
      </c>
      <c r="D89" s="21" t="s">
        <v>89</v>
      </c>
    </row>
    <row r="90" spans="1:4" x14ac:dyDescent="0.25">
      <c r="A90" s="23">
        <v>1991</v>
      </c>
      <c r="B90" s="64">
        <f t="shared" ref="B90:B114" si="4">B61</f>
        <v>0</v>
      </c>
      <c r="C90" s="25">
        <v>41.239551378248166</v>
      </c>
      <c r="D90" s="76">
        <f>((B90)/2)/(C90*1000000000)</f>
        <v>0</v>
      </c>
    </row>
    <row r="91" spans="1:4" x14ac:dyDescent="0.25">
      <c r="A91" s="24">
        <v>1992</v>
      </c>
      <c r="B91" s="65">
        <f t="shared" si="4"/>
        <v>0</v>
      </c>
      <c r="C91" s="26">
        <v>49.279585355094838</v>
      </c>
      <c r="D91" s="77">
        <f t="shared" ref="D91:D114" si="5">((B91)/2)/(C91*1000000000)</f>
        <v>0</v>
      </c>
    </row>
    <row r="92" spans="1:4" x14ac:dyDescent="0.25">
      <c r="A92" s="23">
        <v>1993</v>
      </c>
      <c r="B92" s="64">
        <f t="shared" si="4"/>
        <v>0</v>
      </c>
      <c r="C92" s="25">
        <v>55.802540100979527</v>
      </c>
      <c r="D92" s="76">
        <f t="shared" si="5"/>
        <v>0</v>
      </c>
    </row>
    <row r="93" spans="1:4" x14ac:dyDescent="0.25">
      <c r="A93" s="24">
        <v>1994</v>
      </c>
      <c r="B93" s="65">
        <f t="shared" si="4"/>
        <v>0</v>
      </c>
      <c r="C93" s="26">
        <v>81.703496603993358</v>
      </c>
      <c r="D93" s="77">
        <f t="shared" si="5"/>
        <v>0</v>
      </c>
    </row>
    <row r="94" spans="1:4" x14ac:dyDescent="0.25">
      <c r="A94" s="23">
        <v>1995</v>
      </c>
      <c r="B94" s="64">
        <f t="shared" si="4"/>
        <v>92897</v>
      </c>
      <c r="C94" s="25">
        <v>92.507277798198501</v>
      </c>
      <c r="D94" s="76">
        <f t="shared" si="5"/>
        <v>5.0210644076378326E-7</v>
      </c>
    </row>
    <row r="95" spans="1:4" x14ac:dyDescent="0.25">
      <c r="A95" s="24">
        <v>1996</v>
      </c>
      <c r="B95" s="65">
        <f t="shared" si="4"/>
        <v>992506</v>
      </c>
      <c r="C95" s="26">
        <v>97.160111573336977</v>
      </c>
      <c r="D95" s="77">
        <f t="shared" si="5"/>
        <v>5.1075795608306357E-6</v>
      </c>
    </row>
    <row r="96" spans="1:4" x14ac:dyDescent="0.25">
      <c r="A96" s="23">
        <v>1997</v>
      </c>
      <c r="B96" s="64">
        <f t="shared" si="4"/>
        <v>575482</v>
      </c>
      <c r="C96" s="25">
        <v>106.6595079635281</v>
      </c>
      <c r="D96" s="76">
        <f t="shared" si="5"/>
        <v>2.6977529288658648E-6</v>
      </c>
    </row>
    <row r="97" spans="1:4" x14ac:dyDescent="0.25">
      <c r="A97" s="24">
        <v>1998</v>
      </c>
      <c r="B97" s="65">
        <f t="shared" si="4"/>
        <v>7249</v>
      </c>
      <c r="C97" s="26">
        <v>98.443743190849105</v>
      </c>
      <c r="D97" s="77">
        <f t="shared" si="5"/>
        <v>3.6817982357429474E-8</v>
      </c>
    </row>
    <row r="98" spans="1:4" x14ac:dyDescent="0.25">
      <c r="A98" s="23">
        <v>1999</v>
      </c>
      <c r="B98" s="64">
        <f t="shared" si="4"/>
        <v>1760</v>
      </c>
      <c r="C98" s="25">
        <v>86.186156584381663</v>
      </c>
      <c r="D98" s="76">
        <f t="shared" si="5"/>
        <v>1.0210456468591039E-8</v>
      </c>
    </row>
    <row r="99" spans="1:4" x14ac:dyDescent="0.25">
      <c r="A99" s="24">
        <v>2000</v>
      </c>
      <c r="B99" s="65">
        <f t="shared" si="4"/>
        <v>51081</v>
      </c>
      <c r="C99" s="26">
        <v>99.886577575544408</v>
      </c>
      <c r="D99" s="77">
        <f t="shared" si="5"/>
        <v>2.5569501548577606E-7</v>
      </c>
    </row>
    <row r="100" spans="1:4" x14ac:dyDescent="0.25">
      <c r="A100" s="23">
        <v>2001</v>
      </c>
      <c r="B100" s="64">
        <f t="shared" si="4"/>
        <v>1143</v>
      </c>
      <c r="C100" s="25">
        <v>98.203544965267795</v>
      </c>
      <c r="D100" s="76">
        <f t="shared" si="5"/>
        <v>5.8195455184649973E-9</v>
      </c>
    </row>
    <row r="101" spans="1:4" x14ac:dyDescent="0.25">
      <c r="A101" s="24">
        <v>2002</v>
      </c>
      <c r="B101" s="65">
        <f t="shared" si="4"/>
        <v>8298</v>
      </c>
      <c r="C101" s="26">
        <v>97.933392356425259</v>
      </c>
      <c r="D101" s="77">
        <f t="shared" si="5"/>
        <v>4.2365529266053144E-8</v>
      </c>
    </row>
    <row r="102" spans="1:4" x14ac:dyDescent="0.25">
      <c r="A102" s="23">
        <v>2003</v>
      </c>
      <c r="B102" s="64">
        <f t="shared" si="4"/>
        <v>8087</v>
      </c>
      <c r="C102" s="25">
        <v>94.684582573316717</v>
      </c>
      <c r="D102" s="76">
        <f t="shared" si="5"/>
        <v>4.2704946149696689E-8</v>
      </c>
    </row>
    <row r="103" spans="1:4" x14ac:dyDescent="0.25">
      <c r="A103" s="24">
        <v>2004</v>
      </c>
      <c r="B103" s="65">
        <f t="shared" si="4"/>
        <v>19056</v>
      </c>
      <c r="C103" s="26">
        <v>117.07486551527938</v>
      </c>
      <c r="D103" s="77">
        <f t="shared" si="5"/>
        <v>8.1383821865304687E-8</v>
      </c>
    </row>
    <row r="104" spans="1:4" x14ac:dyDescent="0.25">
      <c r="A104" s="23">
        <v>2005</v>
      </c>
      <c r="B104" s="64">
        <f t="shared" si="4"/>
        <v>967</v>
      </c>
      <c r="C104" s="25">
        <v>146.56626631057017</v>
      </c>
      <c r="D104" s="76">
        <f t="shared" si="5"/>
        <v>3.298849129276964E-9</v>
      </c>
    </row>
    <row r="105" spans="1:4" x14ac:dyDescent="0.25">
      <c r="A105" s="24">
        <v>2006</v>
      </c>
      <c r="B105" s="65">
        <f t="shared" si="4"/>
        <v>3339</v>
      </c>
      <c r="C105" s="26">
        <v>162.59014609641432</v>
      </c>
      <c r="D105" s="77">
        <f t="shared" si="5"/>
        <v>1.0268149946860885E-8</v>
      </c>
    </row>
    <row r="106" spans="1:4" x14ac:dyDescent="0.25">
      <c r="A106" s="23">
        <v>2007</v>
      </c>
      <c r="B106" s="64">
        <f t="shared" si="4"/>
        <v>29300</v>
      </c>
      <c r="C106" s="25">
        <v>207.41649464237895</v>
      </c>
      <c r="D106" s="76">
        <f t="shared" si="5"/>
        <v>7.0630833990609448E-8</v>
      </c>
    </row>
    <row r="107" spans="1:4" x14ac:dyDescent="0.25">
      <c r="A107" s="24">
        <v>2008</v>
      </c>
      <c r="B107" s="65">
        <f t="shared" si="4"/>
        <v>8292</v>
      </c>
      <c r="C107" s="26">
        <v>243.98243787084013</v>
      </c>
      <c r="D107" s="77">
        <f t="shared" si="5"/>
        <v>1.6993026367720849E-8</v>
      </c>
    </row>
    <row r="108" spans="1:4" x14ac:dyDescent="0.25">
      <c r="A108" s="23">
        <v>2009</v>
      </c>
      <c r="B108" s="64">
        <f t="shared" si="4"/>
        <v>7539</v>
      </c>
      <c r="C108" s="25">
        <v>233.8216705442575</v>
      </c>
      <c r="D108" s="76">
        <f t="shared" si="5"/>
        <v>1.6121260237453113E-8</v>
      </c>
    </row>
    <row r="109" spans="1:4" x14ac:dyDescent="0.25">
      <c r="A109" s="24">
        <v>2010</v>
      </c>
      <c r="B109" s="65">
        <f t="shared" si="4"/>
        <v>2192</v>
      </c>
      <c r="C109" s="26">
        <v>287.01818463752926</v>
      </c>
      <c r="D109" s="77">
        <f t="shared" si="5"/>
        <v>3.8185733819762016E-9</v>
      </c>
    </row>
    <row r="110" spans="1:4" x14ac:dyDescent="0.25">
      <c r="A110" s="23">
        <v>2011</v>
      </c>
      <c r="B110" s="64">
        <f t="shared" si="4"/>
        <v>31637</v>
      </c>
      <c r="C110" s="25">
        <v>335.41515670218615</v>
      </c>
      <c r="D110" s="76">
        <f t="shared" si="5"/>
        <v>4.71609576488077E-8</v>
      </c>
    </row>
    <row r="111" spans="1:4" x14ac:dyDescent="0.25">
      <c r="A111" s="24">
        <v>2012</v>
      </c>
      <c r="B111" s="65">
        <f t="shared" si="4"/>
        <v>116774</v>
      </c>
      <c r="C111" s="26">
        <v>369.65970037551983</v>
      </c>
      <c r="D111" s="77">
        <f t="shared" si="5"/>
        <v>1.5794797198798625E-7</v>
      </c>
    </row>
    <row r="112" spans="1:4" x14ac:dyDescent="0.25">
      <c r="A112" s="23">
        <v>2013</v>
      </c>
      <c r="B112" s="64">
        <f t="shared" si="4"/>
        <v>71334</v>
      </c>
      <c r="C112" s="25">
        <v>380.19188186037212</v>
      </c>
      <c r="D112" s="76">
        <f t="shared" si="5"/>
        <v>9.3813155150690286E-8</v>
      </c>
    </row>
    <row r="113" spans="1:4" x14ac:dyDescent="0.25">
      <c r="A113" s="24">
        <v>2014</v>
      </c>
      <c r="B113" s="65">
        <f t="shared" si="4"/>
        <v>61375</v>
      </c>
      <c r="C113" s="26">
        <v>378.41602053371474</v>
      </c>
      <c r="D113" s="77">
        <f t="shared" si="5"/>
        <v>8.1094611049285424E-8</v>
      </c>
    </row>
    <row r="114" spans="1:4" x14ac:dyDescent="0.25">
      <c r="A114" s="23">
        <v>2015</v>
      </c>
      <c r="B114" s="64">
        <f t="shared" si="4"/>
        <v>103352</v>
      </c>
      <c r="C114" s="25">
        <v>292.08015563330991</v>
      </c>
      <c r="D114" s="76">
        <f t="shared" si="5"/>
        <v>1.7692403610218659E-7</v>
      </c>
    </row>
    <row r="115" spans="1:4" x14ac:dyDescent="0.25">
      <c r="A115" t="s">
        <v>97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workbookViewId="0">
      <selection activeCell="A29" sqref="A29:XFD29"/>
    </sheetView>
  </sheetViews>
  <sheetFormatPr baseColWidth="10" defaultRowHeight="15" x14ac:dyDescent="0.25"/>
  <cols>
    <col min="3" max="3" width="15.85546875" customWidth="1"/>
  </cols>
  <sheetData>
    <row r="1" spans="1:4" x14ac:dyDescent="0.25">
      <c r="A1" t="s">
        <v>44</v>
      </c>
    </row>
    <row r="2" spans="1:4" ht="60" x14ac:dyDescent="0.25">
      <c r="A2" s="21" t="s">
        <v>6</v>
      </c>
      <c r="B2" s="21" t="s">
        <v>73</v>
      </c>
      <c r="C2" s="21" t="s">
        <v>77</v>
      </c>
      <c r="D2" s="21" t="s">
        <v>90</v>
      </c>
    </row>
    <row r="3" spans="1:4" x14ac:dyDescent="0.25">
      <c r="A3" s="23">
        <v>1991</v>
      </c>
      <c r="B3" s="64">
        <v>0</v>
      </c>
      <c r="C3" s="62">
        <v>84101592</v>
      </c>
      <c r="D3" s="72">
        <f>B3/C3</f>
        <v>0</v>
      </c>
    </row>
    <row r="4" spans="1:4" x14ac:dyDescent="0.25">
      <c r="A4" s="24">
        <v>1992</v>
      </c>
      <c r="B4" s="65">
        <v>0</v>
      </c>
      <c r="C4" s="63">
        <v>139347312</v>
      </c>
      <c r="D4" s="73">
        <f t="shared" ref="D4:D27" si="0">B4/C4</f>
        <v>0</v>
      </c>
    </row>
    <row r="5" spans="1:4" x14ac:dyDescent="0.25">
      <c r="A5" s="23">
        <v>1993</v>
      </c>
      <c r="B5" s="64">
        <v>0</v>
      </c>
      <c r="C5" s="62">
        <v>182958688</v>
      </c>
      <c r="D5" s="72">
        <f t="shared" si="0"/>
        <v>0</v>
      </c>
    </row>
    <row r="6" spans="1:4" x14ac:dyDescent="0.25">
      <c r="A6" s="24">
        <v>1994</v>
      </c>
      <c r="B6" s="65">
        <v>0</v>
      </c>
      <c r="C6" s="63">
        <v>229479008</v>
      </c>
      <c r="D6" s="73">
        <f t="shared" si="0"/>
        <v>0</v>
      </c>
    </row>
    <row r="7" spans="1:4" x14ac:dyDescent="0.25">
      <c r="A7" s="23">
        <v>1995</v>
      </c>
      <c r="B7" s="64">
        <v>92361</v>
      </c>
      <c r="C7" s="62">
        <v>290795296</v>
      </c>
      <c r="D7" s="72">
        <f t="shared" si="0"/>
        <v>3.1761517902958102E-4</v>
      </c>
    </row>
    <row r="8" spans="1:4" x14ac:dyDescent="0.25">
      <c r="A8" s="24">
        <v>1996</v>
      </c>
      <c r="B8" s="65">
        <v>988892</v>
      </c>
      <c r="C8" s="63">
        <v>267316144</v>
      </c>
      <c r="D8" s="73">
        <f t="shared" si="0"/>
        <v>3.6993351213385752E-3</v>
      </c>
    </row>
    <row r="9" spans="1:4" x14ac:dyDescent="0.25">
      <c r="A9" s="23">
        <v>1997</v>
      </c>
      <c r="B9" s="64">
        <v>575482</v>
      </c>
      <c r="C9" s="62">
        <v>318743520</v>
      </c>
      <c r="D9" s="72">
        <f t="shared" si="0"/>
        <v>1.8054704296419893E-3</v>
      </c>
    </row>
    <row r="10" spans="1:4" x14ac:dyDescent="0.25">
      <c r="A10" s="24">
        <v>1998</v>
      </c>
      <c r="B10" s="65">
        <v>7249</v>
      </c>
      <c r="C10" s="63">
        <v>395647040</v>
      </c>
      <c r="D10" s="73">
        <f t="shared" si="0"/>
        <v>1.8321886093220868E-5</v>
      </c>
    </row>
    <row r="11" spans="1:4" x14ac:dyDescent="0.25">
      <c r="A11" s="23">
        <v>1999</v>
      </c>
      <c r="B11" s="64">
        <v>1760</v>
      </c>
      <c r="C11" s="62">
        <v>295791488</v>
      </c>
      <c r="D11" s="72">
        <f t="shared" si="0"/>
        <v>5.950137415719008E-6</v>
      </c>
    </row>
    <row r="12" spans="1:4" x14ac:dyDescent="0.25">
      <c r="A12" s="24">
        <v>2000</v>
      </c>
      <c r="B12" s="65">
        <v>51081</v>
      </c>
      <c r="C12" s="63">
        <v>303825326</v>
      </c>
      <c r="D12" s="73">
        <f t="shared" si="0"/>
        <v>1.6812620814895464E-4</v>
      </c>
    </row>
    <row r="13" spans="1:4" x14ac:dyDescent="0.25">
      <c r="A13" s="23">
        <v>2001</v>
      </c>
      <c r="B13" s="64">
        <v>1143</v>
      </c>
      <c r="C13" s="62">
        <v>342999107</v>
      </c>
      <c r="D13" s="72">
        <f t="shared" si="0"/>
        <v>3.3323701918559222E-6</v>
      </c>
    </row>
    <row r="14" spans="1:4" x14ac:dyDescent="0.25">
      <c r="A14" s="24">
        <v>2002</v>
      </c>
      <c r="B14" s="65">
        <v>8298</v>
      </c>
      <c r="C14" s="63">
        <v>340736965</v>
      </c>
      <c r="D14" s="73">
        <f t="shared" si="0"/>
        <v>2.4353095943083253E-5</v>
      </c>
    </row>
    <row r="15" spans="1:4" x14ac:dyDescent="0.25">
      <c r="A15" s="23">
        <v>2003</v>
      </c>
      <c r="B15" s="64">
        <v>7942</v>
      </c>
      <c r="C15" s="62">
        <v>353012101</v>
      </c>
      <c r="D15" s="72">
        <f t="shared" si="0"/>
        <v>2.2497812334200976E-5</v>
      </c>
    </row>
    <row r="16" spans="1:4" x14ac:dyDescent="0.25">
      <c r="A16" s="24">
        <v>2004</v>
      </c>
      <c r="B16" s="65">
        <v>11502</v>
      </c>
      <c r="C16" s="63">
        <v>382329374</v>
      </c>
      <c r="D16" s="73">
        <f t="shared" si="0"/>
        <v>3.0084008141106105E-5</v>
      </c>
    </row>
    <row r="17" spans="1:4" x14ac:dyDescent="0.25">
      <c r="A17" s="23">
        <v>2005</v>
      </c>
      <c r="B17" s="64">
        <v>821</v>
      </c>
      <c r="C17" s="62">
        <v>456172917</v>
      </c>
      <c r="D17" s="72">
        <f t="shared" si="0"/>
        <v>1.7997561218655161E-6</v>
      </c>
    </row>
    <row r="18" spans="1:4" x14ac:dyDescent="0.25">
      <c r="A18" s="24">
        <v>2006</v>
      </c>
      <c r="B18" s="65">
        <v>3225</v>
      </c>
      <c r="C18" s="63">
        <v>568977013</v>
      </c>
      <c r="D18" s="73">
        <f t="shared" si="0"/>
        <v>5.6680672967714428E-6</v>
      </c>
    </row>
    <row r="19" spans="1:4" x14ac:dyDescent="0.25">
      <c r="A19" s="23">
        <v>2007</v>
      </c>
      <c r="B19" s="64">
        <v>29257</v>
      </c>
      <c r="C19" s="62">
        <v>494374319</v>
      </c>
      <c r="D19" s="72">
        <f t="shared" si="0"/>
        <v>5.9179853960011222E-5</v>
      </c>
    </row>
    <row r="20" spans="1:4" x14ac:dyDescent="0.25">
      <c r="A20" s="24">
        <v>2008</v>
      </c>
      <c r="B20" s="65">
        <v>808</v>
      </c>
      <c r="C20" s="63">
        <v>398013721</v>
      </c>
      <c r="D20" s="73">
        <f t="shared" si="0"/>
        <v>2.0300807669894376E-6</v>
      </c>
    </row>
    <row r="21" spans="1:4" x14ac:dyDescent="0.25">
      <c r="A21" s="23">
        <v>2009</v>
      </c>
      <c r="B21" s="64">
        <v>2933</v>
      </c>
      <c r="C21" s="62">
        <v>626171872</v>
      </c>
      <c r="D21" s="72">
        <f t="shared" si="0"/>
        <v>4.6840174896901148E-6</v>
      </c>
    </row>
    <row r="22" spans="1:4" x14ac:dyDescent="0.25">
      <c r="A22" s="24">
        <v>2010</v>
      </c>
      <c r="B22" s="65">
        <v>2192</v>
      </c>
      <c r="C22" s="63">
        <v>673844914</v>
      </c>
      <c r="D22" s="73">
        <f t="shared" si="0"/>
        <v>3.252974021853343E-6</v>
      </c>
    </row>
    <row r="23" spans="1:4" x14ac:dyDescent="0.25">
      <c r="A23" s="23">
        <v>2011</v>
      </c>
      <c r="B23" s="64">
        <v>31637</v>
      </c>
      <c r="C23" s="62">
        <v>878280113</v>
      </c>
      <c r="D23" s="72">
        <f t="shared" si="0"/>
        <v>3.6021537470472133E-5</v>
      </c>
    </row>
    <row r="24" spans="1:4" x14ac:dyDescent="0.25">
      <c r="A24" s="24">
        <v>2012</v>
      </c>
      <c r="B24" s="65">
        <v>116671</v>
      </c>
      <c r="C24" s="63">
        <v>770926791</v>
      </c>
      <c r="D24" s="73">
        <f t="shared" si="0"/>
        <v>1.5133862431822011E-4</v>
      </c>
    </row>
    <row r="25" spans="1:4" x14ac:dyDescent="0.25">
      <c r="A25" s="23">
        <v>2013</v>
      </c>
      <c r="B25" s="64">
        <v>57225</v>
      </c>
      <c r="C25" s="62">
        <v>650192629</v>
      </c>
      <c r="D25" s="72">
        <f t="shared" si="0"/>
        <v>8.8012378866878852E-5</v>
      </c>
    </row>
    <row r="26" spans="1:4" x14ac:dyDescent="0.25">
      <c r="A26" s="24">
        <v>2014</v>
      </c>
      <c r="B26" s="65">
        <v>61108</v>
      </c>
      <c r="C26" s="63">
        <v>819834577</v>
      </c>
      <c r="D26" s="73">
        <f t="shared" si="0"/>
        <v>7.453698796604916E-5</v>
      </c>
    </row>
    <row r="27" spans="1:4" x14ac:dyDescent="0.25">
      <c r="A27" s="23">
        <v>2015</v>
      </c>
      <c r="B27" s="64">
        <v>100507</v>
      </c>
      <c r="C27" s="62">
        <v>610537875</v>
      </c>
      <c r="D27" s="72">
        <f t="shared" si="0"/>
        <v>1.6462041769316931E-4</v>
      </c>
    </row>
    <row r="28" spans="1:4" x14ac:dyDescent="0.25">
      <c r="A28" t="s">
        <v>15</v>
      </c>
    </row>
    <row r="30" spans="1:4" x14ac:dyDescent="0.25">
      <c r="A30" t="s">
        <v>45</v>
      </c>
    </row>
    <row r="31" spans="1:4" ht="75" x14ac:dyDescent="0.25">
      <c r="A31" s="21" t="s">
        <v>6</v>
      </c>
      <c r="B31" s="21" t="s">
        <v>80</v>
      </c>
      <c r="C31" s="21" t="s">
        <v>91</v>
      </c>
      <c r="D31" s="21" t="s">
        <v>31</v>
      </c>
    </row>
    <row r="32" spans="1:4" x14ac:dyDescent="0.25">
      <c r="A32" s="23">
        <v>1991</v>
      </c>
      <c r="B32" s="64">
        <v>0</v>
      </c>
      <c r="C32" s="62">
        <v>3652658</v>
      </c>
      <c r="D32" s="74">
        <f>B32/C32</f>
        <v>0</v>
      </c>
    </row>
    <row r="33" spans="1:4" x14ac:dyDescent="0.25">
      <c r="A33" s="24">
        <v>1992</v>
      </c>
      <c r="B33" s="65">
        <v>0</v>
      </c>
      <c r="C33" s="63">
        <v>9706044</v>
      </c>
      <c r="D33" s="75">
        <f t="shared" ref="D33:D56" si="1">B33/C33</f>
        <v>0</v>
      </c>
    </row>
    <row r="34" spans="1:4" x14ac:dyDescent="0.25">
      <c r="A34" s="23">
        <v>1993</v>
      </c>
      <c r="B34" s="64">
        <v>0</v>
      </c>
      <c r="C34" s="62">
        <v>10979132</v>
      </c>
      <c r="D34" s="74">
        <f t="shared" si="1"/>
        <v>0</v>
      </c>
    </row>
    <row r="35" spans="1:4" x14ac:dyDescent="0.25">
      <c r="A35" s="24">
        <v>1994</v>
      </c>
      <c r="B35" s="65">
        <v>0</v>
      </c>
      <c r="C35" s="63">
        <v>29057148</v>
      </c>
      <c r="D35" s="75">
        <f t="shared" si="1"/>
        <v>0</v>
      </c>
    </row>
    <row r="36" spans="1:4" x14ac:dyDescent="0.25">
      <c r="A36" s="23">
        <v>1995</v>
      </c>
      <c r="B36" s="64">
        <v>536</v>
      </c>
      <c r="C36" s="62">
        <v>51071512</v>
      </c>
      <c r="D36" s="74">
        <f t="shared" si="1"/>
        <v>1.0495087750681828E-5</v>
      </c>
    </row>
    <row r="37" spans="1:4" x14ac:dyDescent="0.25">
      <c r="A37" s="24">
        <v>1996</v>
      </c>
      <c r="B37" s="65">
        <v>3614</v>
      </c>
      <c r="C37" s="63">
        <v>22674614</v>
      </c>
      <c r="D37" s="75">
        <f t="shared" si="1"/>
        <v>1.5938529317411975E-4</v>
      </c>
    </row>
    <row r="38" spans="1:4" x14ac:dyDescent="0.25">
      <c r="A38" s="23">
        <v>1997</v>
      </c>
      <c r="B38" s="64">
        <v>0</v>
      </c>
      <c r="C38" s="62">
        <v>23780988</v>
      </c>
      <c r="D38" s="74">
        <f t="shared" si="1"/>
        <v>0</v>
      </c>
    </row>
    <row r="39" spans="1:4" x14ac:dyDescent="0.25">
      <c r="A39" s="24">
        <v>1998</v>
      </c>
      <c r="B39" s="65">
        <v>0</v>
      </c>
      <c r="C39" s="63">
        <v>21786684</v>
      </c>
      <c r="D39" s="75">
        <f t="shared" si="1"/>
        <v>0</v>
      </c>
    </row>
    <row r="40" spans="1:4" x14ac:dyDescent="0.25">
      <c r="A40" s="23">
        <v>1999</v>
      </c>
      <c r="B40" s="64">
        <v>0</v>
      </c>
      <c r="C40" s="62">
        <v>19805578</v>
      </c>
      <c r="D40" s="74">
        <f t="shared" si="1"/>
        <v>0</v>
      </c>
    </row>
    <row r="41" spans="1:4" x14ac:dyDescent="0.25">
      <c r="A41" s="24">
        <v>2000</v>
      </c>
      <c r="B41" s="65">
        <v>0</v>
      </c>
      <c r="C41" s="63">
        <v>19167162</v>
      </c>
      <c r="D41" s="75">
        <f t="shared" si="1"/>
        <v>0</v>
      </c>
    </row>
    <row r="42" spans="1:4" x14ac:dyDescent="0.25">
      <c r="A42" s="23">
        <v>2001</v>
      </c>
      <c r="B42" s="64">
        <v>0</v>
      </c>
      <c r="C42" s="62">
        <v>35975119</v>
      </c>
      <c r="D42" s="74">
        <f t="shared" si="1"/>
        <v>0</v>
      </c>
    </row>
    <row r="43" spans="1:4" x14ac:dyDescent="0.25">
      <c r="A43" s="24">
        <v>2002</v>
      </c>
      <c r="B43" s="65">
        <v>0</v>
      </c>
      <c r="C43" s="63">
        <v>39084413</v>
      </c>
      <c r="D43" s="75">
        <f t="shared" si="1"/>
        <v>0</v>
      </c>
    </row>
    <row r="44" spans="1:4" x14ac:dyDescent="0.25">
      <c r="A44" s="23">
        <v>2003</v>
      </c>
      <c r="B44" s="64">
        <v>145</v>
      </c>
      <c r="C44" s="62">
        <v>45841393</v>
      </c>
      <c r="D44" s="74">
        <f t="shared" si="1"/>
        <v>3.1630801446195146E-6</v>
      </c>
    </row>
    <row r="45" spans="1:4" x14ac:dyDescent="0.25">
      <c r="A45" s="24">
        <v>2004</v>
      </c>
      <c r="B45" s="65">
        <v>7554</v>
      </c>
      <c r="C45" s="63">
        <v>26899025</v>
      </c>
      <c r="D45" s="75">
        <f t="shared" si="1"/>
        <v>2.8082802257702651E-4</v>
      </c>
    </row>
    <row r="46" spans="1:4" x14ac:dyDescent="0.25">
      <c r="A46" s="23">
        <v>2005</v>
      </c>
      <c r="B46" s="64">
        <v>146</v>
      </c>
      <c r="C46" s="62">
        <v>41964080</v>
      </c>
      <c r="D46" s="74">
        <f t="shared" si="1"/>
        <v>3.4791659914860517E-6</v>
      </c>
    </row>
    <row r="47" spans="1:4" x14ac:dyDescent="0.25">
      <c r="A47" s="24">
        <v>2006</v>
      </c>
      <c r="B47" s="65">
        <v>114</v>
      </c>
      <c r="C47" s="63">
        <v>87134522</v>
      </c>
      <c r="D47" s="75">
        <f t="shared" si="1"/>
        <v>1.3083218612251067E-6</v>
      </c>
    </row>
    <row r="48" spans="1:4" x14ac:dyDescent="0.25">
      <c r="A48" s="23">
        <v>2007</v>
      </c>
      <c r="B48" s="64">
        <v>43</v>
      </c>
      <c r="C48" s="62">
        <v>100846418</v>
      </c>
      <c r="D48" s="74">
        <f t="shared" si="1"/>
        <v>4.2639095024674054E-7</v>
      </c>
    </row>
    <row r="49" spans="1:4" x14ac:dyDescent="0.25">
      <c r="A49" s="24">
        <v>2008</v>
      </c>
      <c r="B49" s="65">
        <v>7484</v>
      </c>
      <c r="C49" s="63">
        <v>109131933</v>
      </c>
      <c r="D49" s="75">
        <f t="shared" si="1"/>
        <v>6.857754457625157E-5</v>
      </c>
    </row>
    <row r="50" spans="1:4" x14ac:dyDescent="0.25">
      <c r="A50" s="23">
        <v>2009</v>
      </c>
      <c r="B50" s="64">
        <v>4606</v>
      </c>
      <c r="C50" s="62">
        <v>91687752</v>
      </c>
      <c r="D50" s="74">
        <f t="shared" si="1"/>
        <v>5.0235717416214979E-5</v>
      </c>
    </row>
    <row r="51" spans="1:4" x14ac:dyDescent="0.25">
      <c r="A51" s="24">
        <v>2010</v>
      </c>
      <c r="B51" s="65">
        <v>0</v>
      </c>
      <c r="C51" s="63">
        <v>145145716</v>
      </c>
      <c r="D51" s="75">
        <f t="shared" si="1"/>
        <v>0</v>
      </c>
    </row>
    <row r="52" spans="1:4" x14ac:dyDescent="0.25">
      <c r="A52" s="23">
        <v>2011</v>
      </c>
      <c r="B52" s="64">
        <v>0</v>
      </c>
      <c r="C52" s="62">
        <v>175233106</v>
      </c>
      <c r="D52" s="74">
        <f t="shared" si="1"/>
        <v>0</v>
      </c>
    </row>
    <row r="53" spans="1:4" x14ac:dyDescent="0.25">
      <c r="A53" s="24">
        <v>2012</v>
      </c>
      <c r="B53" s="65">
        <v>103</v>
      </c>
      <c r="C53" s="63">
        <v>251754192</v>
      </c>
      <c r="D53" s="75">
        <f t="shared" si="1"/>
        <v>4.0912923507545803E-7</v>
      </c>
    </row>
    <row r="54" spans="1:4" x14ac:dyDescent="0.25">
      <c r="A54" s="23">
        <v>2013</v>
      </c>
      <c r="B54" s="64">
        <v>14109</v>
      </c>
      <c r="C54" s="62">
        <v>209849168</v>
      </c>
      <c r="D54" s="74">
        <f t="shared" si="1"/>
        <v>6.7234004949688432E-5</v>
      </c>
    </row>
    <row r="55" spans="1:4" x14ac:dyDescent="0.25">
      <c r="A55" s="24">
        <v>2014</v>
      </c>
      <c r="B55" s="65">
        <v>267</v>
      </c>
      <c r="C55" s="63">
        <v>116987508</v>
      </c>
      <c r="D55" s="75">
        <f t="shared" si="1"/>
        <v>2.2822949609286489E-6</v>
      </c>
    </row>
    <row r="56" spans="1:4" x14ac:dyDescent="0.25">
      <c r="A56" s="23">
        <v>2015</v>
      </c>
      <c r="B56" s="64">
        <v>2845</v>
      </c>
      <c r="C56" s="62">
        <v>87332594</v>
      </c>
      <c r="D56" s="74">
        <f t="shared" si="1"/>
        <v>3.2576611660017796E-5</v>
      </c>
    </row>
    <row r="57" spans="1:4" x14ac:dyDescent="0.25">
      <c r="A57" t="s">
        <v>15</v>
      </c>
    </row>
    <row r="59" spans="1:4" x14ac:dyDescent="0.25">
      <c r="A59" t="s">
        <v>46</v>
      </c>
    </row>
    <row r="60" spans="1:4" ht="120" x14ac:dyDescent="0.25">
      <c r="A60" s="21" t="s">
        <v>6</v>
      </c>
      <c r="B60" s="21" t="s">
        <v>93</v>
      </c>
      <c r="C60" s="21" t="s">
        <v>94</v>
      </c>
      <c r="D60" s="21" t="s">
        <v>32</v>
      </c>
    </row>
    <row r="61" spans="1:4" x14ac:dyDescent="0.25">
      <c r="A61" s="23">
        <v>1991</v>
      </c>
      <c r="B61" s="64">
        <f t="shared" ref="B61:C85" si="2">B3+B32</f>
        <v>0</v>
      </c>
      <c r="C61" s="64">
        <f t="shared" si="2"/>
        <v>87754250</v>
      </c>
      <c r="D61" s="52">
        <f>B61/C61</f>
        <v>0</v>
      </c>
    </row>
    <row r="62" spans="1:4" x14ac:dyDescent="0.25">
      <c r="A62" s="24">
        <v>1992</v>
      </c>
      <c r="B62" s="65">
        <f t="shared" si="2"/>
        <v>0</v>
      </c>
      <c r="C62" s="65">
        <f t="shared" si="2"/>
        <v>149053356</v>
      </c>
      <c r="D62" s="53">
        <f t="shared" ref="D62:D85" si="3">B62/C62</f>
        <v>0</v>
      </c>
    </row>
    <row r="63" spans="1:4" x14ac:dyDescent="0.25">
      <c r="A63" s="23">
        <v>1993</v>
      </c>
      <c r="B63" s="64">
        <f t="shared" si="2"/>
        <v>0</v>
      </c>
      <c r="C63" s="64">
        <f t="shared" si="2"/>
        <v>193937820</v>
      </c>
      <c r="D63" s="52">
        <f t="shared" si="3"/>
        <v>0</v>
      </c>
    </row>
    <row r="64" spans="1:4" x14ac:dyDescent="0.25">
      <c r="A64" s="24">
        <v>1994</v>
      </c>
      <c r="B64" s="65">
        <f t="shared" si="2"/>
        <v>0</v>
      </c>
      <c r="C64" s="65">
        <f t="shared" si="2"/>
        <v>258536156</v>
      </c>
      <c r="D64" s="53">
        <f t="shared" si="3"/>
        <v>0</v>
      </c>
    </row>
    <row r="65" spans="1:4" x14ac:dyDescent="0.25">
      <c r="A65" s="23">
        <v>1995</v>
      </c>
      <c r="B65" s="64">
        <f t="shared" si="2"/>
        <v>92897</v>
      </c>
      <c r="C65" s="64">
        <f t="shared" si="2"/>
        <v>341866808</v>
      </c>
      <c r="D65" s="52">
        <f t="shared" si="3"/>
        <v>2.717344820442469E-4</v>
      </c>
    </row>
    <row r="66" spans="1:4" x14ac:dyDescent="0.25">
      <c r="A66" s="24">
        <v>1996</v>
      </c>
      <c r="B66" s="65">
        <f t="shared" si="2"/>
        <v>992506</v>
      </c>
      <c r="C66" s="65">
        <f t="shared" si="2"/>
        <v>289990758</v>
      </c>
      <c r="D66" s="53">
        <f t="shared" si="3"/>
        <v>3.4225435556811778E-3</v>
      </c>
    </row>
    <row r="67" spans="1:4" x14ac:dyDescent="0.25">
      <c r="A67" s="23">
        <v>1997</v>
      </c>
      <c r="B67" s="64">
        <f t="shared" si="2"/>
        <v>575482</v>
      </c>
      <c r="C67" s="64">
        <f t="shared" si="2"/>
        <v>342524508</v>
      </c>
      <c r="D67" s="52">
        <f t="shared" si="3"/>
        <v>1.6801191931060302E-3</v>
      </c>
    </row>
    <row r="68" spans="1:4" x14ac:dyDescent="0.25">
      <c r="A68" s="24">
        <v>1998</v>
      </c>
      <c r="B68" s="65">
        <f t="shared" si="2"/>
        <v>7249</v>
      </c>
      <c r="C68" s="65">
        <f t="shared" si="2"/>
        <v>417433724</v>
      </c>
      <c r="D68" s="53">
        <f t="shared" si="3"/>
        <v>1.7365630957023493E-5</v>
      </c>
    </row>
    <row r="69" spans="1:4" x14ac:dyDescent="0.25">
      <c r="A69" s="23">
        <v>1999</v>
      </c>
      <c r="B69" s="64">
        <f t="shared" si="2"/>
        <v>1760</v>
      </c>
      <c r="C69" s="64">
        <f t="shared" si="2"/>
        <v>315597066</v>
      </c>
      <c r="D69" s="52">
        <f t="shared" si="3"/>
        <v>5.5767311854540497E-6</v>
      </c>
    </row>
    <row r="70" spans="1:4" x14ac:dyDescent="0.25">
      <c r="A70" s="24">
        <v>2000</v>
      </c>
      <c r="B70" s="65">
        <f t="shared" si="2"/>
        <v>51081</v>
      </c>
      <c r="C70" s="65">
        <f t="shared" si="2"/>
        <v>322992488</v>
      </c>
      <c r="D70" s="53">
        <f t="shared" si="3"/>
        <v>1.5814918890621381E-4</v>
      </c>
    </row>
    <row r="71" spans="1:4" x14ac:dyDescent="0.25">
      <c r="A71" s="23">
        <v>2001</v>
      </c>
      <c r="B71" s="64">
        <f t="shared" si="2"/>
        <v>1143</v>
      </c>
      <c r="C71" s="64">
        <f t="shared" si="2"/>
        <v>378974226</v>
      </c>
      <c r="D71" s="52">
        <f t="shared" si="3"/>
        <v>3.0160362409447867E-6</v>
      </c>
    </row>
    <row r="72" spans="1:4" x14ac:dyDescent="0.25">
      <c r="A72" s="24">
        <v>2002</v>
      </c>
      <c r="B72" s="65">
        <f t="shared" si="2"/>
        <v>8298</v>
      </c>
      <c r="C72" s="65">
        <f t="shared" si="2"/>
        <v>379821378</v>
      </c>
      <c r="D72" s="53">
        <f t="shared" si="3"/>
        <v>2.1847111512506808E-5</v>
      </c>
    </row>
    <row r="73" spans="1:4" x14ac:dyDescent="0.25">
      <c r="A73" s="23">
        <v>2003</v>
      </c>
      <c r="B73" s="64">
        <f t="shared" si="2"/>
        <v>8087</v>
      </c>
      <c r="C73" s="64">
        <f t="shared" si="2"/>
        <v>398853494</v>
      </c>
      <c r="D73" s="52">
        <f t="shared" si="3"/>
        <v>2.0275615286449013E-5</v>
      </c>
    </row>
    <row r="74" spans="1:4" x14ac:dyDescent="0.25">
      <c r="A74" s="24">
        <v>2004</v>
      </c>
      <c r="B74" s="65">
        <f t="shared" si="2"/>
        <v>19056</v>
      </c>
      <c r="C74" s="65">
        <f t="shared" si="2"/>
        <v>409228399</v>
      </c>
      <c r="D74" s="53">
        <f t="shared" si="3"/>
        <v>4.6565683238420605E-5</v>
      </c>
    </row>
    <row r="75" spans="1:4" x14ac:dyDescent="0.25">
      <c r="A75" s="23">
        <v>2005</v>
      </c>
      <c r="B75" s="64">
        <f t="shared" si="2"/>
        <v>967</v>
      </c>
      <c r="C75" s="64">
        <f t="shared" si="2"/>
        <v>498136997</v>
      </c>
      <c r="D75" s="52">
        <f t="shared" si="3"/>
        <v>1.9412330459767074E-6</v>
      </c>
    </row>
    <row r="76" spans="1:4" x14ac:dyDescent="0.25">
      <c r="A76" s="24">
        <v>2006</v>
      </c>
      <c r="B76" s="65">
        <f t="shared" si="2"/>
        <v>3339</v>
      </c>
      <c r="C76" s="65">
        <f t="shared" si="2"/>
        <v>656111535</v>
      </c>
      <c r="D76" s="53">
        <f t="shared" si="3"/>
        <v>5.089073765484096E-6</v>
      </c>
    </row>
    <row r="77" spans="1:4" x14ac:dyDescent="0.25">
      <c r="A77" s="23">
        <v>2007</v>
      </c>
      <c r="B77" s="64">
        <f t="shared" si="2"/>
        <v>29300</v>
      </c>
      <c r="C77" s="64">
        <f t="shared" si="2"/>
        <v>595220737</v>
      </c>
      <c r="D77" s="52">
        <f t="shared" si="3"/>
        <v>4.9225435504274106E-5</v>
      </c>
    </row>
    <row r="78" spans="1:4" x14ac:dyDescent="0.25">
      <c r="A78" s="24">
        <v>2008</v>
      </c>
      <c r="B78" s="65">
        <f t="shared" si="2"/>
        <v>8292</v>
      </c>
      <c r="C78" s="65">
        <f t="shared" si="2"/>
        <v>507145654</v>
      </c>
      <c r="D78" s="53">
        <f t="shared" si="3"/>
        <v>1.6350332364279712E-5</v>
      </c>
    </row>
    <row r="79" spans="1:4" x14ac:dyDescent="0.25">
      <c r="A79" s="23">
        <v>2009</v>
      </c>
      <c r="B79" s="64">
        <f t="shared" si="2"/>
        <v>7539</v>
      </c>
      <c r="C79" s="64">
        <f t="shared" si="2"/>
        <v>717859624</v>
      </c>
      <c r="D79" s="52">
        <f t="shared" si="3"/>
        <v>1.0502053253798824E-5</v>
      </c>
    </row>
    <row r="80" spans="1:4" x14ac:dyDescent="0.25">
      <c r="A80" s="24">
        <v>2010</v>
      </c>
      <c r="B80" s="65">
        <f t="shared" si="2"/>
        <v>2192</v>
      </c>
      <c r="C80" s="65">
        <f t="shared" si="2"/>
        <v>818990630</v>
      </c>
      <c r="D80" s="53">
        <f t="shared" si="3"/>
        <v>2.6764652972891765E-6</v>
      </c>
    </row>
    <row r="81" spans="1:4" x14ac:dyDescent="0.25">
      <c r="A81" s="23">
        <v>2011</v>
      </c>
      <c r="B81" s="64">
        <f t="shared" si="2"/>
        <v>31637</v>
      </c>
      <c r="C81" s="64">
        <f t="shared" si="2"/>
        <v>1053513219</v>
      </c>
      <c r="D81" s="52">
        <f t="shared" si="3"/>
        <v>3.0029998133321953E-5</v>
      </c>
    </row>
    <row r="82" spans="1:4" x14ac:dyDescent="0.25">
      <c r="A82" s="24">
        <v>2012</v>
      </c>
      <c r="B82" s="65">
        <f t="shared" si="2"/>
        <v>116774</v>
      </c>
      <c r="C82" s="65">
        <f t="shared" si="2"/>
        <v>1022680983</v>
      </c>
      <c r="D82" s="53">
        <f t="shared" si="3"/>
        <v>1.141841903204726E-4</v>
      </c>
    </row>
    <row r="83" spans="1:4" x14ac:dyDescent="0.25">
      <c r="A83" s="23">
        <v>2013</v>
      </c>
      <c r="B83" s="64">
        <f t="shared" si="2"/>
        <v>71334</v>
      </c>
      <c r="C83" s="64">
        <f t="shared" si="2"/>
        <v>860041797</v>
      </c>
      <c r="D83" s="52">
        <f t="shared" si="3"/>
        <v>8.2942480526908621E-5</v>
      </c>
    </row>
    <row r="84" spans="1:4" x14ac:dyDescent="0.25">
      <c r="A84" s="24">
        <v>2014</v>
      </c>
      <c r="B84" s="65">
        <f t="shared" si="2"/>
        <v>61375</v>
      </c>
      <c r="C84" s="65">
        <f t="shared" si="2"/>
        <v>936822085</v>
      </c>
      <c r="D84" s="53">
        <f t="shared" si="3"/>
        <v>6.5514040480802707E-5</v>
      </c>
    </row>
    <row r="85" spans="1:4" x14ac:dyDescent="0.25">
      <c r="A85" s="23">
        <v>2015</v>
      </c>
      <c r="B85" s="64">
        <f t="shared" si="2"/>
        <v>103352</v>
      </c>
      <c r="C85" s="64">
        <f t="shared" si="2"/>
        <v>697870469</v>
      </c>
      <c r="D85" s="52">
        <f t="shared" si="3"/>
        <v>1.4809625079579059E-4</v>
      </c>
    </row>
    <row r="86" spans="1:4" x14ac:dyDescent="0.25">
      <c r="A86" t="s">
        <v>15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95"/>
  <sheetViews>
    <sheetView topLeftCell="A70" workbookViewId="0">
      <selection activeCell="A69" sqref="A69:D94"/>
    </sheetView>
  </sheetViews>
  <sheetFormatPr baseColWidth="10" defaultRowHeight="15" x14ac:dyDescent="0.25"/>
  <cols>
    <col min="4" max="4" width="13.5703125" customWidth="1"/>
    <col min="5" max="5" width="14.85546875" customWidth="1"/>
  </cols>
  <sheetData>
    <row r="5" spans="1:6" ht="75" x14ac:dyDescent="0.25">
      <c r="A5" s="21" t="s">
        <v>6</v>
      </c>
      <c r="B5" s="21" t="s">
        <v>73</v>
      </c>
      <c r="C5" s="21" t="s">
        <v>92</v>
      </c>
      <c r="D5" s="21" t="s">
        <v>78</v>
      </c>
      <c r="E5" s="21" t="s">
        <v>91</v>
      </c>
      <c r="F5" s="47" t="s">
        <v>74</v>
      </c>
    </row>
    <row r="6" spans="1:6" x14ac:dyDescent="0.25">
      <c r="A6" s="23">
        <v>1991</v>
      </c>
      <c r="B6" s="64">
        <v>0</v>
      </c>
      <c r="C6" s="64">
        <v>0</v>
      </c>
      <c r="D6" s="62">
        <v>84101592</v>
      </c>
      <c r="E6" s="62">
        <v>3652658</v>
      </c>
      <c r="F6" s="23">
        <f>((B6-C6)/(D6+E6))</f>
        <v>0</v>
      </c>
    </row>
    <row r="7" spans="1:6" x14ac:dyDescent="0.25">
      <c r="A7" s="24">
        <v>1992</v>
      </c>
      <c r="B7" s="65">
        <v>0</v>
      </c>
      <c r="C7" s="65">
        <v>0</v>
      </c>
      <c r="D7" s="63">
        <v>139347312</v>
      </c>
      <c r="E7" s="63">
        <v>9706044</v>
      </c>
      <c r="F7" s="24">
        <f t="shared" ref="F7:F30" si="0">((B7-C7)/(D7+E7))</f>
        <v>0</v>
      </c>
    </row>
    <row r="8" spans="1:6" x14ac:dyDescent="0.25">
      <c r="A8" s="23">
        <v>1993</v>
      </c>
      <c r="B8" s="64">
        <v>0</v>
      </c>
      <c r="C8" s="64">
        <v>0</v>
      </c>
      <c r="D8" s="62">
        <v>182958688</v>
      </c>
      <c r="E8" s="62">
        <v>10979132</v>
      </c>
      <c r="F8" s="23">
        <f t="shared" si="0"/>
        <v>0</v>
      </c>
    </row>
    <row r="9" spans="1:6" x14ac:dyDescent="0.25">
      <c r="A9" s="24">
        <v>1994</v>
      </c>
      <c r="B9" s="65">
        <v>0</v>
      </c>
      <c r="C9" s="65">
        <v>0</v>
      </c>
      <c r="D9" s="63">
        <v>229479008</v>
      </c>
      <c r="E9" s="63">
        <v>29057148</v>
      </c>
      <c r="F9" s="24">
        <f t="shared" si="0"/>
        <v>0</v>
      </c>
    </row>
    <row r="10" spans="1:6" x14ac:dyDescent="0.25">
      <c r="A10" s="23">
        <v>1995</v>
      </c>
      <c r="B10" s="64">
        <v>92361</v>
      </c>
      <c r="C10" s="64">
        <v>536</v>
      </c>
      <c r="D10" s="62">
        <v>290795296</v>
      </c>
      <c r="E10" s="62">
        <v>51071512</v>
      </c>
      <c r="F10" s="23">
        <f t="shared" si="0"/>
        <v>2.6859875791158993E-4</v>
      </c>
    </row>
    <row r="11" spans="1:6" x14ac:dyDescent="0.25">
      <c r="A11" s="24">
        <v>1996</v>
      </c>
      <c r="B11" s="65">
        <v>988892</v>
      </c>
      <c r="C11" s="65">
        <v>3614</v>
      </c>
      <c r="D11" s="63">
        <v>267316144</v>
      </c>
      <c r="E11" s="63">
        <v>22674614</v>
      </c>
      <c r="F11" s="24">
        <f t="shared" si="0"/>
        <v>3.3976186234183367E-3</v>
      </c>
    </row>
    <row r="12" spans="1:6" x14ac:dyDescent="0.25">
      <c r="A12" s="23">
        <v>1997</v>
      </c>
      <c r="B12" s="64">
        <v>575482</v>
      </c>
      <c r="C12" s="64">
        <v>0</v>
      </c>
      <c r="D12" s="62">
        <v>318743520</v>
      </c>
      <c r="E12" s="62">
        <v>23780988</v>
      </c>
      <c r="F12" s="23">
        <f t="shared" si="0"/>
        <v>1.6801191931060302E-3</v>
      </c>
    </row>
    <row r="13" spans="1:6" x14ac:dyDescent="0.25">
      <c r="A13" s="24">
        <v>1998</v>
      </c>
      <c r="B13" s="65">
        <v>7249</v>
      </c>
      <c r="C13" s="65">
        <v>0</v>
      </c>
      <c r="D13" s="63">
        <v>395647040</v>
      </c>
      <c r="E13" s="63">
        <v>21786684</v>
      </c>
      <c r="F13" s="24">
        <f t="shared" si="0"/>
        <v>1.7365630957023493E-5</v>
      </c>
    </row>
    <row r="14" spans="1:6" x14ac:dyDescent="0.25">
      <c r="A14" s="23">
        <v>1999</v>
      </c>
      <c r="B14" s="64">
        <v>1760</v>
      </c>
      <c r="C14" s="64">
        <v>0</v>
      </c>
      <c r="D14" s="62">
        <v>295791488</v>
      </c>
      <c r="E14" s="62">
        <v>19805578</v>
      </c>
      <c r="F14" s="23">
        <f t="shared" si="0"/>
        <v>5.5767311854540497E-6</v>
      </c>
    </row>
    <row r="15" spans="1:6" x14ac:dyDescent="0.25">
      <c r="A15" s="24">
        <v>2000</v>
      </c>
      <c r="B15" s="65">
        <v>51081</v>
      </c>
      <c r="C15" s="65">
        <v>0</v>
      </c>
      <c r="D15" s="63">
        <v>303825326</v>
      </c>
      <c r="E15" s="63">
        <v>19167162</v>
      </c>
      <c r="F15" s="24">
        <f t="shared" si="0"/>
        <v>1.5814918890621381E-4</v>
      </c>
    </row>
    <row r="16" spans="1:6" x14ac:dyDescent="0.25">
      <c r="A16" s="23">
        <v>2001</v>
      </c>
      <c r="B16" s="64">
        <v>1143</v>
      </c>
      <c r="C16" s="64">
        <v>0</v>
      </c>
      <c r="D16" s="62">
        <v>342999107</v>
      </c>
      <c r="E16" s="62">
        <v>35975119</v>
      </c>
      <c r="F16" s="23">
        <f t="shared" si="0"/>
        <v>3.0160362409447867E-6</v>
      </c>
    </row>
    <row r="17" spans="1:6" x14ac:dyDescent="0.25">
      <c r="A17" s="24">
        <v>2002</v>
      </c>
      <c r="B17" s="65">
        <v>8298</v>
      </c>
      <c r="C17" s="65">
        <v>0</v>
      </c>
      <c r="D17" s="63">
        <v>340736965</v>
      </c>
      <c r="E17" s="63">
        <v>39084413</v>
      </c>
      <c r="F17" s="24">
        <f t="shared" si="0"/>
        <v>2.1847111512506808E-5</v>
      </c>
    </row>
    <row r="18" spans="1:6" x14ac:dyDescent="0.25">
      <c r="A18" s="23">
        <v>2003</v>
      </c>
      <c r="B18" s="64">
        <v>7942</v>
      </c>
      <c r="C18" s="64">
        <v>145</v>
      </c>
      <c r="D18" s="62">
        <v>353012101</v>
      </c>
      <c r="E18" s="62">
        <v>45841393</v>
      </c>
      <c r="F18" s="23">
        <f t="shared" si="0"/>
        <v>1.9548531270983427E-5</v>
      </c>
    </row>
    <row r="19" spans="1:6" x14ac:dyDescent="0.25">
      <c r="A19" s="24">
        <v>2004</v>
      </c>
      <c r="B19" s="65">
        <v>11502</v>
      </c>
      <c r="C19" s="65">
        <v>7554</v>
      </c>
      <c r="D19" s="63">
        <v>382329374</v>
      </c>
      <c r="E19" s="63">
        <v>26899025</v>
      </c>
      <c r="F19" s="24">
        <f t="shared" si="0"/>
        <v>9.6474242981362588E-6</v>
      </c>
    </row>
    <row r="20" spans="1:6" x14ac:dyDescent="0.25">
      <c r="A20" s="23">
        <v>2005</v>
      </c>
      <c r="B20" s="64">
        <v>821</v>
      </c>
      <c r="C20" s="64">
        <v>146</v>
      </c>
      <c r="D20" s="62">
        <v>456172917</v>
      </c>
      <c r="E20" s="62">
        <v>41964080</v>
      </c>
      <c r="F20" s="23">
        <f t="shared" si="0"/>
        <v>1.3550489204077328E-6</v>
      </c>
    </row>
    <row r="21" spans="1:6" x14ac:dyDescent="0.25">
      <c r="A21" s="24">
        <v>2006</v>
      </c>
      <c r="B21" s="65">
        <v>3225</v>
      </c>
      <c r="C21" s="65">
        <v>114</v>
      </c>
      <c r="D21" s="63">
        <v>568977013</v>
      </c>
      <c r="E21" s="63">
        <v>87134522</v>
      </c>
      <c r="F21" s="24">
        <f t="shared" si="0"/>
        <v>4.7415718731419648E-6</v>
      </c>
    </row>
    <row r="22" spans="1:6" x14ac:dyDescent="0.25">
      <c r="A22" s="23">
        <v>2007</v>
      </c>
      <c r="B22" s="64">
        <v>29257</v>
      </c>
      <c r="C22" s="64">
        <v>43</v>
      </c>
      <c r="D22" s="62">
        <v>494374319</v>
      </c>
      <c r="E22" s="62">
        <v>100846418</v>
      </c>
      <c r="F22" s="23">
        <f t="shared" si="0"/>
        <v>4.9080951290848589E-5</v>
      </c>
    </row>
    <row r="23" spans="1:6" x14ac:dyDescent="0.25">
      <c r="A23" s="24">
        <v>2008</v>
      </c>
      <c r="B23" s="65">
        <v>808</v>
      </c>
      <c r="C23" s="65">
        <v>7484</v>
      </c>
      <c r="D23" s="63">
        <v>398013721</v>
      </c>
      <c r="E23" s="63">
        <v>109131933</v>
      </c>
      <c r="F23" s="24">
        <f t="shared" si="0"/>
        <v>-1.3163871064149946E-5</v>
      </c>
    </row>
    <row r="24" spans="1:6" x14ac:dyDescent="0.25">
      <c r="A24" s="23">
        <v>2009</v>
      </c>
      <c r="B24" s="64">
        <v>2933</v>
      </c>
      <c r="C24" s="64">
        <v>4606</v>
      </c>
      <c r="D24" s="62">
        <v>626171872</v>
      </c>
      <c r="E24" s="62">
        <v>91687752</v>
      </c>
      <c r="F24" s="23">
        <f t="shared" si="0"/>
        <v>-2.3305392085960248E-6</v>
      </c>
    </row>
    <row r="25" spans="1:6" x14ac:dyDescent="0.25">
      <c r="A25" s="24">
        <v>2010</v>
      </c>
      <c r="B25" s="65">
        <v>2192</v>
      </c>
      <c r="C25" s="65">
        <v>0</v>
      </c>
      <c r="D25" s="63">
        <v>673844914</v>
      </c>
      <c r="E25" s="63">
        <v>145145716</v>
      </c>
      <c r="F25" s="24">
        <f t="shared" si="0"/>
        <v>2.6764652972891765E-6</v>
      </c>
    </row>
    <row r="26" spans="1:6" x14ac:dyDescent="0.25">
      <c r="A26" s="23">
        <v>2011</v>
      </c>
      <c r="B26" s="64">
        <v>31637</v>
      </c>
      <c r="C26" s="64">
        <v>0</v>
      </c>
      <c r="D26" s="62">
        <v>878280113</v>
      </c>
      <c r="E26" s="62">
        <v>175233106</v>
      </c>
      <c r="F26" s="23">
        <f t="shared" si="0"/>
        <v>3.0029998133321953E-5</v>
      </c>
    </row>
    <row r="27" spans="1:6" x14ac:dyDescent="0.25">
      <c r="A27" s="24">
        <v>2012</v>
      </c>
      <c r="B27" s="65">
        <v>116671</v>
      </c>
      <c r="C27" s="65">
        <v>103</v>
      </c>
      <c r="D27" s="63">
        <v>770926791</v>
      </c>
      <c r="E27" s="63">
        <v>251754192</v>
      </c>
      <c r="F27" s="24">
        <f t="shared" si="0"/>
        <v>1.139827589812531E-4</v>
      </c>
    </row>
    <row r="28" spans="1:6" x14ac:dyDescent="0.25">
      <c r="A28" s="23">
        <v>2013</v>
      </c>
      <c r="B28" s="64">
        <v>57225</v>
      </c>
      <c r="C28" s="64">
        <v>14109</v>
      </c>
      <c r="D28" s="62">
        <v>650192629</v>
      </c>
      <c r="E28" s="62">
        <v>209849168</v>
      </c>
      <c r="F28" s="23">
        <f t="shared" si="0"/>
        <v>5.013244722570152E-5</v>
      </c>
    </row>
    <row r="29" spans="1:6" x14ac:dyDescent="0.25">
      <c r="A29" s="24">
        <v>2014</v>
      </c>
      <c r="B29" s="65">
        <v>61108</v>
      </c>
      <c r="C29" s="65">
        <v>267</v>
      </c>
      <c r="D29" s="63">
        <v>819834577</v>
      </c>
      <c r="E29" s="63">
        <v>116987508</v>
      </c>
      <c r="F29" s="24">
        <f t="shared" si="0"/>
        <v>6.4944028299674419E-5</v>
      </c>
    </row>
    <row r="30" spans="1:6" x14ac:dyDescent="0.25">
      <c r="A30" s="23">
        <v>2015</v>
      </c>
      <c r="B30" s="64">
        <v>100507</v>
      </c>
      <c r="C30" s="64">
        <v>2845</v>
      </c>
      <c r="D30" s="62">
        <v>610537875</v>
      </c>
      <c r="E30" s="62">
        <v>87332594</v>
      </c>
      <c r="F30" s="23">
        <f t="shared" si="0"/>
        <v>1.3994287527303295E-4</v>
      </c>
    </row>
    <row r="31" spans="1:6" x14ac:dyDescent="0.25">
      <c r="A31" t="s">
        <v>15</v>
      </c>
    </row>
    <row r="37" spans="1:9" ht="75" x14ac:dyDescent="0.25">
      <c r="A37" s="21" t="s">
        <v>6</v>
      </c>
      <c r="B37" s="21" t="s">
        <v>73</v>
      </c>
      <c r="C37" s="21" t="s">
        <v>38</v>
      </c>
      <c r="D37" s="21" t="s">
        <v>78</v>
      </c>
      <c r="E37" s="47" t="s">
        <v>37</v>
      </c>
      <c r="F37" s="47" t="s">
        <v>74</v>
      </c>
      <c r="G37" s="47" t="s">
        <v>75</v>
      </c>
      <c r="H37" s="47" t="s">
        <v>76</v>
      </c>
      <c r="I37" s="47" t="s">
        <v>39</v>
      </c>
    </row>
    <row r="38" spans="1:9" x14ac:dyDescent="0.25">
      <c r="A38" s="23">
        <v>1991</v>
      </c>
      <c r="B38" s="64">
        <v>0</v>
      </c>
      <c r="C38" s="25">
        <v>231.72366400000001</v>
      </c>
      <c r="D38" s="62">
        <v>84101592</v>
      </c>
      <c r="E38" s="25">
        <v>7.2686346239999997</v>
      </c>
      <c r="F38" s="23">
        <f>((B38)/(C38*1000000))/((D38)/(E38*1000000000))</f>
        <v>0</v>
      </c>
      <c r="G38" s="23">
        <f>F38-1</f>
        <v>-1</v>
      </c>
      <c r="H38" s="23">
        <f>F38+1</f>
        <v>1</v>
      </c>
      <c r="I38" s="23">
        <f>G38/H38</f>
        <v>-1</v>
      </c>
    </row>
    <row r="39" spans="1:9" x14ac:dyDescent="0.25">
      <c r="A39" s="24">
        <v>1992</v>
      </c>
      <c r="B39" s="65">
        <v>0</v>
      </c>
      <c r="C39" s="26">
        <v>197.43047999999999</v>
      </c>
      <c r="D39" s="63">
        <v>139347312</v>
      </c>
      <c r="E39" s="26">
        <v>6.9160427520000001</v>
      </c>
      <c r="F39" s="24">
        <f t="shared" ref="F39:F62" si="1">((B39)/(C39*1000000))/((D39)/(E39*1000000000))</f>
        <v>0</v>
      </c>
      <c r="G39" s="24">
        <f t="shared" ref="G39:G62" si="2">F39-1</f>
        <v>-1</v>
      </c>
      <c r="H39" s="24">
        <f t="shared" ref="H39:H62" si="3">F39+1</f>
        <v>1</v>
      </c>
      <c r="I39" s="24">
        <f t="shared" ref="I39:I62" si="4">G39/H39</f>
        <v>-1</v>
      </c>
    </row>
    <row r="40" spans="1:9" x14ac:dyDescent="0.25">
      <c r="A40" s="23">
        <v>1993</v>
      </c>
      <c r="B40" s="64">
        <v>0</v>
      </c>
      <c r="C40" s="25">
        <v>238.505312</v>
      </c>
      <c r="D40" s="62">
        <v>182958688</v>
      </c>
      <c r="E40" s="25">
        <v>7.1234385920000003</v>
      </c>
      <c r="F40" s="23">
        <f t="shared" si="1"/>
        <v>0</v>
      </c>
      <c r="G40" s="23">
        <f t="shared" si="2"/>
        <v>-1</v>
      </c>
      <c r="H40" s="23">
        <f t="shared" si="3"/>
        <v>1</v>
      </c>
      <c r="I40" s="23">
        <f t="shared" si="4"/>
        <v>-1</v>
      </c>
    </row>
    <row r="41" spans="1:9" x14ac:dyDescent="0.25">
      <c r="A41" s="24">
        <v>1994</v>
      </c>
      <c r="B41" s="65">
        <v>0</v>
      </c>
      <c r="C41" s="26">
        <v>353.048384</v>
      </c>
      <c r="D41" s="63">
        <v>229479008</v>
      </c>
      <c r="E41" s="26">
        <v>8.5375165440000007</v>
      </c>
      <c r="F41" s="24">
        <f t="shared" si="1"/>
        <v>0</v>
      </c>
      <c r="G41" s="24">
        <f t="shared" si="2"/>
        <v>-1</v>
      </c>
      <c r="H41" s="24">
        <f t="shared" si="3"/>
        <v>1</v>
      </c>
      <c r="I41" s="24">
        <f t="shared" si="4"/>
        <v>-1</v>
      </c>
    </row>
    <row r="42" spans="1:9" x14ac:dyDescent="0.25">
      <c r="A42" s="23">
        <v>1995</v>
      </c>
      <c r="B42" s="64">
        <v>92361</v>
      </c>
      <c r="C42" s="25">
        <v>363.738112</v>
      </c>
      <c r="D42" s="62">
        <v>290795296</v>
      </c>
      <c r="E42" s="25">
        <v>10.201048064</v>
      </c>
      <c r="F42" s="23">
        <f t="shared" si="1"/>
        <v>8.9075287968084036E-3</v>
      </c>
      <c r="G42" s="23">
        <f t="shared" si="2"/>
        <v>-0.99109247120319155</v>
      </c>
      <c r="H42" s="23">
        <f t="shared" si="3"/>
        <v>1.0089075287968083</v>
      </c>
      <c r="I42" s="23">
        <f t="shared" si="4"/>
        <v>-0.98234222950554995</v>
      </c>
    </row>
    <row r="43" spans="1:9" x14ac:dyDescent="0.25">
      <c r="A43" s="24">
        <v>1996</v>
      </c>
      <c r="B43" s="65">
        <v>988892</v>
      </c>
      <c r="C43" s="26">
        <v>348.96441600000003</v>
      </c>
      <c r="D43" s="63">
        <v>267316144</v>
      </c>
      <c r="E43" s="26">
        <v>10.647555071999999</v>
      </c>
      <c r="F43" s="24">
        <f t="shared" si="1"/>
        <v>0.1128736129767348</v>
      </c>
      <c r="G43" s="24">
        <f t="shared" si="2"/>
        <v>-0.88712638702326518</v>
      </c>
      <c r="H43" s="24">
        <f t="shared" si="3"/>
        <v>1.1128736129767347</v>
      </c>
      <c r="I43" s="24">
        <f t="shared" si="4"/>
        <v>-0.79714926895459703</v>
      </c>
    </row>
    <row r="44" spans="1:9" x14ac:dyDescent="0.25">
      <c r="A44" s="23">
        <v>1997</v>
      </c>
      <c r="B44" s="64">
        <v>575482</v>
      </c>
      <c r="C44" s="25">
        <v>362.45555200000001</v>
      </c>
      <c r="D44" s="62">
        <v>318743520</v>
      </c>
      <c r="E44" s="25">
        <v>11.549019136</v>
      </c>
      <c r="F44" s="23">
        <f t="shared" si="1"/>
        <v>5.7528191874454931E-2</v>
      </c>
      <c r="G44" s="23">
        <f t="shared" si="2"/>
        <v>-0.9424718081255451</v>
      </c>
      <c r="H44" s="23">
        <f t="shared" si="3"/>
        <v>1.057528191874455</v>
      </c>
      <c r="I44" s="23">
        <f t="shared" si="4"/>
        <v>-0.89120253754656509</v>
      </c>
    </row>
    <row r="45" spans="1:9" x14ac:dyDescent="0.25">
      <c r="A45" s="24">
        <v>1998</v>
      </c>
      <c r="B45" s="65">
        <v>7249</v>
      </c>
      <c r="C45" s="26">
        <v>268.30427200000003</v>
      </c>
      <c r="D45" s="63">
        <v>395647040</v>
      </c>
      <c r="E45" s="26">
        <v>10.8212224</v>
      </c>
      <c r="F45" s="24">
        <f t="shared" si="1"/>
        <v>7.3895656869082612E-4</v>
      </c>
      <c r="G45" s="24">
        <f t="shared" si="2"/>
        <v>-0.99926104343130917</v>
      </c>
      <c r="H45" s="24">
        <f t="shared" si="3"/>
        <v>1.0007389565686908</v>
      </c>
      <c r="I45" s="24">
        <f t="shared" si="4"/>
        <v>-0.99852317816981051</v>
      </c>
    </row>
    <row r="46" spans="1:9" x14ac:dyDescent="0.25">
      <c r="A46" s="23">
        <v>1999</v>
      </c>
      <c r="B46" s="64">
        <v>1760</v>
      </c>
      <c r="C46" s="25">
        <v>245.27276800000001</v>
      </c>
      <c r="D46" s="62">
        <v>295791488</v>
      </c>
      <c r="E46" s="25">
        <v>11.617030143999999</v>
      </c>
      <c r="F46" s="23">
        <f t="shared" si="1"/>
        <v>2.8182062885737883E-4</v>
      </c>
      <c r="G46" s="23">
        <f t="shared" si="2"/>
        <v>-0.9997181793711426</v>
      </c>
      <c r="H46" s="23">
        <f t="shared" si="3"/>
        <v>1.0002818206288573</v>
      </c>
      <c r="I46" s="23">
        <f t="shared" si="4"/>
        <v>-0.99943651754326557</v>
      </c>
    </row>
    <row r="47" spans="1:9" x14ac:dyDescent="0.25">
      <c r="A47" s="24">
        <v>2000</v>
      </c>
      <c r="B47" s="65">
        <v>51081</v>
      </c>
      <c r="C47" s="26">
        <v>230.43402599999999</v>
      </c>
      <c r="D47" s="63">
        <v>303825326</v>
      </c>
      <c r="E47" s="26">
        <v>13.158400846999999</v>
      </c>
      <c r="F47" s="24">
        <f t="shared" si="1"/>
        <v>9.600457354809671E-3</v>
      </c>
      <c r="G47" s="24">
        <f t="shared" si="2"/>
        <v>-0.99039954264519037</v>
      </c>
      <c r="H47" s="24">
        <f t="shared" si="3"/>
        <v>1.0096004573548096</v>
      </c>
      <c r="I47" s="24">
        <f t="shared" si="4"/>
        <v>-0.98098166995691904</v>
      </c>
    </row>
    <row r="48" spans="1:9" x14ac:dyDescent="0.25">
      <c r="A48" s="23">
        <v>2001</v>
      </c>
      <c r="B48" s="64">
        <v>1143</v>
      </c>
      <c r="C48" s="25">
        <v>164.73068699999999</v>
      </c>
      <c r="D48" s="62">
        <v>342999107</v>
      </c>
      <c r="E48" s="25">
        <v>12.301486486</v>
      </c>
      <c r="F48" s="23">
        <f t="shared" si="1"/>
        <v>2.4884924374451772E-4</v>
      </c>
      <c r="G48" s="23">
        <f t="shared" si="2"/>
        <v>-0.99975115075625554</v>
      </c>
      <c r="H48" s="23">
        <f t="shared" si="3"/>
        <v>1.0002488492437445</v>
      </c>
      <c r="I48" s="23">
        <f t="shared" si="4"/>
        <v>-0.99950242533359046</v>
      </c>
    </row>
    <row r="49" spans="1:9" x14ac:dyDescent="0.25">
      <c r="A49" s="24">
        <v>2002</v>
      </c>
      <c r="B49" s="65">
        <v>8298</v>
      </c>
      <c r="C49" s="26">
        <v>193.49060499999999</v>
      </c>
      <c r="D49" s="63">
        <v>340736965</v>
      </c>
      <c r="E49" s="26">
        <v>11.897488381000001</v>
      </c>
      <c r="F49" s="24">
        <f t="shared" si="1"/>
        <v>1.4974405399384183E-3</v>
      </c>
      <c r="G49" s="24">
        <f t="shared" si="2"/>
        <v>-0.99850255946006161</v>
      </c>
      <c r="H49" s="24">
        <f t="shared" si="3"/>
        <v>1.0014974405399384</v>
      </c>
      <c r="I49" s="24">
        <f t="shared" si="4"/>
        <v>-0.99700959687099933</v>
      </c>
    </row>
    <row r="50" spans="1:9" x14ac:dyDescent="0.25">
      <c r="A50" s="23">
        <v>2003</v>
      </c>
      <c r="B50" s="64">
        <v>7942</v>
      </c>
      <c r="C50" s="25">
        <v>201.53248400000001</v>
      </c>
      <c r="D50" s="62">
        <v>353012101</v>
      </c>
      <c r="E50" s="25">
        <v>13.092218068999999</v>
      </c>
      <c r="F50" s="23">
        <f t="shared" si="1"/>
        <v>1.4615324502961868E-3</v>
      </c>
      <c r="G50" s="23">
        <f t="shared" si="2"/>
        <v>-0.99853846754970377</v>
      </c>
      <c r="H50" s="23">
        <f t="shared" si="3"/>
        <v>1.0014615324502962</v>
      </c>
      <c r="I50" s="23">
        <f t="shared" si="4"/>
        <v>-0.99708120101883435</v>
      </c>
    </row>
    <row r="51" spans="1:9" x14ac:dyDescent="0.25">
      <c r="A51" s="24">
        <v>2004</v>
      </c>
      <c r="B51" s="65">
        <v>11502</v>
      </c>
      <c r="C51" s="26">
        <v>262.07760000000002</v>
      </c>
      <c r="D51" s="63">
        <v>382329374</v>
      </c>
      <c r="E51" s="26">
        <v>16.729677706</v>
      </c>
      <c r="F51" s="24">
        <f t="shared" si="1"/>
        <v>1.920407391953319E-3</v>
      </c>
      <c r="G51" s="24">
        <f t="shared" si="2"/>
        <v>-0.99807959260804668</v>
      </c>
      <c r="H51" s="24">
        <f t="shared" si="3"/>
        <v>1.0019204073919534</v>
      </c>
      <c r="I51" s="24">
        <f t="shared" si="4"/>
        <v>-0.99616654700755669</v>
      </c>
    </row>
    <row r="52" spans="1:9" x14ac:dyDescent="0.25">
      <c r="A52" s="23">
        <v>2005</v>
      </c>
      <c r="B52" s="64">
        <v>821</v>
      </c>
      <c r="C52" s="25">
        <v>330.18058400000001</v>
      </c>
      <c r="D52" s="62">
        <v>456172917</v>
      </c>
      <c r="E52" s="25">
        <v>21.190438735000001</v>
      </c>
      <c r="F52" s="23">
        <f t="shared" si="1"/>
        <v>1.1550534370104697E-4</v>
      </c>
      <c r="G52" s="23">
        <f t="shared" si="2"/>
        <v>-0.99988449465629892</v>
      </c>
      <c r="H52" s="23">
        <f t="shared" si="3"/>
        <v>1.000115505343701</v>
      </c>
      <c r="I52" s="23">
        <f t="shared" si="4"/>
        <v>-0.99976901599248513</v>
      </c>
    </row>
    <row r="53" spans="1:9" x14ac:dyDescent="0.25">
      <c r="A53" s="24">
        <v>2006</v>
      </c>
      <c r="B53" s="65">
        <v>3225</v>
      </c>
      <c r="C53" s="26">
        <v>323.75024300000001</v>
      </c>
      <c r="D53" s="63">
        <v>568977013</v>
      </c>
      <c r="E53" s="26">
        <v>24.390975102999999</v>
      </c>
      <c r="F53" s="24">
        <f t="shared" si="1"/>
        <v>4.2702574378509665E-4</v>
      </c>
      <c r="G53" s="24">
        <f t="shared" si="2"/>
        <v>-0.99957297425621494</v>
      </c>
      <c r="H53" s="24">
        <f t="shared" si="3"/>
        <v>1.0004270257437851</v>
      </c>
      <c r="I53" s="24">
        <f t="shared" si="4"/>
        <v>-0.99914631305873092</v>
      </c>
    </row>
    <row r="54" spans="1:9" x14ac:dyDescent="0.25">
      <c r="A54" s="23">
        <v>2007</v>
      </c>
      <c r="B54" s="64">
        <v>29257</v>
      </c>
      <c r="C54" s="25">
        <v>395.28751399999999</v>
      </c>
      <c r="D54" s="62">
        <v>494374319</v>
      </c>
      <c r="E54" s="25">
        <v>29.991332</v>
      </c>
      <c r="F54" s="23">
        <f t="shared" si="1"/>
        <v>4.4901055180463188E-3</v>
      </c>
      <c r="G54" s="23">
        <f t="shared" si="2"/>
        <v>-0.99550989448195371</v>
      </c>
      <c r="H54" s="23">
        <f t="shared" si="3"/>
        <v>1.0044901055180464</v>
      </c>
      <c r="I54" s="23">
        <f t="shared" si="4"/>
        <v>-0.99105993081787369</v>
      </c>
    </row>
    <row r="55" spans="1:9" x14ac:dyDescent="0.25">
      <c r="A55" s="24">
        <v>2008</v>
      </c>
      <c r="B55" s="65">
        <v>808</v>
      </c>
      <c r="C55" s="26">
        <v>371.56209999999999</v>
      </c>
      <c r="D55" s="63">
        <v>398013721</v>
      </c>
      <c r="E55" s="26">
        <v>37.625882064999999</v>
      </c>
      <c r="F55" s="24">
        <f t="shared" si="1"/>
        <v>2.0557419478781425E-4</v>
      </c>
      <c r="G55" s="24">
        <f t="shared" si="2"/>
        <v>-0.99979442580521216</v>
      </c>
      <c r="H55" s="24">
        <f t="shared" si="3"/>
        <v>1.0002055741947877</v>
      </c>
      <c r="I55" s="24">
        <f t="shared" si="4"/>
        <v>-0.99958893611455168</v>
      </c>
    </row>
    <row r="56" spans="1:9" x14ac:dyDescent="0.25">
      <c r="A56" s="23">
        <v>2009</v>
      </c>
      <c r="B56" s="64">
        <v>2933</v>
      </c>
      <c r="C56" s="25">
        <v>336.29559</v>
      </c>
      <c r="D56" s="62">
        <v>626171872</v>
      </c>
      <c r="E56" s="25">
        <v>32.852985836999999</v>
      </c>
      <c r="F56" s="23">
        <f t="shared" si="1"/>
        <v>4.5758542432581303E-4</v>
      </c>
      <c r="G56" s="23">
        <f t="shared" si="2"/>
        <v>-0.99954241457567417</v>
      </c>
      <c r="H56" s="23">
        <f t="shared" si="3"/>
        <v>1.0004575854243258</v>
      </c>
      <c r="I56" s="23">
        <f t="shared" si="4"/>
        <v>-0.99908524772865459</v>
      </c>
    </row>
    <row r="57" spans="1:9" x14ac:dyDescent="0.25">
      <c r="A57" s="24">
        <v>2010</v>
      </c>
      <c r="B57" s="65">
        <v>2192</v>
      </c>
      <c r="C57" s="26">
        <v>511.05816700000003</v>
      </c>
      <c r="D57" s="63">
        <v>673844914</v>
      </c>
      <c r="E57" s="26">
        <v>39.819528642000002</v>
      </c>
      <c r="F57" s="24">
        <f t="shared" si="1"/>
        <v>2.5345821786832166E-4</v>
      </c>
      <c r="G57" s="24">
        <f t="shared" si="2"/>
        <v>-0.99974654178213163</v>
      </c>
      <c r="H57" s="24">
        <f t="shared" si="3"/>
        <v>1.0002534582178684</v>
      </c>
      <c r="I57" s="24">
        <f t="shared" si="4"/>
        <v>-0.99949321201384311</v>
      </c>
    </row>
    <row r="58" spans="1:9" x14ac:dyDescent="0.25">
      <c r="A58" s="23">
        <v>2011</v>
      </c>
      <c r="B58" s="64">
        <v>31637</v>
      </c>
      <c r="C58" s="25">
        <v>527.96261100000004</v>
      </c>
      <c r="D58" s="62">
        <v>878280113</v>
      </c>
      <c r="E58" s="25">
        <v>56.953516086</v>
      </c>
      <c r="F58" s="23">
        <f t="shared" si="1"/>
        <v>3.8857926130056704E-3</v>
      </c>
      <c r="G58" s="23">
        <f t="shared" si="2"/>
        <v>-0.9961142073869943</v>
      </c>
      <c r="H58" s="23">
        <f t="shared" si="3"/>
        <v>1.0038857926130056</v>
      </c>
      <c r="I58" s="23">
        <f t="shared" si="4"/>
        <v>-0.99225849665051769</v>
      </c>
    </row>
    <row r="59" spans="1:9" x14ac:dyDescent="0.25">
      <c r="A59" s="24">
        <v>2012</v>
      </c>
      <c r="B59" s="65">
        <v>116671</v>
      </c>
      <c r="C59" s="26">
        <v>360.24002999999999</v>
      </c>
      <c r="D59" s="63">
        <v>770926791</v>
      </c>
      <c r="E59" s="26">
        <v>60.273618167999999</v>
      </c>
      <c r="F59" s="24">
        <f t="shared" si="1"/>
        <v>2.5321246104234443E-2</v>
      </c>
      <c r="G59" s="24">
        <f t="shared" si="2"/>
        <v>-0.97467875389576553</v>
      </c>
      <c r="H59" s="24">
        <f t="shared" si="3"/>
        <v>1.0253212461042345</v>
      </c>
      <c r="I59" s="24">
        <f t="shared" si="4"/>
        <v>-0.95060817046278134</v>
      </c>
    </row>
    <row r="60" spans="1:9" x14ac:dyDescent="0.25">
      <c r="A60" s="23">
        <v>2013</v>
      </c>
      <c r="B60" s="64">
        <v>57225</v>
      </c>
      <c r="C60" s="25">
        <v>387.85482100000002</v>
      </c>
      <c r="D60" s="62">
        <v>650192629</v>
      </c>
      <c r="E60" s="25">
        <v>58.821869986999999</v>
      </c>
      <c r="F60" s="23">
        <f t="shared" si="1"/>
        <v>1.3347913772494099E-2</v>
      </c>
      <c r="G60" s="23">
        <f t="shared" si="2"/>
        <v>-0.98665208622750589</v>
      </c>
      <c r="H60" s="23">
        <f t="shared" si="3"/>
        <v>1.0133479137724941</v>
      </c>
      <c r="I60" s="23">
        <f t="shared" si="4"/>
        <v>-0.97365581239950949</v>
      </c>
    </row>
    <row r="61" spans="1:9" x14ac:dyDescent="0.25">
      <c r="A61" s="24">
        <v>2014</v>
      </c>
      <c r="B61" s="65">
        <v>61108</v>
      </c>
      <c r="C61" s="26">
        <v>420.90412900000001</v>
      </c>
      <c r="D61" s="63">
        <v>819834577</v>
      </c>
      <c r="E61" s="26">
        <v>54.794812014999998</v>
      </c>
      <c r="F61" s="24">
        <f t="shared" si="1"/>
        <v>9.7034929390392849E-3</v>
      </c>
      <c r="G61" s="24">
        <f t="shared" si="2"/>
        <v>-0.99029650706096073</v>
      </c>
      <c r="H61" s="24">
        <f t="shared" si="3"/>
        <v>1.0097034929390394</v>
      </c>
      <c r="I61" s="24">
        <f t="shared" si="4"/>
        <v>-0.9807795199147139</v>
      </c>
    </row>
    <row r="62" spans="1:9" x14ac:dyDescent="0.25">
      <c r="A62" s="23">
        <v>2015</v>
      </c>
      <c r="B62" s="64">
        <v>100507</v>
      </c>
      <c r="C62" s="25">
        <v>519.89930400000003</v>
      </c>
      <c r="D62" s="62">
        <v>610537875</v>
      </c>
      <c r="E62" s="25">
        <v>35.690766592999999</v>
      </c>
      <c r="F62" s="23">
        <f t="shared" si="1"/>
        <v>1.1301090151736526E-2</v>
      </c>
      <c r="G62" s="23">
        <f t="shared" si="2"/>
        <v>-0.98869890984826347</v>
      </c>
      <c r="H62" s="23">
        <f t="shared" si="3"/>
        <v>1.0113010901517365</v>
      </c>
      <c r="I62" s="23">
        <f t="shared" si="4"/>
        <v>-0.97765039460198566</v>
      </c>
    </row>
    <row r="63" spans="1:9" x14ac:dyDescent="0.25">
      <c r="A63" t="s">
        <v>15</v>
      </c>
    </row>
    <row r="69" spans="1:4" ht="75" x14ac:dyDescent="0.25">
      <c r="A69" s="21" t="s">
        <v>6</v>
      </c>
      <c r="B69" s="21" t="s">
        <v>73</v>
      </c>
      <c r="C69" s="21" t="s">
        <v>92</v>
      </c>
      <c r="D69" s="21" t="s">
        <v>117</v>
      </c>
    </row>
    <row r="70" spans="1:4" x14ac:dyDescent="0.25">
      <c r="A70" s="23">
        <v>1991</v>
      </c>
      <c r="B70" s="64">
        <v>0</v>
      </c>
      <c r="C70" s="64">
        <v>0</v>
      </c>
      <c r="D70" s="23" t="e">
        <f>(1-(B70-C70)/(B70+C70))</f>
        <v>#DIV/0!</v>
      </c>
    </row>
    <row r="71" spans="1:4" x14ac:dyDescent="0.25">
      <c r="A71" s="24">
        <v>1992</v>
      </c>
      <c r="B71" s="65">
        <v>0</v>
      </c>
      <c r="C71" s="65">
        <v>0</v>
      </c>
      <c r="D71" s="24" t="e">
        <f t="shared" ref="D71:D94" si="5">(1-((B71-C71)/(B71+C71)))</f>
        <v>#DIV/0!</v>
      </c>
    </row>
    <row r="72" spans="1:4" x14ac:dyDescent="0.25">
      <c r="A72" s="23">
        <v>1993</v>
      </c>
      <c r="B72" s="64">
        <v>0</v>
      </c>
      <c r="C72" s="64">
        <v>0</v>
      </c>
      <c r="D72" s="23" t="e">
        <f t="shared" si="5"/>
        <v>#DIV/0!</v>
      </c>
    </row>
    <row r="73" spans="1:4" x14ac:dyDescent="0.25">
      <c r="A73" s="24">
        <v>1994</v>
      </c>
      <c r="B73" s="65">
        <v>0</v>
      </c>
      <c r="C73" s="65">
        <v>0</v>
      </c>
      <c r="D73" s="24" t="e">
        <f t="shared" si="5"/>
        <v>#DIV/0!</v>
      </c>
    </row>
    <row r="74" spans="1:4" x14ac:dyDescent="0.25">
      <c r="A74" s="23">
        <v>1995</v>
      </c>
      <c r="B74" s="64">
        <v>92361</v>
      </c>
      <c r="C74" s="64">
        <v>536</v>
      </c>
      <c r="D74" s="23">
        <f t="shared" si="5"/>
        <v>1.1539662206529799E-2</v>
      </c>
    </row>
    <row r="75" spans="1:4" x14ac:dyDescent="0.25">
      <c r="A75" s="24">
        <v>1996</v>
      </c>
      <c r="B75" s="65">
        <v>988892</v>
      </c>
      <c r="C75" s="65">
        <v>3614</v>
      </c>
      <c r="D75" s="24">
        <f t="shared" si="5"/>
        <v>7.2825756217090865E-3</v>
      </c>
    </row>
    <row r="76" spans="1:4" x14ac:dyDescent="0.25">
      <c r="A76" s="23">
        <v>1997</v>
      </c>
      <c r="B76" s="64">
        <v>575482</v>
      </c>
      <c r="C76" s="64">
        <v>0</v>
      </c>
      <c r="D76" s="23">
        <f t="shared" si="5"/>
        <v>0</v>
      </c>
    </row>
    <row r="77" spans="1:4" x14ac:dyDescent="0.25">
      <c r="A77" s="24">
        <v>1998</v>
      </c>
      <c r="B77" s="65">
        <v>7249</v>
      </c>
      <c r="C77" s="65">
        <v>0</v>
      </c>
      <c r="D77" s="24">
        <f t="shared" si="5"/>
        <v>0</v>
      </c>
    </row>
    <row r="78" spans="1:4" x14ac:dyDescent="0.25">
      <c r="A78" s="23">
        <v>1999</v>
      </c>
      <c r="B78" s="64">
        <v>1760</v>
      </c>
      <c r="C78" s="64">
        <v>0</v>
      </c>
      <c r="D78" s="23">
        <f t="shared" si="5"/>
        <v>0</v>
      </c>
    </row>
    <row r="79" spans="1:4" x14ac:dyDescent="0.25">
      <c r="A79" s="24">
        <v>2000</v>
      </c>
      <c r="B79" s="65">
        <v>51081</v>
      </c>
      <c r="C79" s="65">
        <v>0</v>
      </c>
      <c r="D79" s="24">
        <f t="shared" si="5"/>
        <v>0</v>
      </c>
    </row>
    <row r="80" spans="1:4" x14ac:dyDescent="0.25">
      <c r="A80" s="23">
        <v>2001</v>
      </c>
      <c r="B80" s="64">
        <v>1143</v>
      </c>
      <c r="C80" s="64">
        <v>0</v>
      </c>
      <c r="D80" s="23">
        <f t="shared" si="5"/>
        <v>0</v>
      </c>
    </row>
    <row r="81" spans="1:4" x14ac:dyDescent="0.25">
      <c r="A81" s="24">
        <v>2002</v>
      </c>
      <c r="B81" s="65">
        <v>8298</v>
      </c>
      <c r="C81" s="65">
        <v>0</v>
      </c>
      <c r="D81" s="24">
        <f t="shared" si="5"/>
        <v>0</v>
      </c>
    </row>
    <row r="82" spans="1:4" x14ac:dyDescent="0.25">
      <c r="A82" s="23">
        <v>2003</v>
      </c>
      <c r="B82" s="64">
        <v>7942</v>
      </c>
      <c r="C82" s="64">
        <v>145</v>
      </c>
      <c r="D82" s="23">
        <f t="shared" si="5"/>
        <v>3.5860022257944824E-2</v>
      </c>
    </row>
    <row r="83" spans="1:4" x14ac:dyDescent="0.25">
      <c r="A83" s="24">
        <v>2004</v>
      </c>
      <c r="B83" s="65">
        <v>11502</v>
      </c>
      <c r="C83" s="65">
        <v>7554</v>
      </c>
      <c r="D83" s="24">
        <f t="shared" si="5"/>
        <v>0.79282115869017633</v>
      </c>
    </row>
    <row r="84" spans="1:4" x14ac:dyDescent="0.25">
      <c r="A84" s="23">
        <v>2005</v>
      </c>
      <c r="B84" s="64">
        <v>821</v>
      </c>
      <c r="C84" s="64">
        <v>146</v>
      </c>
      <c r="D84" s="23">
        <f t="shared" si="5"/>
        <v>0.30196483971044463</v>
      </c>
    </row>
    <row r="85" spans="1:4" x14ac:dyDescent="0.25">
      <c r="A85" s="24">
        <v>2006</v>
      </c>
      <c r="B85" s="65">
        <v>3225</v>
      </c>
      <c r="C85" s="65">
        <v>114</v>
      </c>
      <c r="D85" s="24">
        <f t="shared" si="5"/>
        <v>6.8283917340521083E-2</v>
      </c>
    </row>
    <row r="86" spans="1:4" x14ac:dyDescent="0.25">
      <c r="A86" s="23">
        <v>2007</v>
      </c>
      <c r="B86" s="64">
        <v>29257</v>
      </c>
      <c r="C86" s="64">
        <v>43</v>
      </c>
      <c r="D86" s="23">
        <f t="shared" si="5"/>
        <v>2.9351535836177334E-3</v>
      </c>
    </row>
    <row r="87" spans="1:4" x14ac:dyDescent="0.25">
      <c r="A87" s="24">
        <v>2008</v>
      </c>
      <c r="B87" s="65">
        <v>808</v>
      </c>
      <c r="C87" s="65">
        <v>7484</v>
      </c>
      <c r="D87" s="24">
        <f t="shared" si="5"/>
        <v>1.8051133622768933</v>
      </c>
    </row>
    <row r="88" spans="1:4" x14ac:dyDescent="0.25">
      <c r="A88" s="23">
        <v>2009</v>
      </c>
      <c r="B88" s="64">
        <v>2933</v>
      </c>
      <c r="C88" s="64">
        <v>4606</v>
      </c>
      <c r="D88" s="23">
        <f t="shared" si="5"/>
        <v>1.2219127205199629</v>
      </c>
    </row>
    <row r="89" spans="1:4" x14ac:dyDescent="0.25">
      <c r="A89" s="24">
        <v>2010</v>
      </c>
      <c r="B89" s="65">
        <v>2192</v>
      </c>
      <c r="C89" s="65">
        <v>0</v>
      </c>
      <c r="D89" s="24">
        <f t="shared" si="5"/>
        <v>0</v>
      </c>
    </row>
    <row r="90" spans="1:4" x14ac:dyDescent="0.25">
      <c r="A90" s="23">
        <v>2011</v>
      </c>
      <c r="B90" s="64">
        <v>31637</v>
      </c>
      <c r="C90" s="64">
        <v>0</v>
      </c>
      <c r="D90" s="23">
        <f t="shared" si="5"/>
        <v>0</v>
      </c>
    </row>
    <row r="91" spans="1:4" x14ac:dyDescent="0.25">
      <c r="A91" s="24">
        <v>2012</v>
      </c>
      <c r="B91" s="65">
        <v>116671</v>
      </c>
      <c r="C91" s="65">
        <v>103</v>
      </c>
      <c r="D91" s="24">
        <f t="shared" si="5"/>
        <v>1.7640913216983023E-3</v>
      </c>
    </row>
    <row r="92" spans="1:4" x14ac:dyDescent="0.25">
      <c r="A92" s="23">
        <v>2013</v>
      </c>
      <c r="B92" s="64">
        <v>57225</v>
      </c>
      <c r="C92" s="64">
        <v>14109</v>
      </c>
      <c r="D92" s="23">
        <f t="shared" si="5"/>
        <v>0.39557574228278236</v>
      </c>
    </row>
    <row r="93" spans="1:4" x14ac:dyDescent="0.25">
      <c r="A93" s="24">
        <v>2014</v>
      </c>
      <c r="B93" s="65">
        <v>61108</v>
      </c>
      <c r="C93" s="65">
        <v>267</v>
      </c>
      <c r="D93" s="24">
        <f t="shared" si="5"/>
        <v>8.7006109979633761E-3</v>
      </c>
    </row>
    <row r="94" spans="1:4" x14ac:dyDescent="0.25">
      <c r="A94" s="23">
        <v>2015</v>
      </c>
      <c r="B94" s="64">
        <v>100507</v>
      </c>
      <c r="C94" s="64">
        <v>2845</v>
      </c>
      <c r="D94" s="23">
        <f t="shared" si="5"/>
        <v>5.5054570787212653E-2</v>
      </c>
    </row>
    <row r="95" spans="1:4" x14ac:dyDescent="0.25">
      <c r="A95" t="s">
        <v>15</v>
      </c>
    </row>
  </sheetData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16" workbookViewId="0">
      <selection activeCell="A27" sqref="A27"/>
    </sheetView>
  </sheetViews>
  <sheetFormatPr baseColWidth="10" defaultRowHeight="15" x14ac:dyDescent="0.25"/>
  <cols>
    <col min="2" max="2" width="15" customWidth="1"/>
  </cols>
  <sheetData>
    <row r="1" spans="1:2" ht="45" x14ac:dyDescent="0.25">
      <c r="A1" s="21" t="s">
        <v>6</v>
      </c>
      <c r="B1" s="21" t="s">
        <v>73</v>
      </c>
    </row>
    <row r="2" spans="1:2" x14ac:dyDescent="0.25">
      <c r="A2" s="23">
        <v>1991</v>
      </c>
      <c r="B2" s="62">
        <v>104156568</v>
      </c>
    </row>
    <row r="3" spans="1:2" x14ac:dyDescent="0.25">
      <c r="A3" s="24">
        <v>1992</v>
      </c>
      <c r="B3" s="63">
        <v>93429672</v>
      </c>
    </row>
    <row r="4" spans="1:2" x14ac:dyDescent="0.25">
      <c r="A4" s="23">
        <v>1993</v>
      </c>
      <c r="B4" s="62">
        <v>101910016</v>
      </c>
    </row>
    <row r="5" spans="1:2" x14ac:dyDescent="0.25">
      <c r="A5" s="24">
        <v>1994</v>
      </c>
      <c r="B5" s="63">
        <v>219296832</v>
      </c>
    </row>
    <row r="6" spans="1:2" x14ac:dyDescent="0.25">
      <c r="A6" s="23">
        <v>1995</v>
      </c>
      <c r="B6" s="62">
        <v>235328992</v>
      </c>
    </row>
    <row r="7" spans="1:2" x14ac:dyDescent="0.25">
      <c r="A7" s="24">
        <v>1996</v>
      </c>
      <c r="B7" s="63">
        <v>222606368</v>
      </c>
    </row>
    <row r="8" spans="1:2" x14ac:dyDescent="0.25">
      <c r="A8" s="23">
        <v>1997</v>
      </c>
      <c r="B8" s="62">
        <v>281760768</v>
      </c>
    </row>
    <row r="9" spans="1:2" x14ac:dyDescent="0.25">
      <c r="A9" s="24">
        <v>1998</v>
      </c>
      <c r="B9" s="63">
        <v>214246080</v>
      </c>
    </row>
    <row r="10" spans="1:2" x14ac:dyDescent="0.25">
      <c r="A10" s="23">
        <v>1999</v>
      </c>
      <c r="B10" s="62">
        <v>186923200</v>
      </c>
    </row>
    <row r="11" spans="1:2" x14ac:dyDescent="0.25">
      <c r="A11" s="24">
        <v>2000</v>
      </c>
      <c r="B11" s="63">
        <v>176623204</v>
      </c>
    </row>
    <row r="12" spans="1:2" x14ac:dyDescent="0.25">
      <c r="A12" s="23">
        <v>2001</v>
      </c>
      <c r="B12" s="62">
        <v>118484289</v>
      </c>
    </row>
    <row r="13" spans="1:2" x14ac:dyDescent="0.25">
      <c r="A13" s="24">
        <v>2002</v>
      </c>
      <c r="B13" s="63">
        <v>138285634</v>
      </c>
    </row>
    <row r="14" spans="1:2" x14ac:dyDescent="0.25">
      <c r="A14" s="23">
        <v>2003</v>
      </c>
      <c r="B14" s="62">
        <v>130589420</v>
      </c>
    </row>
    <row r="15" spans="1:2" x14ac:dyDescent="0.25">
      <c r="A15" s="24">
        <v>2004</v>
      </c>
      <c r="B15" s="63">
        <v>174454725</v>
      </c>
    </row>
    <row r="16" spans="1:2" x14ac:dyDescent="0.25">
      <c r="A16" s="23">
        <v>2005</v>
      </c>
      <c r="B16" s="62">
        <v>241156685</v>
      </c>
    </row>
    <row r="17" spans="1:2" x14ac:dyDescent="0.25">
      <c r="A17" s="24">
        <v>2006</v>
      </c>
      <c r="B17" s="63">
        <v>226209828</v>
      </c>
    </row>
    <row r="18" spans="1:2" x14ac:dyDescent="0.25">
      <c r="A18" s="23">
        <v>2007</v>
      </c>
      <c r="B18" s="62">
        <v>227464570</v>
      </c>
    </row>
    <row r="19" spans="1:2" x14ac:dyDescent="0.25">
      <c r="A19" s="24">
        <v>2008</v>
      </c>
      <c r="B19" s="63">
        <v>260693605</v>
      </c>
    </row>
    <row r="20" spans="1:2" x14ac:dyDescent="0.25">
      <c r="A20" s="23">
        <v>2009</v>
      </c>
      <c r="B20" s="62">
        <v>266880091</v>
      </c>
    </row>
    <row r="21" spans="1:2" x14ac:dyDescent="0.25">
      <c r="A21" s="24">
        <v>2010</v>
      </c>
      <c r="B21" s="63">
        <v>388145269</v>
      </c>
    </row>
    <row r="22" spans="1:2" x14ac:dyDescent="0.25">
      <c r="A22" s="23">
        <v>2011</v>
      </c>
      <c r="B22" s="62">
        <v>367879377</v>
      </c>
    </row>
    <row r="23" spans="1:2" x14ac:dyDescent="0.25">
      <c r="A23" s="24">
        <v>2012</v>
      </c>
      <c r="B23" s="63">
        <v>229520703</v>
      </c>
    </row>
    <row r="24" spans="1:2" x14ac:dyDescent="0.25">
      <c r="A24" s="23">
        <v>2013</v>
      </c>
      <c r="B24" s="62">
        <v>243616517</v>
      </c>
    </row>
    <row r="25" spans="1:2" x14ac:dyDescent="0.25">
      <c r="A25" s="24">
        <v>2014</v>
      </c>
      <c r="B25" s="63">
        <v>255093618</v>
      </c>
    </row>
    <row r="26" spans="1:2" x14ac:dyDescent="0.25">
      <c r="A26" s="23">
        <v>2015</v>
      </c>
      <c r="B26" s="62">
        <v>290843002</v>
      </c>
    </row>
    <row r="27" spans="1:2" x14ac:dyDescent="0.25">
      <c r="A27" t="s">
        <v>15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6"/>
  <sheetViews>
    <sheetView topLeftCell="A37" workbookViewId="0">
      <selection activeCell="C3" sqref="C3:C28"/>
    </sheetView>
  </sheetViews>
  <sheetFormatPr baseColWidth="10" defaultRowHeight="15" x14ac:dyDescent="0.25"/>
  <cols>
    <col min="2" max="2" width="13.7109375" bestFit="1" customWidth="1"/>
    <col min="3" max="3" width="16.85546875" customWidth="1"/>
    <col min="4" max="4" width="14.5703125" customWidth="1"/>
    <col min="5" max="5" width="15.140625" bestFit="1" customWidth="1"/>
    <col min="6" max="6" width="15.85546875" customWidth="1"/>
  </cols>
  <sheetData>
    <row r="2" spans="1:4" ht="18.75" x14ac:dyDescent="0.3">
      <c r="A2" s="54" t="s">
        <v>47</v>
      </c>
    </row>
    <row r="3" spans="1:4" ht="45" x14ac:dyDescent="0.25">
      <c r="A3" s="22" t="s">
        <v>6</v>
      </c>
      <c r="B3" s="21" t="s">
        <v>7</v>
      </c>
      <c r="C3" s="21" t="s">
        <v>34</v>
      </c>
      <c r="D3" s="21" t="s">
        <v>23</v>
      </c>
    </row>
    <row r="4" spans="1:4" x14ac:dyDescent="0.25">
      <c r="A4" s="23">
        <v>1991</v>
      </c>
      <c r="B4" s="25">
        <v>117.39608</v>
      </c>
      <c r="C4" s="25">
        <v>41.239551378248166</v>
      </c>
      <c r="D4" s="32">
        <f>(B4*1000000)/(C4*1000000000)</f>
        <v>2.8466866412596489E-3</v>
      </c>
    </row>
    <row r="5" spans="1:4" x14ac:dyDescent="0.25">
      <c r="A5" s="24">
        <v>1992</v>
      </c>
      <c r="B5" s="26">
        <v>106.158304</v>
      </c>
      <c r="C5" s="26">
        <v>49.279585355094838</v>
      </c>
      <c r="D5" s="33">
        <f t="shared" ref="D5:D28" si="0">(B5*1000000)/(C5*1000000000)</f>
        <v>2.1542044892434282E-3</v>
      </c>
    </row>
    <row r="6" spans="1:4" x14ac:dyDescent="0.25">
      <c r="A6" s="23">
        <v>1993</v>
      </c>
      <c r="B6" s="25">
        <v>111.905664</v>
      </c>
      <c r="C6" s="25">
        <v>55.802540100979527</v>
      </c>
      <c r="D6" s="32">
        <f t="shared" si="0"/>
        <v>2.0053865612120344E-3</v>
      </c>
    </row>
    <row r="7" spans="1:4" x14ac:dyDescent="0.25">
      <c r="A7" s="24">
        <v>1994</v>
      </c>
      <c r="B7" s="26">
        <v>230.752016</v>
      </c>
      <c r="C7" s="26">
        <v>81.703496603993358</v>
      </c>
      <c r="D7" s="33">
        <f t="shared" si="0"/>
        <v>2.8242612077966035E-3</v>
      </c>
    </row>
    <row r="8" spans="1:4" x14ac:dyDescent="0.25">
      <c r="A8" s="23">
        <v>1995</v>
      </c>
      <c r="B8" s="25">
        <v>248.418048</v>
      </c>
      <c r="C8" s="25">
        <v>92.507277798198501</v>
      </c>
      <c r="D8" s="32">
        <f t="shared" si="0"/>
        <v>2.685389235449297E-3</v>
      </c>
    </row>
    <row r="9" spans="1:4" x14ac:dyDescent="0.25">
      <c r="A9" s="24">
        <v>1996</v>
      </c>
      <c r="B9" s="26">
        <v>235.948736</v>
      </c>
      <c r="C9" s="26">
        <v>97.160111573336977</v>
      </c>
      <c r="D9" s="33">
        <f t="shared" si="0"/>
        <v>2.4284527073839828E-3</v>
      </c>
    </row>
    <row r="10" spans="1:4" x14ac:dyDescent="0.25">
      <c r="A10" s="23">
        <v>1997</v>
      </c>
      <c r="B10" s="25">
        <v>294.53584000000001</v>
      </c>
      <c r="C10" s="25">
        <v>106.6595079635281</v>
      </c>
      <c r="D10" s="32">
        <f t="shared" si="0"/>
        <v>2.7614588293498939E-3</v>
      </c>
    </row>
    <row r="11" spans="1:4" x14ac:dyDescent="0.25">
      <c r="A11" s="24">
        <v>1998</v>
      </c>
      <c r="B11" s="26">
        <v>223.45272</v>
      </c>
      <c r="C11" s="26">
        <v>98.443743190849105</v>
      </c>
      <c r="D11" s="33">
        <f t="shared" si="0"/>
        <v>2.2698519251426754E-3</v>
      </c>
    </row>
    <row r="12" spans="1:4" x14ac:dyDescent="0.25">
      <c r="A12" s="23">
        <v>1999</v>
      </c>
      <c r="B12" s="25">
        <v>196.59491199999999</v>
      </c>
      <c r="C12" s="25">
        <v>86.186156584381663</v>
      </c>
      <c r="D12" s="32">
        <f t="shared" si="0"/>
        <v>2.281049762411916E-3</v>
      </c>
    </row>
    <row r="13" spans="1:4" x14ac:dyDescent="0.25">
      <c r="A13" s="24">
        <v>2000</v>
      </c>
      <c r="B13" s="26">
        <v>189.49882500000001</v>
      </c>
      <c r="C13" s="26">
        <v>99.886577575544408</v>
      </c>
      <c r="D13" s="33">
        <f t="shared" si="0"/>
        <v>1.8971400322198614E-3</v>
      </c>
    </row>
    <row r="14" spans="1:4" x14ac:dyDescent="0.25">
      <c r="A14" s="23">
        <v>2001</v>
      </c>
      <c r="B14" s="25">
        <v>127.898691</v>
      </c>
      <c r="C14" s="25">
        <v>98.203544965267795</v>
      </c>
      <c r="D14" s="32">
        <f t="shared" si="0"/>
        <v>1.3023836465907077E-3</v>
      </c>
    </row>
    <row r="15" spans="1:4" x14ac:dyDescent="0.25">
      <c r="A15" s="24">
        <v>2002</v>
      </c>
      <c r="B15" s="26">
        <v>146.77928199999999</v>
      </c>
      <c r="C15" s="26">
        <v>97.933392356425259</v>
      </c>
      <c r="D15" s="33">
        <f t="shared" si="0"/>
        <v>1.4987664418465337E-3</v>
      </c>
    </row>
    <row r="16" spans="1:4" x14ac:dyDescent="0.25">
      <c r="A16" s="23">
        <v>2003</v>
      </c>
      <c r="B16" s="25">
        <v>136.01502199999999</v>
      </c>
      <c r="C16" s="25">
        <v>94.684582573316717</v>
      </c>
      <c r="D16" s="32">
        <f t="shared" si="0"/>
        <v>1.4365065389043677E-3</v>
      </c>
    </row>
    <row r="17" spans="1:4" x14ac:dyDescent="0.25">
      <c r="A17" s="24">
        <v>2004</v>
      </c>
      <c r="B17" s="26">
        <v>179.650712</v>
      </c>
      <c r="C17" s="26">
        <v>117.07486551527938</v>
      </c>
      <c r="D17" s="33">
        <f t="shared" si="0"/>
        <v>1.5344942845700205E-3</v>
      </c>
    </row>
    <row r="18" spans="1:4" x14ac:dyDescent="0.25">
      <c r="A18" s="23">
        <v>2005</v>
      </c>
      <c r="B18" s="25">
        <v>245.021457</v>
      </c>
      <c r="C18" s="25">
        <v>146.56626631057017</v>
      </c>
      <c r="D18" s="32">
        <f t="shared" si="0"/>
        <v>1.6717452328409992E-3</v>
      </c>
    </row>
    <row r="19" spans="1:4" x14ac:dyDescent="0.25">
      <c r="A19" s="24">
        <v>2006</v>
      </c>
      <c r="B19" s="26">
        <v>230.957716</v>
      </c>
      <c r="C19" s="26">
        <v>162.59014609641432</v>
      </c>
      <c r="D19" s="33">
        <f t="shared" si="0"/>
        <v>1.4204902421518487E-3</v>
      </c>
    </row>
    <row r="20" spans="1:4" x14ac:dyDescent="0.25">
      <c r="A20" s="23">
        <v>2007</v>
      </c>
      <c r="B20" s="25">
        <v>231.923089</v>
      </c>
      <c r="C20" s="25">
        <v>207.41649464237895</v>
      </c>
      <c r="D20" s="32">
        <f t="shared" si="0"/>
        <v>1.1181516175937432E-3</v>
      </c>
    </row>
    <row r="21" spans="1:4" x14ac:dyDescent="0.25">
      <c r="A21" s="24">
        <v>2008</v>
      </c>
      <c r="B21" s="26">
        <v>265.022673</v>
      </c>
      <c r="C21" s="26">
        <v>243.98243787084013</v>
      </c>
      <c r="D21" s="33">
        <f t="shared" si="0"/>
        <v>1.0862366788067681E-3</v>
      </c>
    </row>
    <row r="22" spans="1:4" x14ac:dyDescent="0.25">
      <c r="A22" s="23">
        <v>2009</v>
      </c>
      <c r="B22" s="25">
        <v>273.00163800000001</v>
      </c>
      <c r="C22" s="25">
        <v>233.8216705442575</v>
      </c>
      <c r="D22" s="32">
        <f t="shared" si="0"/>
        <v>1.1675634570762618E-3</v>
      </c>
    </row>
    <row r="23" spans="1:4" x14ac:dyDescent="0.25">
      <c r="A23" s="24">
        <v>2010</v>
      </c>
      <c r="B23" s="26">
        <v>393.85430200000002</v>
      </c>
      <c r="C23" s="26">
        <v>287.01818463752926</v>
      </c>
      <c r="D23" s="33">
        <f t="shared" si="0"/>
        <v>1.3722276952500151E-3</v>
      </c>
    </row>
    <row r="24" spans="1:4" x14ac:dyDescent="0.25">
      <c r="A24" s="23">
        <v>2011</v>
      </c>
      <c r="B24" s="25">
        <v>372.93016</v>
      </c>
      <c r="C24" s="25">
        <v>335.41515670218615</v>
      </c>
      <c r="D24" s="32">
        <f t="shared" si="0"/>
        <v>1.1118464760706186E-3</v>
      </c>
    </row>
    <row r="25" spans="1:4" x14ac:dyDescent="0.25">
      <c r="A25" s="24">
        <v>2012</v>
      </c>
      <c r="B25" s="26">
        <v>233.97899799999999</v>
      </c>
      <c r="C25" s="26">
        <v>369.65970037551983</v>
      </c>
      <c r="D25" s="33">
        <f t="shared" si="0"/>
        <v>6.3295781975236079E-4</v>
      </c>
    </row>
    <row r="26" spans="1:4" x14ac:dyDescent="0.25">
      <c r="A26" s="23">
        <v>2013</v>
      </c>
      <c r="B26" s="25">
        <v>248.12926200000001</v>
      </c>
      <c r="C26" s="25">
        <v>380.19188186037212</v>
      </c>
      <c r="D26" s="32">
        <f t="shared" si="0"/>
        <v>6.5264218895427924E-4</v>
      </c>
    </row>
    <row r="27" spans="1:4" x14ac:dyDescent="0.25">
      <c r="A27" s="24">
        <v>2014</v>
      </c>
      <c r="B27" s="26">
        <v>259.342128</v>
      </c>
      <c r="C27" s="26">
        <v>378.41602053371474</v>
      </c>
      <c r="D27" s="33">
        <f t="shared" si="0"/>
        <v>6.8533601625593457E-4</v>
      </c>
    </row>
    <row r="28" spans="1:4" x14ac:dyDescent="0.25">
      <c r="A28" s="23">
        <v>2015</v>
      </c>
      <c r="B28" s="25">
        <v>294.994102</v>
      </c>
      <c r="C28" s="25">
        <v>292.08015563330991</v>
      </c>
      <c r="D28" s="32">
        <f t="shared" si="0"/>
        <v>1.0099765297658509E-3</v>
      </c>
    </row>
    <row r="29" spans="1:4" x14ac:dyDescent="0.25">
      <c r="A29" t="s">
        <v>13</v>
      </c>
    </row>
    <row r="31" spans="1:4" ht="18.75" x14ac:dyDescent="0.3">
      <c r="A31" s="54" t="s">
        <v>48</v>
      </c>
    </row>
    <row r="32" spans="1:4" ht="45" x14ac:dyDescent="0.25">
      <c r="A32" s="22" t="s">
        <v>6</v>
      </c>
      <c r="B32" s="21" t="s">
        <v>8</v>
      </c>
      <c r="C32" s="21" t="s">
        <v>34</v>
      </c>
      <c r="D32" s="21" t="s">
        <v>24</v>
      </c>
    </row>
    <row r="33" spans="1:8" x14ac:dyDescent="0.25">
      <c r="A33" s="23">
        <v>1991</v>
      </c>
      <c r="B33" s="27">
        <v>314205</v>
      </c>
      <c r="C33" s="25">
        <v>41.239551378248166</v>
      </c>
      <c r="D33" s="52">
        <f>(B33)/(C33*1000000000)</f>
        <v>7.6190208064612371E-6</v>
      </c>
      <c r="E33" s="48"/>
    </row>
    <row r="34" spans="1:8" x14ac:dyDescent="0.25">
      <c r="A34" s="24">
        <v>1992</v>
      </c>
      <c r="B34" s="28">
        <v>367726</v>
      </c>
      <c r="C34" s="26">
        <v>49.279585355094838</v>
      </c>
      <c r="D34" s="53">
        <f t="shared" ref="D34:D57" si="1">(B34)/(C34*1000000000)</f>
        <v>7.4620351886134958E-6</v>
      </c>
      <c r="E34" s="29"/>
    </row>
    <row r="35" spans="1:8" x14ac:dyDescent="0.25">
      <c r="A35" s="23">
        <v>1993</v>
      </c>
      <c r="B35" s="27">
        <v>182919</v>
      </c>
      <c r="C35" s="25">
        <v>55.802540100979527</v>
      </c>
      <c r="D35" s="52">
        <f t="shared" si="1"/>
        <v>3.2779690614260966E-6</v>
      </c>
      <c r="E35" s="29"/>
    </row>
    <row r="36" spans="1:8" x14ac:dyDescent="0.25">
      <c r="A36" s="24">
        <v>1994</v>
      </c>
      <c r="B36" s="28">
        <v>132413</v>
      </c>
      <c r="C36" s="26">
        <v>81.703496603993358</v>
      </c>
      <c r="D36" s="53">
        <f t="shared" si="1"/>
        <v>1.6206527933778559E-6</v>
      </c>
      <c r="E36" s="29"/>
    </row>
    <row r="37" spans="1:8" x14ac:dyDescent="0.25">
      <c r="A37" s="23">
        <v>1995</v>
      </c>
      <c r="B37" s="27">
        <v>166344</v>
      </c>
      <c r="C37" s="25">
        <v>92.507277798198501</v>
      </c>
      <c r="D37" s="52">
        <f t="shared" si="1"/>
        <v>1.7981720353167652E-6</v>
      </c>
      <c r="E37" s="29"/>
      <c r="G37" s="13"/>
      <c r="H37" s="39" t="s">
        <v>25</v>
      </c>
    </row>
    <row r="38" spans="1:8" x14ac:dyDescent="0.25">
      <c r="A38" s="24">
        <v>1996</v>
      </c>
      <c r="B38" s="28">
        <v>139324</v>
      </c>
      <c r="C38" s="26">
        <v>97.160111573336977</v>
      </c>
      <c r="D38" s="53">
        <f t="shared" si="1"/>
        <v>1.4339629477971265E-6</v>
      </c>
      <c r="E38" s="29"/>
    </row>
    <row r="39" spans="1:8" x14ac:dyDescent="0.25">
      <c r="A39" s="23">
        <v>1997</v>
      </c>
      <c r="B39" s="27">
        <v>216494</v>
      </c>
      <c r="C39" s="25">
        <v>106.6595079635281</v>
      </c>
      <c r="D39" s="52">
        <f t="shared" si="1"/>
        <v>2.0297674734635888E-6</v>
      </c>
      <c r="E39" s="29"/>
    </row>
    <row r="40" spans="1:8" x14ac:dyDescent="0.25">
      <c r="A40" s="24">
        <v>1998</v>
      </c>
      <c r="B40" s="28">
        <v>210018</v>
      </c>
      <c r="C40" s="26">
        <v>98.443743190849105</v>
      </c>
      <c r="D40" s="53">
        <f t="shared" si="1"/>
        <v>2.1333808852924879E-6</v>
      </c>
      <c r="E40" s="29"/>
    </row>
    <row r="41" spans="1:8" x14ac:dyDescent="0.25">
      <c r="A41" s="23">
        <v>1999</v>
      </c>
      <c r="B41" s="27">
        <v>137275</v>
      </c>
      <c r="C41" s="25">
        <v>86.186156584381663</v>
      </c>
      <c r="D41" s="52">
        <f t="shared" si="1"/>
        <v>1.5927731951429943E-6</v>
      </c>
      <c r="E41" s="29"/>
    </row>
    <row r="42" spans="1:8" x14ac:dyDescent="0.25">
      <c r="A42" s="24">
        <v>2000</v>
      </c>
      <c r="B42" s="28">
        <v>154505</v>
      </c>
      <c r="C42" s="26">
        <v>99.886577575544408</v>
      </c>
      <c r="D42" s="53">
        <f t="shared" si="1"/>
        <v>1.5468044230782417E-6</v>
      </c>
      <c r="E42" s="29"/>
    </row>
    <row r="43" spans="1:8" x14ac:dyDescent="0.25">
      <c r="A43" s="23">
        <v>2001</v>
      </c>
      <c r="B43" s="27">
        <v>437031</v>
      </c>
      <c r="C43" s="25">
        <v>98.203544965267795</v>
      </c>
      <c r="D43" s="52">
        <f t="shared" si="1"/>
        <v>4.4502568634825482E-6</v>
      </c>
      <c r="E43" s="29"/>
    </row>
    <row r="44" spans="1:8" x14ac:dyDescent="0.25">
      <c r="A44" s="24">
        <v>2002</v>
      </c>
      <c r="B44" s="28">
        <v>257794</v>
      </c>
      <c r="C44" s="26">
        <v>97.933392356425259</v>
      </c>
      <c r="D44" s="53">
        <f t="shared" si="1"/>
        <v>2.6323401425916859E-6</v>
      </c>
      <c r="E44" s="29"/>
    </row>
    <row r="45" spans="1:8" x14ac:dyDescent="0.25">
      <c r="A45" s="23">
        <v>2003</v>
      </c>
      <c r="B45" s="27">
        <v>45486</v>
      </c>
      <c r="C45" s="25">
        <v>94.684582573316717</v>
      </c>
      <c r="D45" s="52">
        <f t="shared" si="1"/>
        <v>4.8039499952147981E-7</v>
      </c>
      <c r="E45" s="29"/>
    </row>
    <row r="46" spans="1:8" x14ac:dyDescent="0.25">
      <c r="A46" s="24">
        <v>2004</v>
      </c>
      <c r="B46" s="28">
        <v>208860</v>
      </c>
      <c r="C46" s="26">
        <v>117.07486551527938</v>
      </c>
      <c r="D46" s="53">
        <f t="shared" si="1"/>
        <v>1.7839866745159044E-6</v>
      </c>
      <c r="E46" s="29"/>
    </row>
    <row r="47" spans="1:8" x14ac:dyDescent="0.25">
      <c r="A47" s="23">
        <v>2005</v>
      </c>
      <c r="B47" s="27">
        <v>76770</v>
      </c>
      <c r="C47" s="25">
        <v>146.56626631057017</v>
      </c>
      <c r="D47" s="52">
        <f t="shared" si="1"/>
        <v>5.2379037777578604E-7</v>
      </c>
      <c r="E47" s="29"/>
    </row>
    <row r="48" spans="1:8" x14ac:dyDescent="0.25">
      <c r="A48" s="24">
        <v>2006</v>
      </c>
      <c r="B48" s="28">
        <v>379931</v>
      </c>
      <c r="C48" s="26">
        <v>162.59014609641432</v>
      </c>
      <c r="D48" s="53">
        <f t="shared" si="1"/>
        <v>2.3367406274098849E-6</v>
      </c>
      <c r="E48" s="29"/>
    </row>
    <row r="49" spans="1:6" x14ac:dyDescent="0.25">
      <c r="A49" s="23">
        <v>2007</v>
      </c>
      <c r="B49" s="27">
        <v>203043</v>
      </c>
      <c r="C49" s="25">
        <v>207.41649464237895</v>
      </c>
      <c r="D49" s="52">
        <f t="shared" si="1"/>
        <v>9.7891443180582353E-7</v>
      </c>
      <c r="E49" s="29"/>
    </row>
    <row r="50" spans="1:6" x14ac:dyDescent="0.25">
      <c r="A50" s="24">
        <v>2008</v>
      </c>
      <c r="B50" s="28">
        <v>561680</v>
      </c>
      <c r="C50" s="26">
        <v>243.98243787084013</v>
      </c>
      <c r="D50" s="53">
        <f t="shared" si="1"/>
        <v>2.3021329112931611E-6</v>
      </c>
      <c r="E50" s="29"/>
    </row>
    <row r="51" spans="1:6" x14ac:dyDescent="0.25">
      <c r="A51" s="23">
        <v>2009</v>
      </c>
      <c r="B51" s="27">
        <v>578600</v>
      </c>
      <c r="C51" s="25">
        <v>233.8216705442575</v>
      </c>
      <c r="D51" s="52">
        <f t="shared" si="1"/>
        <v>2.4745353955140922E-6</v>
      </c>
      <c r="E51" s="29"/>
    </row>
    <row r="52" spans="1:6" x14ac:dyDescent="0.25">
      <c r="A52" s="24">
        <v>2010</v>
      </c>
      <c r="B52" s="28">
        <v>265114</v>
      </c>
      <c r="C52" s="26">
        <v>287.01818463752926</v>
      </c>
      <c r="D52" s="53">
        <f t="shared" si="1"/>
        <v>9.2368363466171429E-7</v>
      </c>
      <c r="E52" s="29"/>
    </row>
    <row r="53" spans="1:6" x14ac:dyDescent="0.25">
      <c r="A53" s="23">
        <v>2011</v>
      </c>
      <c r="B53" s="27">
        <v>542317</v>
      </c>
      <c r="C53" s="25">
        <v>335.41515670218615</v>
      </c>
      <c r="D53" s="52">
        <f t="shared" si="1"/>
        <v>1.6168529929657328E-6</v>
      </c>
      <c r="E53" s="29"/>
    </row>
    <row r="54" spans="1:6" x14ac:dyDescent="0.25">
      <c r="A54" s="24">
        <v>2012</v>
      </c>
      <c r="B54" s="28">
        <v>634620</v>
      </c>
      <c r="C54" s="26">
        <v>369.65970037551983</v>
      </c>
      <c r="D54" s="53">
        <f t="shared" si="1"/>
        <v>1.7167681501535589E-6</v>
      </c>
      <c r="E54" s="29"/>
    </row>
    <row r="55" spans="1:6" x14ac:dyDescent="0.25">
      <c r="A55" s="23">
        <v>2013</v>
      </c>
      <c r="B55" s="27">
        <v>769105</v>
      </c>
      <c r="C55" s="25">
        <v>380.19188186037212</v>
      </c>
      <c r="D55" s="52">
        <f t="shared" si="1"/>
        <v>2.0229390386680025E-6</v>
      </c>
      <c r="E55" s="29"/>
    </row>
    <row r="56" spans="1:6" x14ac:dyDescent="0.25">
      <c r="A56" s="24">
        <v>2014</v>
      </c>
      <c r="B56" s="28">
        <v>709653</v>
      </c>
      <c r="C56" s="26">
        <v>378.41602053371474</v>
      </c>
      <c r="D56" s="53">
        <f t="shared" si="1"/>
        <v>1.8753249373509914E-6</v>
      </c>
      <c r="E56" s="29"/>
    </row>
    <row r="57" spans="1:6" x14ac:dyDescent="0.25">
      <c r="A57" s="23">
        <v>2015</v>
      </c>
      <c r="B57" s="27">
        <v>920875</v>
      </c>
      <c r="C57" s="25">
        <v>292.08015563330991</v>
      </c>
      <c r="D57" s="52">
        <f t="shared" si="1"/>
        <v>3.1528160412106403E-6</v>
      </c>
      <c r="E57" s="29"/>
    </row>
    <row r="58" spans="1:6" x14ac:dyDescent="0.25">
      <c r="A58" t="s">
        <v>13</v>
      </c>
    </row>
    <row r="60" spans="1:6" ht="18.75" x14ac:dyDescent="0.3">
      <c r="A60" s="54" t="s">
        <v>49</v>
      </c>
    </row>
    <row r="61" spans="1:6" ht="60" x14ac:dyDescent="0.25">
      <c r="A61" s="22" t="s">
        <v>6</v>
      </c>
      <c r="B61" s="21" t="s">
        <v>7</v>
      </c>
      <c r="C61" s="21" t="s">
        <v>8</v>
      </c>
      <c r="D61" s="21" t="s">
        <v>34</v>
      </c>
      <c r="E61" s="21" t="s">
        <v>26</v>
      </c>
    </row>
    <row r="62" spans="1:6" x14ac:dyDescent="0.25">
      <c r="A62" s="23">
        <v>1991</v>
      </c>
      <c r="B62" s="25">
        <v>117.39608</v>
      </c>
      <c r="C62" s="27">
        <v>314205</v>
      </c>
      <c r="D62" s="25">
        <v>41.239551378248201</v>
      </c>
      <c r="E62" s="32">
        <f>((B62*1000000)+C62)/(D62*1000000000)</f>
        <v>2.8543056620661078E-3</v>
      </c>
      <c r="F62" s="49"/>
    </row>
    <row r="63" spans="1:6" x14ac:dyDescent="0.25">
      <c r="A63" s="24">
        <v>1992</v>
      </c>
      <c r="B63" s="26">
        <v>106.158304</v>
      </c>
      <c r="C63" s="28">
        <v>367726</v>
      </c>
      <c r="D63" s="26">
        <v>49.279585355094838</v>
      </c>
      <c r="E63" s="33">
        <f t="shared" ref="E63:E86" si="2">((B63*1000000)+C63)/(D63*1000000000)</f>
        <v>2.1616665244320417E-3</v>
      </c>
      <c r="F63" s="40"/>
    </row>
    <row r="64" spans="1:6" x14ac:dyDescent="0.25">
      <c r="A64" s="23">
        <v>1993</v>
      </c>
      <c r="B64" s="25">
        <v>111.905664</v>
      </c>
      <c r="C64" s="27">
        <v>182919</v>
      </c>
      <c r="D64" s="25">
        <v>55.802540100979527</v>
      </c>
      <c r="E64" s="32">
        <f t="shared" si="2"/>
        <v>2.0086645302734608E-3</v>
      </c>
      <c r="F64" s="40"/>
    </row>
    <row r="65" spans="1:6" x14ac:dyDescent="0.25">
      <c r="A65" s="24">
        <v>1994</v>
      </c>
      <c r="B65" s="26">
        <v>230.752016</v>
      </c>
      <c r="C65" s="28">
        <v>132413</v>
      </c>
      <c r="D65" s="26">
        <v>81.703496603993358</v>
      </c>
      <c r="E65" s="33">
        <f t="shared" si="2"/>
        <v>2.8258818605899814E-3</v>
      </c>
      <c r="F65" s="40"/>
    </row>
    <row r="66" spans="1:6" x14ac:dyDescent="0.25">
      <c r="A66" s="23">
        <v>1995</v>
      </c>
      <c r="B66" s="25">
        <v>248.418048</v>
      </c>
      <c r="C66" s="27">
        <v>166344</v>
      </c>
      <c r="D66" s="25">
        <v>92.507277798198501</v>
      </c>
      <c r="E66" s="32">
        <f t="shared" si="2"/>
        <v>2.6871874074846139E-3</v>
      </c>
      <c r="F66" s="40"/>
    </row>
    <row r="67" spans="1:6" x14ac:dyDescent="0.25">
      <c r="A67" s="24">
        <v>1996</v>
      </c>
      <c r="B67" s="26">
        <v>235.948736</v>
      </c>
      <c r="C67" s="28">
        <v>139324</v>
      </c>
      <c r="D67" s="26">
        <v>97.160111573336977</v>
      </c>
      <c r="E67" s="33">
        <f t="shared" si="2"/>
        <v>2.4298866703317797E-3</v>
      </c>
      <c r="F67" s="40"/>
    </row>
    <row r="68" spans="1:6" x14ac:dyDescent="0.25">
      <c r="A68" s="23">
        <v>1997</v>
      </c>
      <c r="B68" s="25">
        <v>294.53584000000001</v>
      </c>
      <c r="C68" s="27">
        <v>216494</v>
      </c>
      <c r="D68" s="25">
        <v>106.6595079635281</v>
      </c>
      <c r="E68" s="32">
        <f t="shared" si="2"/>
        <v>2.7634885968233574E-3</v>
      </c>
      <c r="F68" s="40"/>
    </row>
    <row r="69" spans="1:6" x14ac:dyDescent="0.25">
      <c r="A69" s="24">
        <v>1998</v>
      </c>
      <c r="B69" s="26">
        <v>223.45272</v>
      </c>
      <c r="C69" s="28">
        <v>210018</v>
      </c>
      <c r="D69" s="26">
        <v>98.443743190849105</v>
      </c>
      <c r="E69" s="33">
        <f t="shared" si="2"/>
        <v>2.271985306027968E-3</v>
      </c>
      <c r="F69" s="40"/>
    </row>
    <row r="70" spans="1:6" x14ac:dyDescent="0.25">
      <c r="A70" s="23">
        <v>1999</v>
      </c>
      <c r="B70" s="25">
        <v>196.59491199999999</v>
      </c>
      <c r="C70" s="27">
        <v>137275</v>
      </c>
      <c r="D70" s="25">
        <v>86.186156584381663</v>
      </c>
      <c r="E70" s="32">
        <f t="shared" si="2"/>
        <v>2.2826425356070592E-3</v>
      </c>
      <c r="F70" s="40"/>
    </row>
    <row r="71" spans="1:6" x14ac:dyDescent="0.25">
      <c r="A71" s="24">
        <v>2000</v>
      </c>
      <c r="B71" s="26">
        <v>189.49882500000001</v>
      </c>
      <c r="C71" s="28">
        <v>154505</v>
      </c>
      <c r="D71" s="26">
        <v>99.886577575544408</v>
      </c>
      <c r="E71" s="33">
        <f t="shared" si="2"/>
        <v>1.8986868366429397E-3</v>
      </c>
      <c r="F71" s="40"/>
    </row>
    <row r="72" spans="1:6" x14ac:dyDescent="0.25">
      <c r="A72" s="23">
        <v>2001</v>
      </c>
      <c r="B72" s="25">
        <v>127.898691</v>
      </c>
      <c r="C72" s="27">
        <v>437031</v>
      </c>
      <c r="D72" s="25">
        <v>98.203544965267795</v>
      </c>
      <c r="E72" s="32">
        <f t="shared" si="2"/>
        <v>1.3068339034541902E-3</v>
      </c>
      <c r="F72" s="40"/>
    </row>
    <row r="73" spans="1:6" x14ac:dyDescent="0.25">
      <c r="A73" s="24">
        <v>2002</v>
      </c>
      <c r="B73" s="26">
        <v>146.77928199999999</v>
      </c>
      <c r="C73" s="28">
        <v>257794</v>
      </c>
      <c r="D73" s="26">
        <v>97.933392356425259</v>
      </c>
      <c r="E73" s="33">
        <f t="shared" si="2"/>
        <v>1.5013987819891253E-3</v>
      </c>
      <c r="F73" s="40"/>
    </row>
    <row r="74" spans="1:6" x14ac:dyDescent="0.25">
      <c r="A74" s="23">
        <v>2003</v>
      </c>
      <c r="B74" s="25">
        <v>136.01502199999999</v>
      </c>
      <c r="C74" s="27">
        <v>45486</v>
      </c>
      <c r="D74" s="25">
        <v>94.684582573316717</v>
      </c>
      <c r="E74" s="32">
        <f t="shared" si="2"/>
        <v>1.4369869339038892E-3</v>
      </c>
      <c r="F74" s="40"/>
    </row>
    <row r="75" spans="1:6" x14ac:dyDescent="0.25">
      <c r="A75" s="24">
        <v>2004</v>
      </c>
      <c r="B75" s="26">
        <v>179.650712</v>
      </c>
      <c r="C75" s="28">
        <v>208860</v>
      </c>
      <c r="D75" s="26">
        <v>117.07486551527938</v>
      </c>
      <c r="E75" s="33">
        <f t="shared" si="2"/>
        <v>1.5362782712445362E-3</v>
      </c>
      <c r="F75" s="40"/>
    </row>
    <row r="76" spans="1:6" x14ac:dyDescent="0.25">
      <c r="A76" s="23">
        <v>2005</v>
      </c>
      <c r="B76" s="25">
        <v>245.021457</v>
      </c>
      <c r="C76" s="27">
        <v>76770</v>
      </c>
      <c r="D76" s="25">
        <v>146.56626631057017</v>
      </c>
      <c r="E76" s="32">
        <f t="shared" si="2"/>
        <v>1.6722690232187749E-3</v>
      </c>
      <c r="F76" s="40"/>
    </row>
    <row r="77" spans="1:6" x14ac:dyDescent="0.25">
      <c r="A77" s="24">
        <v>2006</v>
      </c>
      <c r="B77" s="26">
        <v>230.957716</v>
      </c>
      <c r="C77" s="28">
        <v>379931</v>
      </c>
      <c r="D77" s="26">
        <v>162.59014609641432</v>
      </c>
      <c r="E77" s="33">
        <f t="shared" si="2"/>
        <v>1.4228269827792584E-3</v>
      </c>
      <c r="F77" s="40"/>
    </row>
    <row r="78" spans="1:6" x14ac:dyDescent="0.25">
      <c r="A78" s="23">
        <v>2007</v>
      </c>
      <c r="B78" s="25">
        <v>231.923089</v>
      </c>
      <c r="C78" s="27">
        <v>203043</v>
      </c>
      <c r="D78" s="25">
        <v>207.41649464237895</v>
      </c>
      <c r="E78" s="32">
        <f t="shared" si="2"/>
        <v>1.1191305320255491E-3</v>
      </c>
      <c r="F78" s="40"/>
    </row>
    <row r="79" spans="1:6" x14ac:dyDescent="0.25">
      <c r="A79" s="24">
        <v>2008</v>
      </c>
      <c r="B79" s="26">
        <v>265.022673</v>
      </c>
      <c r="C79" s="28">
        <v>561680</v>
      </c>
      <c r="D79" s="26">
        <v>243.98243787084013</v>
      </c>
      <c r="E79" s="33">
        <f t="shared" si="2"/>
        <v>1.0885388117180613E-3</v>
      </c>
      <c r="F79" s="40"/>
    </row>
    <row r="80" spans="1:6" x14ac:dyDescent="0.25">
      <c r="A80" s="23">
        <v>2009</v>
      </c>
      <c r="B80" s="25">
        <v>273.00163800000001</v>
      </c>
      <c r="C80" s="27">
        <v>578600</v>
      </c>
      <c r="D80" s="25">
        <v>233.8216705442575</v>
      </c>
      <c r="E80" s="32">
        <f t="shared" si="2"/>
        <v>1.1700379924717758E-3</v>
      </c>
      <c r="F80" s="40"/>
    </row>
    <row r="81" spans="1:6" x14ac:dyDescent="0.25">
      <c r="A81" s="24">
        <v>2010</v>
      </c>
      <c r="B81" s="26">
        <v>393.85430200000002</v>
      </c>
      <c r="C81" s="28">
        <v>265114</v>
      </c>
      <c r="D81" s="26">
        <v>287.01818463752926</v>
      </c>
      <c r="E81" s="33">
        <f t="shared" si="2"/>
        <v>1.3731513788846766E-3</v>
      </c>
      <c r="F81" s="40"/>
    </row>
    <row r="82" spans="1:6" x14ac:dyDescent="0.25">
      <c r="A82" s="23">
        <v>2011</v>
      </c>
      <c r="B82" s="25">
        <v>372.93016</v>
      </c>
      <c r="C82" s="27">
        <v>542317</v>
      </c>
      <c r="D82" s="25">
        <v>335.41515670218615</v>
      </c>
      <c r="E82" s="32">
        <f t="shared" si="2"/>
        <v>1.1134633290635844E-3</v>
      </c>
      <c r="F82" s="40"/>
    </row>
    <row r="83" spans="1:6" x14ac:dyDescent="0.25">
      <c r="A83" s="24">
        <v>2012</v>
      </c>
      <c r="B83" s="26">
        <v>233.97899799999999</v>
      </c>
      <c r="C83" s="28">
        <v>634620</v>
      </c>
      <c r="D83" s="26">
        <v>369.65970037551983</v>
      </c>
      <c r="E83" s="33">
        <f t="shared" si="2"/>
        <v>6.3467458790251443E-4</v>
      </c>
      <c r="F83" s="40"/>
    </row>
    <row r="84" spans="1:6" x14ac:dyDescent="0.25">
      <c r="A84" s="23">
        <v>2013</v>
      </c>
      <c r="B84" s="25">
        <v>248.12926200000001</v>
      </c>
      <c r="C84" s="27">
        <v>769105</v>
      </c>
      <c r="D84" s="25">
        <v>380.19188186037212</v>
      </c>
      <c r="E84" s="32">
        <f t="shared" si="2"/>
        <v>6.5466512799294721E-4</v>
      </c>
      <c r="F84" s="40"/>
    </row>
    <row r="85" spans="1:6" x14ac:dyDescent="0.25">
      <c r="A85" s="24">
        <v>2014</v>
      </c>
      <c r="B85" s="26">
        <v>259.342128</v>
      </c>
      <c r="C85" s="28">
        <v>709653</v>
      </c>
      <c r="D85" s="26">
        <v>378.41602053371474</v>
      </c>
      <c r="E85" s="33">
        <f t="shared" si="2"/>
        <v>6.8721134119328561E-4</v>
      </c>
      <c r="F85" s="40"/>
    </row>
    <row r="86" spans="1:6" x14ac:dyDescent="0.25">
      <c r="A86" s="23">
        <v>2015</v>
      </c>
      <c r="B86" s="25">
        <v>294.994102</v>
      </c>
      <c r="C86" s="27">
        <v>920875</v>
      </c>
      <c r="D86" s="25">
        <v>292.08015563330991</v>
      </c>
      <c r="E86" s="32">
        <f t="shared" si="2"/>
        <v>1.0131293458070616E-3</v>
      </c>
      <c r="F86" s="40"/>
    </row>
    <row r="87" spans="1:6" x14ac:dyDescent="0.25">
      <c r="A87" t="s">
        <v>13</v>
      </c>
    </row>
    <row r="89" spans="1:6" ht="18.75" x14ac:dyDescent="0.3">
      <c r="A89" s="54" t="s">
        <v>50</v>
      </c>
    </row>
    <row r="90" spans="1:6" ht="75" x14ac:dyDescent="0.25">
      <c r="A90" s="22" t="s">
        <v>6</v>
      </c>
      <c r="B90" s="21" t="s">
        <v>33</v>
      </c>
      <c r="C90" s="21" t="s">
        <v>34</v>
      </c>
      <c r="D90" s="21" t="s">
        <v>27</v>
      </c>
    </row>
    <row r="91" spans="1:6" x14ac:dyDescent="0.25">
      <c r="A91" s="23">
        <v>1991</v>
      </c>
      <c r="B91" s="25">
        <v>117.710285</v>
      </c>
      <c r="C91" s="25">
        <v>41.239551378248201</v>
      </c>
      <c r="D91" s="32">
        <f>(B91*1000000/2)/(C91*1000000000)</f>
        <v>1.4271528310330539E-3</v>
      </c>
      <c r="E91" s="29"/>
    </row>
    <row r="92" spans="1:6" x14ac:dyDescent="0.25">
      <c r="A92" s="24">
        <v>1992</v>
      </c>
      <c r="B92" s="26">
        <v>106.52603000000001</v>
      </c>
      <c r="C92" s="26">
        <v>49.279585355094838</v>
      </c>
      <c r="D92" s="33">
        <f t="shared" ref="D92:D115" si="3">(B92*1000000/2)/(C92*1000000000)</f>
        <v>1.0808332622160208E-3</v>
      </c>
      <c r="E92" s="29"/>
    </row>
    <row r="93" spans="1:6" x14ac:dyDescent="0.25">
      <c r="A93" s="23">
        <v>1993</v>
      </c>
      <c r="B93" s="25">
        <v>112.088583</v>
      </c>
      <c r="C93" s="25">
        <v>55.802540100979527</v>
      </c>
      <c r="D93" s="32">
        <f t="shared" si="3"/>
        <v>1.0043322651367304E-3</v>
      </c>
      <c r="E93" s="29"/>
    </row>
    <row r="94" spans="1:6" x14ac:dyDescent="0.25">
      <c r="A94" s="24">
        <v>1994</v>
      </c>
      <c r="B94" s="26">
        <v>230.88442900000001</v>
      </c>
      <c r="C94" s="26">
        <v>81.703496603993358</v>
      </c>
      <c r="D94" s="33">
        <f t="shared" si="3"/>
        <v>1.4129409302949907E-3</v>
      </c>
      <c r="E94" s="29"/>
    </row>
    <row r="95" spans="1:6" x14ac:dyDescent="0.25">
      <c r="A95" s="23">
        <v>1995</v>
      </c>
      <c r="B95" s="25">
        <v>248.58439200000001</v>
      </c>
      <c r="C95" s="25">
        <v>92.507277798198501</v>
      </c>
      <c r="D95" s="32">
        <f t="shared" si="3"/>
        <v>1.343593703742307E-3</v>
      </c>
      <c r="E95" s="29"/>
    </row>
    <row r="96" spans="1:6" x14ac:dyDescent="0.25">
      <c r="A96" s="24">
        <v>1996</v>
      </c>
      <c r="B96" s="26">
        <v>236.08806000000001</v>
      </c>
      <c r="C96" s="26">
        <v>97.160111573336977</v>
      </c>
      <c r="D96" s="33">
        <f t="shared" si="3"/>
        <v>1.2149433351658898E-3</v>
      </c>
      <c r="E96" s="29"/>
    </row>
    <row r="97" spans="1:5" x14ac:dyDescent="0.25">
      <c r="A97" s="23">
        <v>1997</v>
      </c>
      <c r="B97" s="25">
        <v>294.75233400000002</v>
      </c>
      <c r="C97" s="25">
        <v>106.6595079635281</v>
      </c>
      <c r="D97" s="32">
        <f t="shared" si="3"/>
        <v>1.3817442984116787E-3</v>
      </c>
      <c r="E97" s="29"/>
    </row>
    <row r="98" spans="1:5" x14ac:dyDescent="0.25">
      <c r="A98" s="24">
        <v>1998</v>
      </c>
      <c r="B98" s="26">
        <v>223.66273799999999</v>
      </c>
      <c r="C98" s="26">
        <v>98.443743190849105</v>
      </c>
      <c r="D98" s="33">
        <f t="shared" si="3"/>
        <v>1.135992653013984E-3</v>
      </c>
      <c r="E98" s="29"/>
    </row>
    <row r="99" spans="1:5" x14ac:dyDescent="0.25">
      <c r="A99" s="23">
        <v>1999</v>
      </c>
      <c r="B99" s="25">
        <v>196.73218700000001</v>
      </c>
      <c r="C99" s="25">
        <v>86.186156584381663</v>
      </c>
      <c r="D99" s="32">
        <f t="shared" si="3"/>
        <v>1.1413212678035296E-3</v>
      </c>
      <c r="E99" s="29"/>
    </row>
    <row r="100" spans="1:5" x14ac:dyDescent="0.25">
      <c r="A100" s="24">
        <v>2000</v>
      </c>
      <c r="B100" s="26">
        <v>189.65333000000001</v>
      </c>
      <c r="C100" s="26">
        <v>99.886577575544408</v>
      </c>
      <c r="D100" s="33">
        <f t="shared" si="3"/>
        <v>9.4934341832146987E-4</v>
      </c>
      <c r="E100" s="29"/>
    </row>
    <row r="101" spans="1:5" x14ac:dyDescent="0.25">
      <c r="A101" s="23">
        <v>2001</v>
      </c>
      <c r="B101" s="25">
        <v>128.335722</v>
      </c>
      <c r="C101" s="25">
        <v>98.203544965267795</v>
      </c>
      <c r="D101" s="32">
        <f t="shared" si="3"/>
        <v>6.5341695172709512E-4</v>
      </c>
      <c r="E101" s="29"/>
    </row>
    <row r="102" spans="1:5" x14ac:dyDescent="0.25">
      <c r="A102" s="24">
        <v>2002</v>
      </c>
      <c r="B102" s="26">
        <v>147.03707600000001</v>
      </c>
      <c r="C102" s="26">
        <v>97.933392356425259</v>
      </c>
      <c r="D102" s="33">
        <f t="shared" si="3"/>
        <v>7.5069939099456264E-4</v>
      </c>
      <c r="E102" s="29"/>
    </row>
    <row r="103" spans="1:5" x14ac:dyDescent="0.25">
      <c r="A103" s="23">
        <v>2003</v>
      </c>
      <c r="B103" s="25">
        <v>136.060508</v>
      </c>
      <c r="C103" s="25">
        <v>94.684582573316717</v>
      </c>
      <c r="D103" s="32">
        <f t="shared" si="3"/>
        <v>7.1849346695194462E-4</v>
      </c>
      <c r="E103" s="29"/>
    </row>
    <row r="104" spans="1:5" x14ac:dyDescent="0.25">
      <c r="A104" s="24">
        <v>2004</v>
      </c>
      <c r="B104" s="26">
        <v>179.85957199999999</v>
      </c>
      <c r="C104" s="26">
        <v>117.07486551527938</v>
      </c>
      <c r="D104" s="33">
        <f t="shared" si="3"/>
        <v>7.6813913562226812E-4</v>
      </c>
      <c r="E104" s="29"/>
    </row>
    <row r="105" spans="1:5" x14ac:dyDescent="0.25">
      <c r="A105" s="23">
        <v>2005</v>
      </c>
      <c r="B105" s="25">
        <v>245.09822700000001</v>
      </c>
      <c r="C105" s="25">
        <v>146.56626631057017</v>
      </c>
      <c r="D105" s="32">
        <f t="shared" si="3"/>
        <v>8.3613451160938744E-4</v>
      </c>
      <c r="E105" s="29"/>
    </row>
    <row r="106" spans="1:5" x14ac:dyDescent="0.25">
      <c r="A106" s="24">
        <v>2006</v>
      </c>
      <c r="B106" s="26">
        <v>231.337647</v>
      </c>
      <c r="C106" s="26">
        <v>162.59014609641432</v>
      </c>
      <c r="D106" s="33">
        <f t="shared" si="3"/>
        <v>7.1141349138962922E-4</v>
      </c>
      <c r="E106" s="29"/>
    </row>
    <row r="107" spans="1:5" x14ac:dyDescent="0.25">
      <c r="A107" s="23">
        <v>2007</v>
      </c>
      <c r="B107" s="25">
        <v>232.12613200000001</v>
      </c>
      <c r="C107" s="25">
        <v>207.41649464237895</v>
      </c>
      <c r="D107" s="32">
        <f t="shared" si="3"/>
        <v>5.5956526601277457E-4</v>
      </c>
      <c r="E107" s="29"/>
    </row>
    <row r="108" spans="1:5" x14ac:dyDescent="0.25">
      <c r="A108" s="24">
        <v>2008</v>
      </c>
      <c r="B108" s="26">
        <v>265.58435300000002</v>
      </c>
      <c r="C108" s="26">
        <v>243.98243787084013</v>
      </c>
      <c r="D108" s="33">
        <f t="shared" si="3"/>
        <v>5.4426940585903063E-4</v>
      </c>
      <c r="E108" s="29"/>
    </row>
    <row r="109" spans="1:5" x14ac:dyDescent="0.25">
      <c r="A109" s="23">
        <v>2009</v>
      </c>
      <c r="B109" s="25">
        <v>273.58023800000001</v>
      </c>
      <c r="C109" s="25">
        <v>233.8216705442575</v>
      </c>
      <c r="D109" s="32">
        <f t="shared" si="3"/>
        <v>5.8501899623588792E-4</v>
      </c>
      <c r="E109" s="29"/>
    </row>
    <row r="110" spans="1:5" x14ac:dyDescent="0.25">
      <c r="A110" s="24">
        <v>2010</v>
      </c>
      <c r="B110" s="26">
        <v>394.119416</v>
      </c>
      <c r="C110" s="26">
        <v>287.01818463752926</v>
      </c>
      <c r="D110" s="33">
        <f t="shared" si="3"/>
        <v>6.8657568944233832E-4</v>
      </c>
      <c r="E110" s="29"/>
    </row>
    <row r="111" spans="1:5" x14ac:dyDescent="0.25">
      <c r="A111" s="23">
        <v>2011</v>
      </c>
      <c r="B111" s="25">
        <v>373.47247700000003</v>
      </c>
      <c r="C111" s="25">
        <v>335.41515670218615</v>
      </c>
      <c r="D111" s="32">
        <f t="shared" si="3"/>
        <v>5.567316645317922E-4</v>
      </c>
      <c r="E111" s="29"/>
    </row>
    <row r="112" spans="1:5" x14ac:dyDescent="0.25">
      <c r="A112" s="24">
        <v>2012</v>
      </c>
      <c r="B112" s="26">
        <v>234.613618</v>
      </c>
      <c r="C112" s="26">
        <v>369.65970037551983</v>
      </c>
      <c r="D112" s="33">
        <f t="shared" si="3"/>
        <v>3.1733729395125722E-4</v>
      </c>
      <c r="E112" s="29"/>
    </row>
    <row r="113" spans="1:5" x14ac:dyDescent="0.25">
      <c r="A113" s="23">
        <v>2013</v>
      </c>
      <c r="B113" s="25">
        <v>248.89836700000001</v>
      </c>
      <c r="C113" s="25">
        <v>380.19188186037212</v>
      </c>
      <c r="D113" s="32">
        <f t="shared" si="3"/>
        <v>3.273325639964736E-4</v>
      </c>
      <c r="E113" s="29"/>
    </row>
    <row r="114" spans="1:5" x14ac:dyDescent="0.25">
      <c r="A114" s="24">
        <v>2014</v>
      </c>
      <c r="B114" s="26">
        <v>260.05178100000001</v>
      </c>
      <c r="C114" s="26">
        <v>378.41602053371474</v>
      </c>
      <c r="D114" s="33">
        <f t="shared" si="3"/>
        <v>3.4360567059664281E-4</v>
      </c>
      <c r="E114" s="29"/>
    </row>
    <row r="115" spans="1:5" x14ac:dyDescent="0.25">
      <c r="A115" s="23">
        <v>2015</v>
      </c>
      <c r="B115" s="25">
        <v>295.91497700000002</v>
      </c>
      <c r="C115" s="25">
        <v>292.08015563330991</v>
      </c>
      <c r="D115" s="32">
        <f t="shared" si="3"/>
        <v>5.0656467290353079E-4</v>
      </c>
      <c r="E115" s="29"/>
    </row>
    <row r="116" spans="1:5" x14ac:dyDescent="0.25">
      <c r="A116" t="s">
        <v>13</v>
      </c>
    </row>
  </sheetData>
  <pageMargins left="0.7" right="0.7" top="0.75" bottom="0.75" header="0.3" footer="0.3"/>
  <pageSetup paperSize="9" orientation="portrait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6" workbookViewId="0">
      <selection activeCell="A27" sqref="A27"/>
    </sheetView>
  </sheetViews>
  <sheetFormatPr baseColWidth="10" defaultRowHeight="15" x14ac:dyDescent="0.25"/>
  <sheetData>
    <row r="1" spans="1:2" ht="75" x14ac:dyDescent="0.25">
      <c r="A1" s="21" t="s">
        <v>6</v>
      </c>
      <c r="B1" s="82" t="s">
        <v>96</v>
      </c>
    </row>
    <row r="2" spans="1:2" x14ac:dyDescent="0.25">
      <c r="A2" s="23">
        <v>1991</v>
      </c>
      <c r="B2" s="64">
        <v>0</v>
      </c>
    </row>
    <row r="3" spans="1:2" x14ac:dyDescent="0.25">
      <c r="A3" s="24">
        <v>1992</v>
      </c>
      <c r="B3" s="65">
        <v>0</v>
      </c>
    </row>
    <row r="4" spans="1:2" x14ac:dyDescent="0.25">
      <c r="A4" s="23">
        <v>1993</v>
      </c>
      <c r="B4" s="64">
        <v>710</v>
      </c>
    </row>
    <row r="5" spans="1:2" x14ac:dyDescent="0.25">
      <c r="A5" s="24">
        <v>1994</v>
      </c>
      <c r="B5" s="65">
        <v>2301</v>
      </c>
    </row>
    <row r="6" spans="1:2" x14ac:dyDescent="0.25">
      <c r="A6" s="23">
        <v>1995</v>
      </c>
      <c r="B6" s="64">
        <v>0</v>
      </c>
    </row>
    <row r="7" spans="1:2" x14ac:dyDescent="0.25">
      <c r="A7" s="24">
        <v>1996</v>
      </c>
      <c r="B7" s="65">
        <v>1193</v>
      </c>
    </row>
    <row r="8" spans="1:2" x14ac:dyDescent="0.25">
      <c r="A8" s="23">
        <v>1997</v>
      </c>
      <c r="B8" s="64">
        <v>5237</v>
      </c>
    </row>
    <row r="9" spans="1:2" x14ac:dyDescent="0.25">
      <c r="A9" s="24">
        <v>1998</v>
      </c>
      <c r="B9" s="65">
        <v>987</v>
      </c>
    </row>
    <row r="10" spans="1:2" x14ac:dyDescent="0.25">
      <c r="A10" s="23">
        <v>1999</v>
      </c>
      <c r="B10" s="64">
        <v>1006</v>
      </c>
    </row>
    <row r="11" spans="1:2" x14ac:dyDescent="0.25">
      <c r="A11" s="24">
        <v>2000</v>
      </c>
      <c r="B11" s="65">
        <v>590</v>
      </c>
    </row>
    <row r="12" spans="1:2" x14ac:dyDescent="0.25">
      <c r="A12" s="23">
        <v>2001</v>
      </c>
      <c r="B12" s="64">
        <v>3113</v>
      </c>
    </row>
    <row r="13" spans="1:2" x14ac:dyDescent="0.25">
      <c r="A13" s="24">
        <v>2002</v>
      </c>
      <c r="B13" s="65">
        <v>2130</v>
      </c>
    </row>
    <row r="14" spans="1:2" x14ac:dyDescent="0.25">
      <c r="A14" s="23">
        <v>2003</v>
      </c>
      <c r="B14" s="64">
        <v>1473</v>
      </c>
    </row>
    <row r="15" spans="1:2" x14ac:dyDescent="0.25">
      <c r="A15" s="24">
        <v>2004</v>
      </c>
      <c r="B15" s="65">
        <v>0</v>
      </c>
    </row>
    <row r="16" spans="1:2" x14ac:dyDescent="0.25">
      <c r="A16" s="23">
        <v>2005</v>
      </c>
      <c r="B16" s="64">
        <v>1251</v>
      </c>
    </row>
    <row r="17" spans="1:2" x14ac:dyDescent="0.25">
      <c r="A17" s="24">
        <v>2006</v>
      </c>
      <c r="B17" s="65">
        <v>270781</v>
      </c>
    </row>
    <row r="18" spans="1:2" x14ac:dyDescent="0.25">
      <c r="A18" s="23">
        <v>2007</v>
      </c>
      <c r="B18" s="64">
        <v>148</v>
      </c>
    </row>
    <row r="19" spans="1:2" x14ac:dyDescent="0.25">
      <c r="A19" s="24">
        <v>2008</v>
      </c>
      <c r="B19" s="65">
        <v>339</v>
      </c>
    </row>
    <row r="20" spans="1:2" x14ac:dyDescent="0.25">
      <c r="A20" s="23">
        <v>2009</v>
      </c>
      <c r="B20" s="64">
        <v>745</v>
      </c>
    </row>
    <row r="21" spans="1:2" x14ac:dyDescent="0.25">
      <c r="A21" s="24">
        <v>2010</v>
      </c>
      <c r="B21" s="65">
        <v>1657</v>
      </c>
    </row>
    <row r="22" spans="1:2" x14ac:dyDescent="0.25">
      <c r="A22" s="23">
        <v>2011</v>
      </c>
      <c r="B22" s="64">
        <v>19688</v>
      </c>
    </row>
    <row r="23" spans="1:2" x14ac:dyDescent="0.25">
      <c r="A23" s="24">
        <v>2012</v>
      </c>
      <c r="B23" s="65">
        <v>12362</v>
      </c>
    </row>
    <row r="24" spans="1:2" x14ac:dyDescent="0.25">
      <c r="A24" s="23">
        <v>2013</v>
      </c>
      <c r="B24" s="64">
        <v>30148</v>
      </c>
    </row>
    <row r="25" spans="1:2" x14ac:dyDescent="0.25">
      <c r="A25" s="24">
        <v>2014</v>
      </c>
      <c r="B25" s="65">
        <v>5272</v>
      </c>
    </row>
    <row r="26" spans="1:2" x14ac:dyDescent="0.25">
      <c r="A26" s="23">
        <v>2015</v>
      </c>
      <c r="B26" s="64">
        <v>23696</v>
      </c>
    </row>
    <row r="27" spans="1:2" x14ac:dyDescent="0.25">
      <c r="A27" t="s">
        <v>15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6" workbookViewId="0">
      <selection activeCell="A27" sqref="A27"/>
    </sheetView>
  </sheetViews>
  <sheetFormatPr baseColWidth="10" defaultRowHeight="15" x14ac:dyDescent="0.25"/>
  <cols>
    <col min="2" max="2" width="14.42578125" customWidth="1"/>
    <col min="4" max="4" width="13" customWidth="1"/>
  </cols>
  <sheetData>
    <row r="1" spans="1:4" ht="75" x14ac:dyDescent="0.25">
      <c r="A1" s="21" t="s">
        <v>6</v>
      </c>
      <c r="B1" s="21" t="s">
        <v>73</v>
      </c>
      <c r="C1" s="82" t="s">
        <v>96</v>
      </c>
      <c r="D1" s="47" t="s">
        <v>95</v>
      </c>
    </row>
    <row r="2" spans="1:4" x14ac:dyDescent="0.25">
      <c r="A2" s="23">
        <v>1991</v>
      </c>
      <c r="B2" s="62">
        <v>104156568</v>
      </c>
      <c r="C2" s="64">
        <v>0</v>
      </c>
      <c r="D2" s="64">
        <f>B2-C2</f>
        <v>104156568</v>
      </c>
    </row>
    <row r="3" spans="1:4" x14ac:dyDescent="0.25">
      <c r="A3" s="24">
        <v>1992</v>
      </c>
      <c r="B3" s="63">
        <v>93429672</v>
      </c>
      <c r="C3" s="65">
        <v>0</v>
      </c>
      <c r="D3" s="65">
        <f t="shared" ref="D3:D26" si="0">B3-C3</f>
        <v>93429672</v>
      </c>
    </row>
    <row r="4" spans="1:4" x14ac:dyDescent="0.25">
      <c r="A4" s="23">
        <v>1993</v>
      </c>
      <c r="B4" s="62">
        <v>101910016</v>
      </c>
      <c r="C4" s="64">
        <v>710</v>
      </c>
      <c r="D4" s="64">
        <f t="shared" si="0"/>
        <v>101909306</v>
      </c>
    </row>
    <row r="5" spans="1:4" x14ac:dyDescent="0.25">
      <c r="A5" s="24">
        <v>1994</v>
      </c>
      <c r="B5" s="63">
        <v>219296832</v>
      </c>
      <c r="C5" s="65">
        <v>2301</v>
      </c>
      <c r="D5" s="65">
        <f t="shared" si="0"/>
        <v>219294531</v>
      </c>
    </row>
    <row r="6" spans="1:4" x14ac:dyDescent="0.25">
      <c r="A6" s="23">
        <v>1995</v>
      </c>
      <c r="B6" s="62">
        <v>235328992</v>
      </c>
      <c r="C6" s="64">
        <v>0</v>
      </c>
      <c r="D6" s="64">
        <f t="shared" si="0"/>
        <v>235328992</v>
      </c>
    </row>
    <row r="7" spans="1:4" x14ac:dyDescent="0.25">
      <c r="A7" s="24">
        <v>1996</v>
      </c>
      <c r="B7" s="63">
        <v>222606368</v>
      </c>
      <c r="C7" s="65">
        <v>1193</v>
      </c>
      <c r="D7" s="65">
        <f t="shared" si="0"/>
        <v>222605175</v>
      </c>
    </row>
    <row r="8" spans="1:4" x14ac:dyDescent="0.25">
      <c r="A8" s="23">
        <v>1997</v>
      </c>
      <c r="B8" s="62">
        <v>281760768</v>
      </c>
      <c r="C8" s="64">
        <v>5237</v>
      </c>
      <c r="D8" s="64">
        <f t="shared" si="0"/>
        <v>281755531</v>
      </c>
    </row>
    <row r="9" spans="1:4" x14ac:dyDescent="0.25">
      <c r="A9" s="24">
        <v>1998</v>
      </c>
      <c r="B9" s="63">
        <v>214246080</v>
      </c>
      <c r="C9" s="65">
        <v>987</v>
      </c>
      <c r="D9" s="65">
        <f t="shared" si="0"/>
        <v>214245093</v>
      </c>
    </row>
    <row r="10" spans="1:4" x14ac:dyDescent="0.25">
      <c r="A10" s="23">
        <v>1999</v>
      </c>
      <c r="B10" s="62">
        <v>186923200</v>
      </c>
      <c r="C10" s="64">
        <v>1006</v>
      </c>
      <c r="D10" s="64">
        <f t="shared" si="0"/>
        <v>186922194</v>
      </c>
    </row>
    <row r="11" spans="1:4" x14ac:dyDescent="0.25">
      <c r="A11" s="24">
        <v>2000</v>
      </c>
      <c r="B11" s="63">
        <v>176623204</v>
      </c>
      <c r="C11" s="65">
        <v>590</v>
      </c>
      <c r="D11" s="65">
        <f t="shared" si="0"/>
        <v>176622614</v>
      </c>
    </row>
    <row r="12" spans="1:4" x14ac:dyDescent="0.25">
      <c r="A12" s="23">
        <v>2001</v>
      </c>
      <c r="B12" s="62">
        <v>118484289</v>
      </c>
      <c r="C12" s="64">
        <v>3113</v>
      </c>
      <c r="D12" s="64">
        <f t="shared" si="0"/>
        <v>118481176</v>
      </c>
    </row>
    <row r="13" spans="1:4" x14ac:dyDescent="0.25">
      <c r="A13" s="24">
        <v>2002</v>
      </c>
      <c r="B13" s="63">
        <v>138285634</v>
      </c>
      <c r="C13" s="65">
        <v>2130</v>
      </c>
      <c r="D13" s="65">
        <f t="shared" si="0"/>
        <v>138283504</v>
      </c>
    </row>
    <row r="14" spans="1:4" x14ac:dyDescent="0.25">
      <c r="A14" s="23">
        <v>2003</v>
      </c>
      <c r="B14" s="62">
        <v>130589420</v>
      </c>
      <c r="C14" s="64">
        <v>1473</v>
      </c>
      <c r="D14" s="64">
        <f t="shared" si="0"/>
        <v>130587947</v>
      </c>
    </row>
    <row r="15" spans="1:4" x14ac:dyDescent="0.25">
      <c r="A15" s="24">
        <v>2004</v>
      </c>
      <c r="B15" s="63">
        <v>174454725</v>
      </c>
      <c r="C15" s="65">
        <v>0</v>
      </c>
      <c r="D15" s="65">
        <f t="shared" si="0"/>
        <v>174454725</v>
      </c>
    </row>
    <row r="16" spans="1:4" x14ac:dyDescent="0.25">
      <c r="A16" s="23">
        <v>2005</v>
      </c>
      <c r="B16" s="62">
        <v>241156685</v>
      </c>
      <c r="C16" s="64">
        <v>1251</v>
      </c>
      <c r="D16" s="64">
        <f t="shared" si="0"/>
        <v>241155434</v>
      </c>
    </row>
    <row r="17" spans="1:4" x14ac:dyDescent="0.25">
      <c r="A17" s="24">
        <v>2006</v>
      </c>
      <c r="B17" s="63">
        <v>226209828</v>
      </c>
      <c r="C17" s="65">
        <v>270781</v>
      </c>
      <c r="D17" s="65">
        <f t="shared" si="0"/>
        <v>225939047</v>
      </c>
    </row>
    <row r="18" spans="1:4" x14ac:dyDescent="0.25">
      <c r="A18" s="23">
        <v>2007</v>
      </c>
      <c r="B18" s="62">
        <v>227464570</v>
      </c>
      <c r="C18" s="64">
        <v>148</v>
      </c>
      <c r="D18" s="64">
        <f t="shared" si="0"/>
        <v>227464422</v>
      </c>
    </row>
    <row r="19" spans="1:4" x14ac:dyDescent="0.25">
      <c r="A19" s="24">
        <v>2008</v>
      </c>
      <c r="B19" s="63">
        <v>260693605</v>
      </c>
      <c r="C19" s="65">
        <v>339</v>
      </c>
      <c r="D19" s="65">
        <f t="shared" si="0"/>
        <v>260693266</v>
      </c>
    </row>
    <row r="20" spans="1:4" x14ac:dyDescent="0.25">
      <c r="A20" s="23">
        <v>2009</v>
      </c>
      <c r="B20" s="62">
        <v>266880091</v>
      </c>
      <c r="C20" s="64">
        <v>745</v>
      </c>
      <c r="D20" s="64">
        <f t="shared" si="0"/>
        <v>266879346</v>
      </c>
    </row>
    <row r="21" spans="1:4" x14ac:dyDescent="0.25">
      <c r="A21" s="24">
        <v>2010</v>
      </c>
      <c r="B21" s="63">
        <v>388145269</v>
      </c>
      <c r="C21" s="65">
        <v>1657</v>
      </c>
      <c r="D21" s="65">
        <f t="shared" si="0"/>
        <v>388143612</v>
      </c>
    </row>
    <row r="22" spans="1:4" x14ac:dyDescent="0.25">
      <c r="A22" s="23">
        <v>2011</v>
      </c>
      <c r="B22" s="62">
        <v>367879377</v>
      </c>
      <c r="C22" s="64">
        <v>19688</v>
      </c>
      <c r="D22" s="64">
        <f t="shared" si="0"/>
        <v>367859689</v>
      </c>
    </row>
    <row r="23" spans="1:4" x14ac:dyDescent="0.25">
      <c r="A23" s="24">
        <v>2012</v>
      </c>
      <c r="B23" s="63">
        <v>229520703</v>
      </c>
      <c r="C23" s="65">
        <v>12362</v>
      </c>
      <c r="D23" s="65">
        <f t="shared" si="0"/>
        <v>229508341</v>
      </c>
    </row>
    <row r="24" spans="1:4" x14ac:dyDescent="0.25">
      <c r="A24" s="23">
        <v>2013</v>
      </c>
      <c r="B24" s="62">
        <v>243616517</v>
      </c>
      <c r="C24" s="64">
        <v>30148</v>
      </c>
      <c r="D24" s="64">
        <f t="shared" si="0"/>
        <v>243586369</v>
      </c>
    </row>
    <row r="25" spans="1:4" x14ac:dyDescent="0.25">
      <c r="A25" s="24">
        <v>2014</v>
      </c>
      <c r="B25" s="63">
        <v>255093618</v>
      </c>
      <c r="C25" s="65">
        <v>5272</v>
      </c>
      <c r="D25" s="65">
        <f t="shared" si="0"/>
        <v>255088346</v>
      </c>
    </row>
    <row r="26" spans="1:4" x14ac:dyDescent="0.25">
      <c r="A26" s="23">
        <v>2015</v>
      </c>
      <c r="B26" s="62">
        <v>290843002</v>
      </c>
      <c r="C26" s="64">
        <v>23696</v>
      </c>
      <c r="D26" s="64">
        <f t="shared" si="0"/>
        <v>290819306</v>
      </c>
    </row>
    <row r="27" spans="1:4" x14ac:dyDescent="0.25">
      <c r="A27" t="s">
        <v>15</v>
      </c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13" workbookViewId="0">
      <selection activeCell="A29" sqref="A29:XFD29"/>
    </sheetView>
  </sheetViews>
  <sheetFormatPr baseColWidth="10" defaultRowHeight="15" x14ac:dyDescent="0.25"/>
  <cols>
    <col min="2" max="2" width="14.42578125" customWidth="1"/>
  </cols>
  <sheetData>
    <row r="1" spans="1:4" x14ac:dyDescent="0.25">
      <c r="A1" t="s">
        <v>51</v>
      </c>
    </row>
    <row r="2" spans="1:4" ht="45" x14ac:dyDescent="0.25">
      <c r="A2" s="21" t="s">
        <v>6</v>
      </c>
      <c r="B2" s="21" t="s">
        <v>73</v>
      </c>
      <c r="C2" s="21" t="s">
        <v>16</v>
      </c>
      <c r="D2" s="47" t="s">
        <v>82</v>
      </c>
    </row>
    <row r="3" spans="1:4" x14ac:dyDescent="0.25">
      <c r="A3" s="23">
        <v>1991</v>
      </c>
      <c r="B3" s="62">
        <v>104156568</v>
      </c>
      <c r="C3" s="23">
        <v>34916770</v>
      </c>
      <c r="D3" s="66">
        <f>B3/C3</f>
        <v>2.9829955061708171</v>
      </c>
    </row>
    <row r="4" spans="1:4" x14ac:dyDescent="0.25">
      <c r="A4" s="24">
        <v>1992</v>
      </c>
      <c r="B4" s="63">
        <v>93429672</v>
      </c>
      <c r="C4" s="24">
        <v>35558683</v>
      </c>
      <c r="D4" s="68">
        <f t="shared" ref="D4:D27" si="0">B4/C4</f>
        <v>2.6274784136409099</v>
      </c>
    </row>
    <row r="5" spans="1:4" x14ac:dyDescent="0.25">
      <c r="A5" s="23">
        <v>1993</v>
      </c>
      <c r="B5" s="62">
        <v>101910016</v>
      </c>
      <c r="C5" s="23">
        <v>36195170</v>
      </c>
      <c r="D5" s="66">
        <f t="shared" si="0"/>
        <v>2.8155694806793283</v>
      </c>
    </row>
    <row r="6" spans="1:4" x14ac:dyDescent="0.25">
      <c r="A6" s="24">
        <v>1994</v>
      </c>
      <c r="B6" s="63">
        <v>219296832</v>
      </c>
      <c r="C6" s="24">
        <v>36823539</v>
      </c>
      <c r="D6" s="68">
        <f t="shared" si="0"/>
        <v>5.9553437272827034</v>
      </c>
    </row>
    <row r="7" spans="1:4" x14ac:dyDescent="0.25">
      <c r="A7" s="23">
        <v>1995</v>
      </c>
      <c r="B7" s="62">
        <v>235328992</v>
      </c>
      <c r="C7" s="23">
        <v>37441980</v>
      </c>
      <c r="D7" s="66">
        <f t="shared" si="0"/>
        <v>6.2851641927056212</v>
      </c>
    </row>
    <row r="8" spans="1:4" x14ac:dyDescent="0.25">
      <c r="A8" s="24">
        <v>1996</v>
      </c>
      <c r="B8" s="63">
        <v>222606368</v>
      </c>
      <c r="C8" s="24">
        <v>38049040</v>
      </c>
      <c r="D8" s="68">
        <f t="shared" si="0"/>
        <v>5.8505120759945584</v>
      </c>
    </row>
    <row r="9" spans="1:4" x14ac:dyDescent="0.25">
      <c r="A9" s="23">
        <v>1997</v>
      </c>
      <c r="B9" s="62">
        <v>281760768</v>
      </c>
      <c r="C9" s="23">
        <v>38645409</v>
      </c>
      <c r="D9" s="66">
        <f t="shared" si="0"/>
        <v>7.2909247253664722</v>
      </c>
    </row>
    <row r="10" spans="1:4" x14ac:dyDescent="0.25">
      <c r="A10" s="24">
        <v>1998</v>
      </c>
      <c r="B10" s="63">
        <v>214246080</v>
      </c>
      <c r="C10" s="24">
        <v>39234059</v>
      </c>
      <c r="D10" s="68">
        <f t="shared" si="0"/>
        <v>5.4607166696670362</v>
      </c>
    </row>
    <row r="11" spans="1:4" x14ac:dyDescent="0.25">
      <c r="A11" s="23">
        <v>1999</v>
      </c>
      <c r="B11" s="62">
        <v>186923200</v>
      </c>
      <c r="C11" s="23">
        <v>39819279</v>
      </c>
      <c r="D11" s="66">
        <f t="shared" si="0"/>
        <v>4.6942889146737183</v>
      </c>
    </row>
    <row r="12" spans="1:4" x14ac:dyDescent="0.25">
      <c r="A12" s="24">
        <v>2000</v>
      </c>
      <c r="B12" s="63">
        <v>176623204</v>
      </c>
      <c r="C12" s="24">
        <v>40403959</v>
      </c>
      <c r="D12" s="68">
        <f t="shared" si="0"/>
        <v>4.3714331063448508</v>
      </c>
    </row>
    <row r="13" spans="1:4" x14ac:dyDescent="0.25">
      <c r="A13" s="23">
        <v>2001</v>
      </c>
      <c r="B13" s="62">
        <v>118484289</v>
      </c>
      <c r="C13" s="23">
        <v>40988909</v>
      </c>
      <c r="D13" s="66">
        <f t="shared" si="0"/>
        <v>2.8906426614087239</v>
      </c>
    </row>
    <row r="14" spans="1:4" x14ac:dyDescent="0.25">
      <c r="A14" s="24">
        <v>2002</v>
      </c>
      <c r="B14" s="63">
        <v>138285634</v>
      </c>
      <c r="C14" s="24">
        <v>41572493</v>
      </c>
      <c r="D14" s="68">
        <f t="shared" si="0"/>
        <v>3.3263733786665139</v>
      </c>
    </row>
    <row r="15" spans="1:4" x14ac:dyDescent="0.25">
      <c r="A15" s="23">
        <v>2003</v>
      </c>
      <c r="B15" s="62">
        <v>130589420</v>
      </c>
      <c r="C15" s="23">
        <v>42152147</v>
      </c>
      <c r="D15" s="66">
        <f t="shared" si="0"/>
        <v>3.0980490744635141</v>
      </c>
    </row>
    <row r="16" spans="1:4" x14ac:dyDescent="0.25">
      <c r="A16" s="24">
        <v>2004</v>
      </c>
      <c r="B16" s="63">
        <v>174454725</v>
      </c>
      <c r="C16" s="24">
        <v>42724157</v>
      </c>
      <c r="D16" s="68">
        <f t="shared" si="0"/>
        <v>4.0832806835720596</v>
      </c>
    </row>
    <row r="17" spans="1:4" x14ac:dyDescent="0.25">
      <c r="A17" s="23">
        <v>2005</v>
      </c>
      <c r="B17" s="62">
        <v>241156685</v>
      </c>
      <c r="C17" s="23">
        <v>43285636</v>
      </c>
      <c r="D17" s="66">
        <f t="shared" si="0"/>
        <v>5.5712866272774644</v>
      </c>
    </row>
    <row r="18" spans="1:4" x14ac:dyDescent="0.25">
      <c r="A18" s="24">
        <v>2006</v>
      </c>
      <c r="B18" s="63">
        <v>226209828</v>
      </c>
      <c r="C18" s="24">
        <v>43835744</v>
      </c>
      <c r="D18" s="68">
        <f t="shared" si="0"/>
        <v>5.1603966844956481</v>
      </c>
    </row>
    <row r="19" spans="1:4" x14ac:dyDescent="0.25">
      <c r="A19" s="23">
        <v>2007</v>
      </c>
      <c r="B19" s="62">
        <v>227464570</v>
      </c>
      <c r="C19" s="23">
        <v>44374647</v>
      </c>
      <c r="D19" s="66">
        <f t="shared" si="0"/>
        <v>5.1260029178372957</v>
      </c>
    </row>
    <row r="20" spans="1:4" x14ac:dyDescent="0.25">
      <c r="A20" s="24">
        <v>2008</v>
      </c>
      <c r="B20" s="63">
        <v>260693605</v>
      </c>
      <c r="C20" s="24">
        <v>44901660</v>
      </c>
      <c r="D20" s="68">
        <f t="shared" si="0"/>
        <v>5.8058790031370782</v>
      </c>
    </row>
    <row r="21" spans="1:4" x14ac:dyDescent="0.25">
      <c r="A21" s="23">
        <v>2009</v>
      </c>
      <c r="B21" s="62">
        <v>266880091</v>
      </c>
      <c r="C21" s="23">
        <v>45416276</v>
      </c>
      <c r="D21" s="66">
        <f t="shared" si="0"/>
        <v>5.876309431446999</v>
      </c>
    </row>
    <row r="22" spans="1:4" x14ac:dyDescent="0.25">
      <c r="A22" s="24">
        <v>2010</v>
      </c>
      <c r="B22" s="63">
        <v>388145269</v>
      </c>
      <c r="C22" s="24">
        <v>45918101</v>
      </c>
      <c r="D22" s="68">
        <f t="shared" si="0"/>
        <v>8.4529904448792426</v>
      </c>
    </row>
    <row r="23" spans="1:4" x14ac:dyDescent="0.25">
      <c r="A23" s="23">
        <v>2011</v>
      </c>
      <c r="B23" s="62">
        <v>367879377</v>
      </c>
      <c r="C23" s="23">
        <v>46406446</v>
      </c>
      <c r="D23" s="66">
        <f t="shared" si="0"/>
        <v>7.9273335648241625</v>
      </c>
    </row>
    <row r="24" spans="1:4" x14ac:dyDescent="0.25">
      <c r="A24" s="24">
        <v>2012</v>
      </c>
      <c r="B24" s="63">
        <v>229520703</v>
      </c>
      <c r="C24" s="24">
        <v>46881018</v>
      </c>
      <c r="D24" s="68">
        <f t="shared" si="0"/>
        <v>4.8958131199284107</v>
      </c>
    </row>
    <row r="25" spans="1:4" x14ac:dyDescent="0.25">
      <c r="A25" s="23">
        <v>2013</v>
      </c>
      <c r="B25" s="62">
        <v>243616517</v>
      </c>
      <c r="C25" s="23">
        <v>47342363</v>
      </c>
      <c r="D25" s="66">
        <f t="shared" si="0"/>
        <v>5.1458461631921502</v>
      </c>
    </row>
    <row r="26" spans="1:4" x14ac:dyDescent="0.25">
      <c r="A26" s="24">
        <v>2014</v>
      </c>
      <c r="B26" s="63">
        <v>255093618</v>
      </c>
      <c r="C26" s="24">
        <v>47791393</v>
      </c>
      <c r="D26" s="68">
        <f t="shared" si="0"/>
        <v>5.3376476806189768</v>
      </c>
    </row>
    <row r="27" spans="1:4" x14ac:dyDescent="0.25">
      <c r="A27" s="23">
        <v>2015</v>
      </c>
      <c r="B27" s="62">
        <v>290843002</v>
      </c>
      <c r="C27" s="23">
        <v>48228704</v>
      </c>
      <c r="D27" s="66">
        <f t="shared" si="0"/>
        <v>6.0304959055088849</v>
      </c>
    </row>
    <row r="28" spans="1:4" x14ac:dyDescent="0.25">
      <c r="A28" t="s">
        <v>97</v>
      </c>
    </row>
    <row r="30" spans="1:4" x14ac:dyDescent="0.25">
      <c r="A30" t="s">
        <v>52</v>
      </c>
    </row>
    <row r="31" spans="1:4" ht="60" x14ac:dyDescent="0.25">
      <c r="A31" s="21" t="s">
        <v>6</v>
      </c>
      <c r="B31" s="21" t="s">
        <v>80</v>
      </c>
      <c r="C31" s="21" t="s">
        <v>16</v>
      </c>
      <c r="D31" s="21" t="s">
        <v>83</v>
      </c>
    </row>
    <row r="32" spans="1:4" x14ac:dyDescent="0.25">
      <c r="A32" s="23">
        <v>1991</v>
      </c>
      <c r="B32" s="64">
        <v>0</v>
      </c>
      <c r="C32" s="23">
        <v>34916770</v>
      </c>
      <c r="D32" s="70">
        <f>B32/C32</f>
        <v>0</v>
      </c>
    </row>
    <row r="33" spans="1:4" x14ac:dyDescent="0.25">
      <c r="A33" s="24">
        <v>1992</v>
      </c>
      <c r="B33" s="65">
        <v>0</v>
      </c>
      <c r="C33" s="24">
        <v>35558683</v>
      </c>
      <c r="D33" s="71">
        <f t="shared" ref="D33:D56" si="1">B33/C33</f>
        <v>0</v>
      </c>
    </row>
    <row r="34" spans="1:4" x14ac:dyDescent="0.25">
      <c r="A34" s="23">
        <v>1993</v>
      </c>
      <c r="B34" s="64">
        <v>710</v>
      </c>
      <c r="C34" s="23">
        <v>36195170</v>
      </c>
      <c r="D34" s="70">
        <f t="shared" si="1"/>
        <v>1.9615876925015135E-5</v>
      </c>
    </row>
    <row r="35" spans="1:4" x14ac:dyDescent="0.25">
      <c r="A35" s="24">
        <v>1994</v>
      </c>
      <c r="B35" s="65">
        <v>2301</v>
      </c>
      <c r="C35" s="24">
        <v>36823539</v>
      </c>
      <c r="D35" s="71">
        <f t="shared" si="1"/>
        <v>6.2487204176654506E-5</v>
      </c>
    </row>
    <row r="36" spans="1:4" x14ac:dyDescent="0.25">
      <c r="A36" s="23">
        <v>1995</v>
      </c>
      <c r="B36" s="64">
        <v>0</v>
      </c>
      <c r="C36" s="23">
        <v>37441980</v>
      </c>
      <c r="D36" s="70">
        <f t="shared" si="1"/>
        <v>0</v>
      </c>
    </row>
    <row r="37" spans="1:4" x14ac:dyDescent="0.25">
      <c r="A37" s="24">
        <v>1996</v>
      </c>
      <c r="B37" s="65">
        <v>1193</v>
      </c>
      <c r="C37" s="24">
        <v>38049040</v>
      </c>
      <c r="D37" s="71">
        <f t="shared" si="1"/>
        <v>3.1354273327263971E-5</v>
      </c>
    </row>
    <row r="38" spans="1:4" x14ac:dyDescent="0.25">
      <c r="A38" s="23">
        <v>1997</v>
      </c>
      <c r="B38" s="64">
        <v>5237</v>
      </c>
      <c r="C38" s="23">
        <v>38645409</v>
      </c>
      <c r="D38" s="70">
        <f t="shared" si="1"/>
        <v>1.3551415641635466E-4</v>
      </c>
    </row>
    <row r="39" spans="1:4" x14ac:dyDescent="0.25">
      <c r="A39" s="24">
        <v>1998</v>
      </c>
      <c r="B39" s="65">
        <v>987</v>
      </c>
      <c r="C39" s="24">
        <v>39234059</v>
      </c>
      <c r="D39" s="71">
        <f t="shared" si="1"/>
        <v>2.5156713966301574E-5</v>
      </c>
    </row>
    <row r="40" spans="1:4" x14ac:dyDescent="0.25">
      <c r="A40" s="23">
        <v>1999</v>
      </c>
      <c r="B40" s="64">
        <v>1006</v>
      </c>
      <c r="C40" s="23">
        <v>39819279</v>
      </c>
      <c r="D40" s="70">
        <f t="shared" si="1"/>
        <v>2.5264144034350799E-5</v>
      </c>
    </row>
    <row r="41" spans="1:4" x14ac:dyDescent="0.25">
      <c r="A41" s="24">
        <v>2000</v>
      </c>
      <c r="B41" s="65">
        <v>590</v>
      </c>
      <c r="C41" s="24">
        <v>40403959</v>
      </c>
      <c r="D41" s="71">
        <f t="shared" si="1"/>
        <v>1.4602529420446149E-5</v>
      </c>
    </row>
    <row r="42" spans="1:4" x14ac:dyDescent="0.25">
      <c r="A42" s="23">
        <v>2001</v>
      </c>
      <c r="B42" s="64">
        <v>3113</v>
      </c>
      <c r="C42" s="23">
        <v>40988909</v>
      </c>
      <c r="D42" s="70">
        <f t="shared" si="1"/>
        <v>7.5947373959136115E-5</v>
      </c>
    </row>
    <row r="43" spans="1:4" x14ac:dyDescent="0.25">
      <c r="A43" s="24">
        <v>2002</v>
      </c>
      <c r="B43" s="65">
        <v>2130</v>
      </c>
      <c r="C43" s="24">
        <v>41572493</v>
      </c>
      <c r="D43" s="71">
        <f t="shared" si="1"/>
        <v>5.12358015190477E-5</v>
      </c>
    </row>
    <row r="44" spans="1:4" x14ac:dyDescent="0.25">
      <c r="A44" s="23">
        <v>2003</v>
      </c>
      <c r="B44" s="64">
        <v>1473</v>
      </c>
      <c r="C44" s="23">
        <v>42152147</v>
      </c>
      <c r="D44" s="70">
        <f t="shared" si="1"/>
        <v>3.4944839227287757E-5</v>
      </c>
    </row>
    <row r="45" spans="1:4" x14ac:dyDescent="0.25">
      <c r="A45" s="24">
        <v>2004</v>
      </c>
      <c r="B45" s="65">
        <v>0</v>
      </c>
      <c r="C45" s="24">
        <v>42724157</v>
      </c>
      <c r="D45" s="71">
        <f t="shared" si="1"/>
        <v>0</v>
      </c>
    </row>
    <row r="46" spans="1:4" x14ac:dyDescent="0.25">
      <c r="A46" s="23">
        <v>2005</v>
      </c>
      <c r="B46" s="64">
        <v>1251</v>
      </c>
      <c r="C46" s="23">
        <v>43285636</v>
      </c>
      <c r="D46" s="70">
        <f t="shared" si="1"/>
        <v>2.8901042368881908E-5</v>
      </c>
    </row>
    <row r="47" spans="1:4" x14ac:dyDescent="0.25">
      <c r="A47" s="24">
        <v>2006</v>
      </c>
      <c r="B47" s="65">
        <v>270781</v>
      </c>
      <c r="C47" s="24">
        <v>43835744</v>
      </c>
      <c r="D47" s="71">
        <f t="shared" si="1"/>
        <v>6.1771735869248622E-3</v>
      </c>
    </row>
    <row r="48" spans="1:4" x14ac:dyDescent="0.25">
      <c r="A48" s="23">
        <v>2007</v>
      </c>
      <c r="B48" s="64">
        <v>148</v>
      </c>
      <c r="C48" s="23">
        <v>44374647</v>
      </c>
      <c r="D48" s="70">
        <f t="shared" si="1"/>
        <v>3.3352377991874504E-6</v>
      </c>
    </row>
    <row r="49" spans="1:4" x14ac:dyDescent="0.25">
      <c r="A49" s="24">
        <v>2008</v>
      </c>
      <c r="B49" s="65">
        <v>339</v>
      </c>
      <c r="C49" s="24">
        <v>44901660</v>
      </c>
      <c r="D49" s="71">
        <f t="shared" si="1"/>
        <v>7.5498322333740002E-6</v>
      </c>
    </row>
    <row r="50" spans="1:4" x14ac:dyDescent="0.25">
      <c r="A50" s="23">
        <v>2009</v>
      </c>
      <c r="B50" s="64">
        <v>745</v>
      </c>
      <c r="C50" s="23">
        <v>45416276</v>
      </c>
      <c r="D50" s="70">
        <f t="shared" si="1"/>
        <v>1.6403810827642494E-5</v>
      </c>
    </row>
    <row r="51" spans="1:4" x14ac:dyDescent="0.25">
      <c r="A51" s="24">
        <v>2010</v>
      </c>
      <c r="B51" s="65">
        <v>1657</v>
      </c>
      <c r="C51" s="24">
        <v>45918101</v>
      </c>
      <c r="D51" s="71">
        <f t="shared" si="1"/>
        <v>3.6085987092541132E-5</v>
      </c>
    </row>
    <row r="52" spans="1:4" x14ac:dyDescent="0.25">
      <c r="A52" s="23">
        <v>2011</v>
      </c>
      <c r="B52" s="64">
        <v>19688</v>
      </c>
      <c r="C52" s="23">
        <v>46406446</v>
      </c>
      <c r="D52" s="70">
        <f t="shared" si="1"/>
        <v>4.2425140679809868E-4</v>
      </c>
    </row>
    <row r="53" spans="1:4" x14ac:dyDescent="0.25">
      <c r="A53" s="24">
        <v>2012</v>
      </c>
      <c r="B53" s="65">
        <v>12362</v>
      </c>
      <c r="C53" s="24">
        <v>46881018</v>
      </c>
      <c r="D53" s="71">
        <f t="shared" si="1"/>
        <v>2.6368881324206737E-4</v>
      </c>
    </row>
    <row r="54" spans="1:4" x14ac:dyDescent="0.25">
      <c r="A54" s="23">
        <v>2013</v>
      </c>
      <c r="B54" s="64">
        <v>30148</v>
      </c>
      <c r="C54" s="23">
        <v>47342363</v>
      </c>
      <c r="D54" s="70">
        <f t="shared" si="1"/>
        <v>6.3680809510923656E-4</v>
      </c>
    </row>
    <row r="55" spans="1:4" x14ac:dyDescent="0.25">
      <c r="A55" s="24">
        <v>2014</v>
      </c>
      <c r="B55" s="65">
        <v>5272</v>
      </c>
      <c r="C55" s="24">
        <v>47791393</v>
      </c>
      <c r="D55" s="71">
        <f t="shared" si="1"/>
        <v>1.1031275024772766E-4</v>
      </c>
    </row>
    <row r="56" spans="1:4" x14ac:dyDescent="0.25">
      <c r="A56" s="23">
        <v>2015</v>
      </c>
      <c r="B56" s="64">
        <v>23696</v>
      </c>
      <c r="C56" s="23">
        <v>48228704</v>
      </c>
      <c r="D56" s="70">
        <f t="shared" si="1"/>
        <v>4.9132566365457382E-4</v>
      </c>
    </row>
    <row r="57" spans="1:4" x14ac:dyDescent="0.25">
      <c r="A57" t="s">
        <v>97</v>
      </c>
    </row>
    <row r="59" spans="1:4" x14ac:dyDescent="0.25">
      <c r="A59" t="s">
        <v>84</v>
      </c>
    </row>
    <row r="60" spans="1:4" ht="60" x14ac:dyDescent="0.25">
      <c r="A60" s="21" t="s">
        <v>6</v>
      </c>
      <c r="B60" s="21" t="s">
        <v>85</v>
      </c>
      <c r="C60" s="21" t="s">
        <v>16</v>
      </c>
      <c r="D60" s="47" t="s">
        <v>86</v>
      </c>
    </row>
    <row r="61" spans="1:4" x14ac:dyDescent="0.25">
      <c r="A61" s="23">
        <v>1991</v>
      </c>
      <c r="B61" s="64">
        <f t="shared" ref="B61:B85" si="2">B3+B32</f>
        <v>104156568</v>
      </c>
      <c r="C61" s="23">
        <v>34916770</v>
      </c>
      <c r="D61" s="66">
        <f>B61/C61</f>
        <v>2.9829955061708171</v>
      </c>
    </row>
    <row r="62" spans="1:4" x14ac:dyDescent="0.25">
      <c r="A62" s="24">
        <v>1992</v>
      </c>
      <c r="B62" s="65">
        <f t="shared" si="2"/>
        <v>93429672</v>
      </c>
      <c r="C62" s="24">
        <v>35558683</v>
      </c>
      <c r="D62" s="68">
        <f t="shared" ref="D62:D85" si="3">B62/C62</f>
        <v>2.6274784136409099</v>
      </c>
    </row>
    <row r="63" spans="1:4" x14ac:dyDescent="0.25">
      <c r="A63" s="23">
        <v>1993</v>
      </c>
      <c r="B63" s="64">
        <f t="shared" si="2"/>
        <v>101910726</v>
      </c>
      <c r="C63" s="23">
        <v>36195170</v>
      </c>
      <c r="D63" s="66">
        <f t="shared" si="3"/>
        <v>2.8155890965562533</v>
      </c>
    </row>
    <row r="64" spans="1:4" x14ac:dyDescent="0.25">
      <c r="A64" s="24">
        <v>1994</v>
      </c>
      <c r="B64" s="65">
        <f t="shared" si="2"/>
        <v>219299133</v>
      </c>
      <c r="C64" s="24">
        <v>36823539</v>
      </c>
      <c r="D64" s="68">
        <f t="shared" si="3"/>
        <v>5.9554062144868807</v>
      </c>
    </row>
    <row r="65" spans="1:4" x14ac:dyDescent="0.25">
      <c r="A65" s="23">
        <v>1995</v>
      </c>
      <c r="B65" s="64">
        <f t="shared" si="2"/>
        <v>235328992</v>
      </c>
      <c r="C65" s="23">
        <v>37441980</v>
      </c>
      <c r="D65" s="66">
        <f t="shared" si="3"/>
        <v>6.2851641927056212</v>
      </c>
    </row>
    <row r="66" spans="1:4" x14ac:dyDescent="0.25">
      <c r="A66" s="24">
        <v>1996</v>
      </c>
      <c r="B66" s="65">
        <f t="shared" si="2"/>
        <v>222607561</v>
      </c>
      <c r="C66" s="24">
        <v>38049040</v>
      </c>
      <c r="D66" s="68">
        <f t="shared" si="3"/>
        <v>5.8505434302678863</v>
      </c>
    </row>
    <row r="67" spans="1:4" x14ac:dyDescent="0.25">
      <c r="A67" s="23">
        <v>1997</v>
      </c>
      <c r="B67" s="64">
        <f t="shared" si="2"/>
        <v>281766005</v>
      </c>
      <c r="C67" s="23">
        <v>38645409</v>
      </c>
      <c r="D67" s="66">
        <f t="shared" si="3"/>
        <v>7.2910602395228885</v>
      </c>
    </row>
    <row r="68" spans="1:4" x14ac:dyDescent="0.25">
      <c r="A68" s="24">
        <v>1998</v>
      </c>
      <c r="B68" s="65">
        <f t="shared" si="2"/>
        <v>214247067</v>
      </c>
      <c r="C68" s="24">
        <v>39234059</v>
      </c>
      <c r="D68" s="68">
        <f t="shared" si="3"/>
        <v>5.4607418263810024</v>
      </c>
    </row>
    <row r="69" spans="1:4" x14ac:dyDescent="0.25">
      <c r="A69" s="23">
        <v>1999</v>
      </c>
      <c r="B69" s="64">
        <f t="shared" si="2"/>
        <v>186924206</v>
      </c>
      <c r="C69" s="23">
        <v>39819279</v>
      </c>
      <c r="D69" s="66">
        <f t="shared" si="3"/>
        <v>4.6943141788177529</v>
      </c>
    </row>
    <row r="70" spans="1:4" x14ac:dyDescent="0.25">
      <c r="A70" s="24">
        <v>2000</v>
      </c>
      <c r="B70" s="65">
        <f t="shared" si="2"/>
        <v>176623794</v>
      </c>
      <c r="C70" s="24">
        <v>40403959</v>
      </c>
      <c r="D70" s="68">
        <f t="shared" si="3"/>
        <v>4.3714477088742711</v>
      </c>
    </row>
    <row r="71" spans="1:4" x14ac:dyDescent="0.25">
      <c r="A71" s="23">
        <v>2001</v>
      </c>
      <c r="B71" s="64">
        <f t="shared" si="2"/>
        <v>118487402</v>
      </c>
      <c r="C71" s="23">
        <v>40988909</v>
      </c>
      <c r="D71" s="66">
        <f t="shared" si="3"/>
        <v>2.8907186087826831</v>
      </c>
    </row>
    <row r="72" spans="1:4" x14ac:dyDescent="0.25">
      <c r="A72" s="24">
        <v>2002</v>
      </c>
      <c r="B72" s="65">
        <f t="shared" si="2"/>
        <v>138287764</v>
      </c>
      <c r="C72" s="24">
        <v>41572493</v>
      </c>
      <c r="D72" s="68">
        <f t="shared" si="3"/>
        <v>3.3264246144680332</v>
      </c>
    </row>
    <row r="73" spans="1:4" x14ac:dyDescent="0.25">
      <c r="A73" s="23">
        <v>2003</v>
      </c>
      <c r="B73" s="64">
        <f t="shared" si="2"/>
        <v>130590893</v>
      </c>
      <c r="C73" s="23">
        <v>42152147</v>
      </c>
      <c r="D73" s="66">
        <f t="shared" si="3"/>
        <v>3.0980840193027417</v>
      </c>
    </row>
    <row r="74" spans="1:4" x14ac:dyDescent="0.25">
      <c r="A74" s="24">
        <v>2004</v>
      </c>
      <c r="B74" s="65">
        <f t="shared" si="2"/>
        <v>174454725</v>
      </c>
      <c r="C74" s="24">
        <v>42724157</v>
      </c>
      <c r="D74" s="68">
        <f t="shared" si="3"/>
        <v>4.0832806835720596</v>
      </c>
    </row>
    <row r="75" spans="1:4" x14ac:dyDescent="0.25">
      <c r="A75" s="23">
        <v>2005</v>
      </c>
      <c r="B75" s="64">
        <f t="shared" si="2"/>
        <v>241157936</v>
      </c>
      <c r="C75" s="23">
        <v>43285636</v>
      </c>
      <c r="D75" s="66">
        <f t="shared" si="3"/>
        <v>5.5713155283198335</v>
      </c>
    </row>
    <row r="76" spans="1:4" x14ac:dyDescent="0.25">
      <c r="A76" s="24">
        <v>2006</v>
      </c>
      <c r="B76" s="65">
        <f t="shared" si="2"/>
        <v>226480609</v>
      </c>
      <c r="C76" s="24">
        <v>43835744</v>
      </c>
      <c r="D76" s="68">
        <f t="shared" si="3"/>
        <v>5.1665738580825726</v>
      </c>
    </row>
    <row r="77" spans="1:4" x14ac:dyDescent="0.25">
      <c r="A77" s="23">
        <v>2007</v>
      </c>
      <c r="B77" s="64">
        <f t="shared" si="2"/>
        <v>227464718</v>
      </c>
      <c r="C77" s="23">
        <v>44374647</v>
      </c>
      <c r="D77" s="66">
        <f t="shared" si="3"/>
        <v>5.1260062530750945</v>
      </c>
    </row>
    <row r="78" spans="1:4" x14ac:dyDescent="0.25">
      <c r="A78" s="24">
        <v>2008</v>
      </c>
      <c r="B78" s="65">
        <f t="shared" si="2"/>
        <v>260693944</v>
      </c>
      <c r="C78" s="24">
        <v>44901660</v>
      </c>
      <c r="D78" s="68">
        <f t="shared" si="3"/>
        <v>5.8058865529693113</v>
      </c>
    </row>
    <row r="79" spans="1:4" x14ac:dyDescent="0.25">
      <c r="A79" s="23">
        <v>2009</v>
      </c>
      <c r="B79" s="64">
        <f t="shared" si="2"/>
        <v>266880836</v>
      </c>
      <c r="C79" s="23">
        <v>45416276</v>
      </c>
      <c r="D79" s="66">
        <f t="shared" si="3"/>
        <v>5.8763258352578269</v>
      </c>
    </row>
    <row r="80" spans="1:4" x14ac:dyDescent="0.25">
      <c r="A80" s="24">
        <v>2010</v>
      </c>
      <c r="B80" s="65">
        <f t="shared" si="2"/>
        <v>388146926</v>
      </c>
      <c r="C80" s="24">
        <v>45918101</v>
      </c>
      <c r="D80" s="68">
        <f t="shared" si="3"/>
        <v>8.4530265308663353</v>
      </c>
    </row>
    <row r="81" spans="1:4" x14ac:dyDescent="0.25">
      <c r="A81" s="23">
        <v>2011</v>
      </c>
      <c r="B81" s="64">
        <f t="shared" si="2"/>
        <v>367899065</v>
      </c>
      <c r="C81" s="23">
        <v>46406446</v>
      </c>
      <c r="D81" s="66">
        <f t="shared" si="3"/>
        <v>7.9277578162309608</v>
      </c>
    </row>
    <row r="82" spans="1:4" x14ac:dyDescent="0.25">
      <c r="A82" s="24">
        <v>2012</v>
      </c>
      <c r="B82" s="65">
        <f t="shared" si="2"/>
        <v>229533065</v>
      </c>
      <c r="C82" s="24">
        <v>46881018</v>
      </c>
      <c r="D82" s="68">
        <f t="shared" si="3"/>
        <v>4.8960768087416531</v>
      </c>
    </row>
    <row r="83" spans="1:4" x14ac:dyDescent="0.25">
      <c r="A83" s="23">
        <v>2013</v>
      </c>
      <c r="B83" s="64">
        <f t="shared" si="2"/>
        <v>243646665</v>
      </c>
      <c r="C83" s="23">
        <v>47342363</v>
      </c>
      <c r="D83" s="66">
        <f t="shared" si="3"/>
        <v>5.1464829712872593</v>
      </c>
    </row>
    <row r="84" spans="1:4" x14ac:dyDescent="0.25">
      <c r="A84" s="24">
        <v>2014</v>
      </c>
      <c r="B84" s="65">
        <f t="shared" si="2"/>
        <v>255098890</v>
      </c>
      <c r="C84" s="24">
        <v>47791393</v>
      </c>
      <c r="D84" s="68">
        <f t="shared" si="3"/>
        <v>5.3377579933692241</v>
      </c>
    </row>
    <row r="85" spans="1:4" x14ac:dyDescent="0.25">
      <c r="A85" s="23">
        <v>2015</v>
      </c>
      <c r="B85" s="64">
        <f t="shared" si="2"/>
        <v>290866698</v>
      </c>
      <c r="C85" s="23">
        <v>48228704</v>
      </c>
      <c r="D85" s="66">
        <f t="shared" si="3"/>
        <v>6.0309872311725403</v>
      </c>
    </row>
    <row r="86" spans="1:4" x14ac:dyDescent="0.25">
      <c r="A86" t="s">
        <v>97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94" workbookViewId="0">
      <selection activeCell="A29" sqref="A29:XFD29"/>
    </sheetView>
  </sheetViews>
  <sheetFormatPr baseColWidth="10" defaultRowHeight="15" x14ac:dyDescent="0.25"/>
  <cols>
    <col min="2" max="2" width="13.5703125" customWidth="1"/>
    <col min="4" max="4" width="13.28515625" customWidth="1"/>
  </cols>
  <sheetData>
    <row r="1" spans="1:4" x14ac:dyDescent="0.25">
      <c r="A1" t="s">
        <v>47</v>
      </c>
    </row>
    <row r="2" spans="1:4" ht="75" x14ac:dyDescent="0.25">
      <c r="A2" s="21" t="s">
        <v>6</v>
      </c>
      <c r="B2" s="21" t="s">
        <v>73</v>
      </c>
      <c r="C2" s="21" t="s">
        <v>34</v>
      </c>
      <c r="D2" s="47" t="s">
        <v>23</v>
      </c>
    </row>
    <row r="3" spans="1:4" x14ac:dyDescent="0.25">
      <c r="A3" s="23">
        <v>1991</v>
      </c>
      <c r="B3" s="62">
        <v>104156568</v>
      </c>
      <c r="C3" s="25">
        <v>41.239551378248166</v>
      </c>
      <c r="D3" s="78">
        <f>(B3)/(C3*1000000000)</f>
        <v>2.5256474553924818E-3</v>
      </c>
    </row>
    <row r="4" spans="1:4" x14ac:dyDescent="0.25">
      <c r="A4" s="24">
        <v>1992</v>
      </c>
      <c r="B4" s="63">
        <v>93429672</v>
      </c>
      <c r="C4" s="26">
        <v>49.279585355094838</v>
      </c>
      <c r="D4" s="79">
        <f t="shared" ref="D4:D27" si="0">(B4)/(C4*1000000000)</f>
        <v>1.8959102704856796E-3</v>
      </c>
    </row>
    <row r="5" spans="1:4" x14ac:dyDescent="0.25">
      <c r="A5" s="23">
        <v>1993</v>
      </c>
      <c r="B5" s="62">
        <v>101910016</v>
      </c>
      <c r="C5" s="25">
        <v>55.802540100979527</v>
      </c>
      <c r="D5" s="78">
        <f t="shared" si="0"/>
        <v>1.8262612385670078E-3</v>
      </c>
    </row>
    <row r="6" spans="1:4" x14ac:dyDescent="0.25">
      <c r="A6" s="24">
        <v>1994</v>
      </c>
      <c r="B6" s="63">
        <v>219296832</v>
      </c>
      <c r="C6" s="26">
        <v>81.703496603993358</v>
      </c>
      <c r="D6" s="79">
        <f t="shared" si="0"/>
        <v>2.6840568777968506E-3</v>
      </c>
    </row>
    <row r="7" spans="1:4" x14ac:dyDescent="0.25">
      <c r="A7" s="23">
        <v>1995</v>
      </c>
      <c r="B7" s="62">
        <v>235328992</v>
      </c>
      <c r="C7" s="25">
        <v>92.507277798198501</v>
      </c>
      <c r="D7" s="78">
        <f t="shared" si="0"/>
        <v>2.5438970597898495E-3</v>
      </c>
    </row>
    <row r="8" spans="1:4" x14ac:dyDescent="0.25">
      <c r="A8" s="24">
        <v>1996</v>
      </c>
      <c r="B8" s="63">
        <v>222606368</v>
      </c>
      <c r="C8" s="26">
        <v>97.160111573336977</v>
      </c>
      <c r="D8" s="79">
        <f t="shared" si="0"/>
        <v>2.2911291927858227E-3</v>
      </c>
    </row>
    <row r="9" spans="1:4" x14ac:dyDescent="0.25">
      <c r="A9" s="23">
        <v>1997</v>
      </c>
      <c r="B9" s="62">
        <v>281760768</v>
      </c>
      <c r="C9" s="25">
        <v>106.6595079635281</v>
      </c>
      <c r="D9" s="78">
        <f t="shared" si="0"/>
        <v>2.6416844909536545E-3</v>
      </c>
    </row>
    <row r="10" spans="1:4" x14ac:dyDescent="0.25">
      <c r="A10" s="24">
        <v>1998</v>
      </c>
      <c r="B10" s="63">
        <v>214246080</v>
      </c>
      <c r="C10" s="26">
        <v>98.443743190849105</v>
      </c>
      <c r="D10" s="79">
        <f t="shared" si="0"/>
        <v>2.1763300851395844E-3</v>
      </c>
    </row>
    <row r="11" spans="1:4" x14ac:dyDescent="0.25">
      <c r="A11" s="23">
        <v>1999</v>
      </c>
      <c r="B11" s="62">
        <v>186923200</v>
      </c>
      <c r="C11" s="25">
        <v>86.186156584381663</v>
      </c>
      <c r="D11" s="78">
        <f t="shared" si="0"/>
        <v>2.1688309051928825E-3</v>
      </c>
    </row>
    <row r="12" spans="1:4" x14ac:dyDescent="0.25">
      <c r="A12" s="24">
        <v>2000</v>
      </c>
      <c r="B12" s="63">
        <v>176623204</v>
      </c>
      <c r="C12" s="26">
        <v>99.886577575544408</v>
      </c>
      <c r="D12" s="79">
        <f t="shared" si="0"/>
        <v>1.7682376179764447E-3</v>
      </c>
    </row>
    <row r="13" spans="1:4" x14ac:dyDescent="0.25">
      <c r="A13" s="23">
        <v>2001</v>
      </c>
      <c r="B13" s="62">
        <v>118484289</v>
      </c>
      <c r="C13" s="25">
        <v>98.203544965267795</v>
      </c>
      <c r="D13" s="78">
        <f t="shared" si="0"/>
        <v>1.206517433173161E-3</v>
      </c>
    </row>
    <row r="14" spans="1:4" x14ac:dyDescent="0.25">
      <c r="A14" s="24">
        <v>2002</v>
      </c>
      <c r="B14" s="63">
        <v>138285634</v>
      </c>
      <c r="C14" s="26">
        <v>97.933392356425259</v>
      </c>
      <c r="D14" s="79">
        <f t="shared" si="0"/>
        <v>1.4120376173298902E-3</v>
      </c>
    </row>
    <row r="15" spans="1:4" x14ac:dyDescent="0.25">
      <c r="A15" s="23">
        <v>2003</v>
      </c>
      <c r="B15" s="62">
        <v>130589420</v>
      </c>
      <c r="C15" s="25">
        <v>94.684582573316717</v>
      </c>
      <c r="D15" s="78">
        <f t="shared" si="0"/>
        <v>1.3792046862421477E-3</v>
      </c>
    </row>
    <row r="16" spans="1:4" x14ac:dyDescent="0.25">
      <c r="A16" s="24">
        <v>2004</v>
      </c>
      <c r="B16" s="63">
        <v>174454725</v>
      </c>
      <c r="C16" s="26">
        <v>117.07486551527938</v>
      </c>
      <c r="D16" s="79">
        <f t="shared" si="0"/>
        <v>1.4901125380941138E-3</v>
      </c>
    </row>
    <row r="17" spans="1:4" x14ac:dyDescent="0.25">
      <c r="A17" s="23">
        <v>2005</v>
      </c>
      <c r="B17" s="62">
        <v>241156685</v>
      </c>
      <c r="C17" s="25">
        <v>146.56626631057017</v>
      </c>
      <c r="D17" s="78">
        <f t="shared" si="0"/>
        <v>1.6453764639742898E-3</v>
      </c>
    </row>
    <row r="18" spans="1:4" x14ac:dyDescent="0.25">
      <c r="A18" s="24">
        <v>2006</v>
      </c>
      <c r="B18" s="63">
        <v>226209828</v>
      </c>
      <c r="C18" s="26">
        <v>162.59014609641432</v>
      </c>
      <c r="D18" s="79">
        <f t="shared" si="0"/>
        <v>1.3912886692767953E-3</v>
      </c>
    </row>
    <row r="19" spans="1:4" x14ac:dyDescent="0.25">
      <c r="A19" s="23">
        <v>2007</v>
      </c>
      <c r="B19" s="62">
        <v>227464570</v>
      </c>
      <c r="C19" s="25">
        <v>207.41649464237895</v>
      </c>
      <c r="D19" s="78">
        <f t="shared" si="0"/>
        <v>1.0966561284925162E-3</v>
      </c>
    </row>
    <row r="20" spans="1:4" x14ac:dyDescent="0.25">
      <c r="A20" s="24">
        <v>2008</v>
      </c>
      <c r="B20" s="63">
        <v>260693605</v>
      </c>
      <c r="C20" s="26">
        <v>243.98243787084013</v>
      </c>
      <c r="D20" s="79">
        <f t="shared" si="0"/>
        <v>1.0684933197446223E-3</v>
      </c>
    </row>
    <row r="21" spans="1:4" x14ac:dyDescent="0.25">
      <c r="A21" s="23">
        <v>2009</v>
      </c>
      <c r="B21" s="62">
        <v>266880091</v>
      </c>
      <c r="C21" s="25">
        <v>233.8216705442575</v>
      </c>
      <c r="D21" s="78">
        <f t="shared" si="0"/>
        <v>1.1413830479390286E-3</v>
      </c>
    </row>
    <row r="22" spans="1:4" x14ac:dyDescent="0.25">
      <c r="A22" s="24">
        <v>2010</v>
      </c>
      <c r="B22" s="63">
        <v>388145269</v>
      </c>
      <c r="C22" s="26">
        <v>287.01818463752926</v>
      </c>
      <c r="D22" s="79">
        <f t="shared" si="0"/>
        <v>1.3523368545103947E-3</v>
      </c>
    </row>
    <row r="23" spans="1:4" x14ac:dyDescent="0.25">
      <c r="A23" s="23">
        <v>2011</v>
      </c>
      <c r="B23" s="62">
        <v>367879377</v>
      </c>
      <c r="C23" s="25">
        <v>335.41515670218615</v>
      </c>
      <c r="D23" s="78">
        <f t="shared" si="0"/>
        <v>1.0967881732507356E-3</v>
      </c>
    </row>
    <row r="24" spans="1:4" x14ac:dyDescent="0.25">
      <c r="A24" s="24">
        <v>2012</v>
      </c>
      <c r="B24" s="63">
        <v>229520703</v>
      </c>
      <c r="C24" s="26">
        <v>369.65970037551983</v>
      </c>
      <c r="D24" s="79">
        <f t="shared" si="0"/>
        <v>6.2089728138296047E-4</v>
      </c>
    </row>
    <row r="25" spans="1:4" x14ac:dyDescent="0.25">
      <c r="A25" s="23">
        <v>2013</v>
      </c>
      <c r="B25" s="62">
        <v>243616517</v>
      </c>
      <c r="C25" s="25">
        <v>380.19188186037212</v>
      </c>
      <c r="D25" s="78">
        <f t="shared" si="0"/>
        <v>6.4077253782464957E-4</v>
      </c>
    </row>
    <row r="26" spans="1:4" x14ac:dyDescent="0.25">
      <c r="A26" s="24">
        <v>2014</v>
      </c>
      <c r="B26" s="63">
        <v>255093618</v>
      </c>
      <c r="C26" s="26">
        <v>378.41602053371474</v>
      </c>
      <c r="D26" s="79">
        <f t="shared" si="0"/>
        <v>6.7410892815853341E-4</v>
      </c>
    </row>
    <row r="27" spans="1:4" x14ac:dyDescent="0.25">
      <c r="A27" s="23">
        <v>2015</v>
      </c>
      <c r="B27" s="62">
        <v>290843002</v>
      </c>
      <c r="C27" s="25">
        <v>292.08015563330991</v>
      </c>
      <c r="D27" s="78">
        <f t="shared" si="0"/>
        <v>9.9576433520234386E-4</v>
      </c>
    </row>
    <row r="28" spans="1:4" x14ac:dyDescent="0.25">
      <c r="A28" t="s">
        <v>97</v>
      </c>
    </row>
    <row r="30" spans="1:4" x14ac:dyDescent="0.25">
      <c r="A30" t="s">
        <v>48</v>
      </c>
    </row>
    <row r="31" spans="1:4" ht="75" x14ac:dyDescent="0.25">
      <c r="A31" s="21" t="s">
        <v>6</v>
      </c>
      <c r="B31" s="21" t="s">
        <v>80</v>
      </c>
      <c r="C31" s="21" t="s">
        <v>34</v>
      </c>
      <c r="D31" s="47" t="s">
        <v>87</v>
      </c>
    </row>
    <row r="32" spans="1:4" x14ac:dyDescent="0.25">
      <c r="A32" s="23">
        <v>1991</v>
      </c>
      <c r="B32" s="64">
        <v>0</v>
      </c>
      <c r="C32" s="25">
        <v>41.239551378248166</v>
      </c>
      <c r="D32" s="76">
        <f>(B32)/(C32*1000000000)</f>
        <v>0</v>
      </c>
    </row>
    <row r="33" spans="1:4" x14ac:dyDescent="0.25">
      <c r="A33" s="24">
        <v>1992</v>
      </c>
      <c r="B33" s="65">
        <v>0</v>
      </c>
      <c r="C33" s="26">
        <v>49.279585355094838</v>
      </c>
      <c r="D33" s="77">
        <f t="shared" ref="D33:D56" si="1">(B33)/(C33*1000000000)</f>
        <v>0</v>
      </c>
    </row>
    <row r="34" spans="1:4" x14ac:dyDescent="0.25">
      <c r="A34" s="23">
        <v>1993</v>
      </c>
      <c r="B34" s="64">
        <v>710</v>
      </c>
      <c r="C34" s="25">
        <v>55.802540100979527</v>
      </c>
      <c r="D34" s="76">
        <f t="shared" si="1"/>
        <v>1.2723435146772773E-8</v>
      </c>
    </row>
    <row r="35" spans="1:4" x14ac:dyDescent="0.25">
      <c r="A35" s="24">
        <v>1994</v>
      </c>
      <c r="B35" s="65">
        <v>2301</v>
      </c>
      <c r="C35" s="26">
        <v>81.703496603993358</v>
      </c>
      <c r="D35" s="77">
        <f t="shared" si="1"/>
        <v>2.8162809373418367E-8</v>
      </c>
    </row>
    <row r="36" spans="1:4" x14ac:dyDescent="0.25">
      <c r="A36" s="23">
        <v>1995</v>
      </c>
      <c r="B36" s="64">
        <v>0</v>
      </c>
      <c r="C36" s="25">
        <v>92.507277798198501</v>
      </c>
      <c r="D36" s="76">
        <f t="shared" si="1"/>
        <v>0</v>
      </c>
    </row>
    <row r="37" spans="1:4" x14ac:dyDescent="0.25">
      <c r="A37" s="24">
        <v>1996</v>
      </c>
      <c r="B37" s="65">
        <v>1193</v>
      </c>
      <c r="C37" s="26">
        <v>97.160111573336977</v>
      </c>
      <c r="D37" s="77">
        <f t="shared" si="1"/>
        <v>1.227870142058778E-8</v>
      </c>
    </row>
    <row r="38" spans="1:4" x14ac:dyDescent="0.25">
      <c r="A38" s="23">
        <v>1997</v>
      </c>
      <c r="B38" s="64">
        <v>5237</v>
      </c>
      <c r="C38" s="25">
        <v>106.6595079635281</v>
      </c>
      <c r="D38" s="76">
        <f t="shared" si="1"/>
        <v>4.9100170251964559E-8</v>
      </c>
    </row>
    <row r="39" spans="1:4" x14ac:dyDescent="0.25">
      <c r="A39" s="24">
        <v>1998</v>
      </c>
      <c r="B39" s="65">
        <v>987</v>
      </c>
      <c r="C39" s="26">
        <v>98.443743190849105</v>
      </c>
      <c r="D39" s="77">
        <f t="shared" si="1"/>
        <v>1.0026030786807253E-8</v>
      </c>
    </row>
    <row r="40" spans="1:4" x14ac:dyDescent="0.25">
      <c r="A40" s="23">
        <v>1999</v>
      </c>
      <c r="B40" s="64">
        <v>1006</v>
      </c>
      <c r="C40" s="25">
        <v>86.186156584381663</v>
      </c>
      <c r="D40" s="76">
        <f t="shared" si="1"/>
        <v>1.1672408190230211E-8</v>
      </c>
    </row>
    <row r="41" spans="1:4" x14ac:dyDescent="0.25">
      <c r="A41" s="24">
        <v>2000</v>
      </c>
      <c r="B41" s="65">
        <v>590</v>
      </c>
      <c r="C41" s="26">
        <v>99.886577575544408</v>
      </c>
      <c r="D41" s="77">
        <f t="shared" si="1"/>
        <v>5.9066995218029363E-9</v>
      </c>
    </row>
    <row r="42" spans="1:4" x14ac:dyDescent="0.25">
      <c r="A42" s="23">
        <v>2001</v>
      </c>
      <c r="B42" s="64">
        <v>3113</v>
      </c>
      <c r="C42" s="25">
        <v>98.203544965267795</v>
      </c>
      <c r="D42" s="76">
        <f t="shared" si="1"/>
        <v>3.1699466664884575E-8</v>
      </c>
    </row>
    <row r="43" spans="1:4" x14ac:dyDescent="0.25">
      <c r="A43" s="24">
        <v>2002</v>
      </c>
      <c r="B43" s="65">
        <v>2130</v>
      </c>
      <c r="C43" s="26">
        <v>97.933392356425259</v>
      </c>
      <c r="D43" s="77">
        <f t="shared" si="1"/>
        <v>2.1749476340490047E-8</v>
      </c>
    </row>
    <row r="44" spans="1:4" x14ac:dyDescent="0.25">
      <c r="A44" s="23">
        <v>2003</v>
      </c>
      <c r="B44" s="64">
        <v>1473</v>
      </c>
      <c r="C44" s="25">
        <v>94.684582573316717</v>
      </c>
      <c r="D44" s="76">
        <f t="shared" si="1"/>
        <v>1.5556914969334295E-8</v>
      </c>
    </row>
    <row r="45" spans="1:4" x14ac:dyDescent="0.25">
      <c r="A45" s="24">
        <v>2004</v>
      </c>
      <c r="B45" s="65">
        <v>0</v>
      </c>
      <c r="C45" s="26">
        <v>117.07486551527938</v>
      </c>
      <c r="D45" s="77">
        <f t="shared" si="1"/>
        <v>0</v>
      </c>
    </row>
    <row r="46" spans="1:4" x14ac:dyDescent="0.25">
      <c r="A46" s="23">
        <v>2005</v>
      </c>
      <c r="B46" s="64">
        <v>1251</v>
      </c>
      <c r="C46" s="25">
        <v>146.56626631057017</v>
      </c>
      <c r="D46" s="76">
        <f t="shared" si="1"/>
        <v>8.5353883365573561E-9</v>
      </c>
    </row>
    <row r="47" spans="1:4" x14ac:dyDescent="0.25">
      <c r="A47" s="24">
        <v>2006</v>
      </c>
      <c r="B47" s="65">
        <v>270781</v>
      </c>
      <c r="C47" s="26">
        <v>162.59014609641432</v>
      </c>
      <c r="D47" s="77">
        <f t="shared" si="1"/>
        <v>1.6654207312134994E-6</v>
      </c>
    </row>
    <row r="48" spans="1:4" x14ac:dyDescent="0.25">
      <c r="A48" s="23">
        <v>2007</v>
      </c>
      <c r="B48" s="64">
        <v>148</v>
      </c>
      <c r="C48" s="25">
        <v>207.41649464237895</v>
      </c>
      <c r="D48" s="76">
        <f t="shared" si="1"/>
        <v>7.1354016591195888E-10</v>
      </c>
    </row>
    <row r="49" spans="1:4" x14ac:dyDescent="0.25">
      <c r="A49" s="24">
        <v>2008</v>
      </c>
      <c r="B49" s="65">
        <v>339</v>
      </c>
      <c r="C49" s="26">
        <v>243.98243787084013</v>
      </c>
      <c r="D49" s="77">
        <f t="shared" si="1"/>
        <v>1.3894442688512706E-9</v>
      </c>
    </row>
    <row r="50" spans="1:4" x14ac:dyDescent="0.25">
      <c r="A50" s="23">
        <v>2009</v>
      </c>
      <c r="B50" s="64">
        <v>745</v>
      </c>
      <c r="C50" s="25">
        <v>233.8216705442575</v>
      </c>
      <c r="D50" s="76">
        <f t="shared" si="1"/>
        <v>3.1861888518112664E-9</v>
      </c>
    </row>
    <row r="51" spans="1:4" x14ac:dyDescent="0.25">
      <c r="A51" s="24">
        <v>2010</v>
      </c>
      <c r="B51" s="65">
        <v>1657</v>
      </c>
      <c r="C51" s="26">
        <v>287.01818463752926</v>
      </c>
      <c r="D51" s="77">
        <f t="shared" si="1"/>
        <v>5.7731533703782544E-9</v>
      </c>
    </row>
    <row r="52" spans="1:4" x14ac:dyDescent="0.25">
      <c r="A52" s="23">
        <v>2011</v>
      </c>
      <c r="B52" s="64">
        <v>19688</v>
      </c>
      <c r="C52" s="25">
        <v>335.41515670218615</v>
      </c>
      <c r="D52" s="76">
        <f t="shared" si="1"/>
        <v>5.8697407098632997E-8</v>
      </c>
    </row>
    <row r="53" spans="1:4" x14ac:dyDescent="0.25">
      <c r="A53" s="24">
        <v>2012</v>
      </c>
      <c r="B53" s="65">
        <v>12362</v>
      </c>
      <c r="C53" s="26">
        <v>369.65970037551983</v>
      </c>
      <c r="D53" s="77">
        <f t="shared" si="1"/>
        <v>3.344156798115139E-8</v>
      </c>
    </row>
    <row r="54" spans="1:4" x14ac:dyDescent="0.25">
      <c r="A54" s="23">
        <v>2013</v>
      </c>
      <c r="B54" s="64">
        <v>30148</v>
      </c>
      <c r="C54" s="25">
        <v>380.19188186037212</v>
      </c>
      <c r="D54" s="76">
        <f t="shared" si="1"/>
        <v>7.9296801006056317E-8</v>
      </c>
    </row>
    <row r="55" spans="1:4" x14ac:dyDescent="0.25">
      <c r="A55" s="24">
        <v>2014</v>
      </c>
      <c r="B55" s="65">
        <v>5272</v>
      </c>
      <c r="C55" s="26">
        <v>378.41602053371474</v>
      </c>
      <c r="D55" s="77">
        <f t="shared" si="1"/>
        <v>1.3931756886414102E-8</v>
      </c>
    </row>
    <row r="56" spans="1:4" x14ac:dyDescent="0.25">
      <c r="A56" s="23">
        <v>2015</v>
      </c>
      <c r="B56" s="64">
        <v>23696</v>
      </c>
      <c r="C56" s="25">
        <v>292.08015563330991</v>
      </c>
      <c r="D56" s="76">
        <f t="shared" si="1"/>
        <v>8.1128414727870053E-8</v>
      </c>
    </row>
    <row r="57" spans="1:4" x14ac:dyDescent="0.25">
      <c r="A57" t="s">
        <v>97</v>
      </c>
    </row>
    <row r="59" spans="1:4" x14ac:dyDescent="0.25">
      <c r="A59" t="s">
        <v>49</v>
      </c>
    </row>
    <row r="60" spans="1:4" ht="75" x14ac:dyDescent="0.25">
      <c r="A60" s="21" t="s">
        <v>6</v>
      </c>
      <c r="B60" s="21" t="s">
        <v>85</v>
      </c>
      <c r="C60" s="21" t="s">
        <v>34</v>
      </c>
      <c r="D60" s="21" t="s">
        <v>88</v>
      </c>
    </row>
    <row r="61" spans="1:4" x14ac:dyDescent="0.25">
      <c r="A61" s="23">
        <v>1991</v>
      </c>
      <c r="B61" s="64">
        <f t="shared" ref="B61:B85" si="2">B3+B32</f>
        <v>104156568</v>
      </c>
      <c r="C61" s="25">
        <v>41.239551378248166</v>
      </c>
      <c r="D61" s="76">
        <f>(B61)/(C61*1000000000)</f>
        <v>2.5256474553924818E-3</v>
      </c>
    </row>
    <row r="62" spans="1:4" x14ac:dyDescent="0.25">
      <c r="A62" s="24">
        <v>1992</v>
      </c>
      <c r="B62" s="65">
        <f t="shared" si="2"/>
        <v>93429672</v>
      </c>
      <c r="C62" s="26">
        <v>49.279585355094838</v>
      </c>
      <c r="D62" s="77">
        <f t="shared" ref="D62:D85" si="3">(B62)/(C62*1000000000)</f>
        <v>1.8959102704856796E-3</v>
      </c>
    </row>
    <row r="63" spans="1:4" x14ac:dyDescent="0.25">
      <c r="A63" s="23">
        <v>1993</v>
      </c>
      <c r="B63" s="64">
        <f t="shared" si="2"/>
        <v>101910726</v>
      </c>
      <c r="C63" s="25">
        <v>55.802540100979527</v>
      </c>
      <c r="D63" s="76">
        <f t="shared" si="3"/>
        <v>1.8262739620021546E-3</v>
      </c>
    </row>
    <row r="64" spans="1:4" x14ac:dyDescent="0.25">
      <c r="A64" s="24">
        <v>1994</v>
      </c>
      <c r="B64" s="65">
        <f t="shared" si="2"/>
        <v>219299133</v>
      </c>
      <c r="C64" s="26">
        <v>81.703496603993358</v>
      </c>
      <c r="D64" s="77">
        <f t="shared" si="3"/>
        <v>2.6840850406062238E-3</v>
      </c>
    </row>
    <row r="65" spans="1:4" x14ac:dyDescent="0.25">
      <c r="A65" s="23">
        <v>1995</v>
      </c>
      <c r="B65" s="64">
        <f t="shared" si="2"/>
        <v>235328992</v>
      </c>
      <c r="C65" s="25">
        <v>92.507277798198501</v>
      </c>
      <c r="D65" s="76">
        <f t="shared" si="3"/>
        <v>2.5438970597898495E-3</v>
      </c>
    </row>
    <row r="66" spans="1:4" x14ac:dyDescent="0.25">
      <c r="A66" s="24">
        <v>1996</v>
      </c>
      <c r="B66" s="65">
        <f t="shared" si="2"/>
        <v>222607561</v>
      </c>
      <c r="C66" s="26">
        <v>97.160111573336977</v>
      </c>
      <c r="D66" s="77">
        <f t="shared" si="3"/>
        <v>2.2911414714872434E-3</v>
      </c>
    </row>
    <row r="67" spans="1:4" x14ac:dyDescent="0.25">
      <c r="A67" s="23">
        <v>1997</v>
      </c>
      <c r="B67" s="64">
        <f t="shared" si="2"/>
        <v>281766005</v>
      </c>
      <c r="C67" s="25">
        <v>106.6595079635281</v>
      </c>
      <c r="D67" s="76">
        <f t="shared" si="3"/>
        <v>2.6417335911239066E-3</v>
      </c>
    </row>
    <row r="68" spans="1:4" x14ac:dyDescent="0.25">
      <c r="A68" s="24">
        <v>1998</v>
      </c>
      <c r="B68" s="65">
        <f t="shared" si="2"/>
        <v>214247067</v>
      </c>
      <c r="C68" s="26">
        <v>98.443743190849105</v>
      </c>
      <c r="D68" s="77">
        <f t="shared" si="3"/>
        <v>2.1763401111703712E-3</v>
      </c>
    </row>
    <row r="69" spans="1:4" x14ac:dyDescent="0.25">
      <c r="A69" s="23">
        <v>1999</v>
      </c>
      <c r="B69" s="64">
        <f t="shared" si="2"/>
        <v>186924206</v>
      </c>
      <c r="C69" s="25">
        <v>86.186156584381663</v>
      </c>
      <c r="D69" s="76">
        <f t="shared" si="3"/>
        <v>2.1688425776010727E-3</v>
      </c>
    </row>
    <row r="70" spans="1:4" x14ac:dyDescent="0.25">
      <c r="A70" s="24">
        <v>2000</v>
      </c>
      <c r="B70" s="65">
        <f t="shared" si="2"/>
        <v>176623794</v>
      </c>
      <c r="C70" s="26">
        <v>99.886577575544408</v>
      </c>
      <c r="D70" s="77">
        <f t="shared" si="3"/>
        <v>1.7682435246759666E-3</v>
      </c>
    </row>
    <row r="71" spans="1:4" x14ac:dyDescent="0.25">
      <c r="A71" s="23">
        <v>2001</v>
      </c>
      <c r="B71" s="64">
        <f t="shared" si="2"/>
        <v>118487402</v>
      </c>
      <c r="C71" s="25">
        <v>98.203544965267795</v>
      </c>
      <c r="D71" s="76">
        <f t="shared" si="3"/>
        <v>1.2065491326398259E-3</v>
      </c>
    </row>
    <row r="72" spans="1:4" x14ac:dyDescent="0.25">
      <c r="A72" s="24">
        <v>2002</v>
      </c>
      <c r="B72" s="65">
        <f t="shared" si="2"/>
        <v>138287764</v>
      </c>
      <c r="C72" s="26">
        <v>97.933392356425259</v>
      </c>
      <c r="D72" s="77">
        <f t="shared" si="3"/>
        <v>1.4120593668062306E-3</v>
      </c>
    </row>
    <row r="73" spans="1:4" x14ac:dyDescent="0.25">
      <c r="A73" s="23">
        <v>2003</v>
      </c>
      <c r="B73" s="64">
        <f t="shared" si="2"/>
        <v>130590893</v>
      </c>
      <c r="C73" s="25">
        <v>94.684582573316717</v>
      </c>
      <c r="D73" s="76">
        <f t="shared" si="3"/>
        <v>1.3792202431571171E-3</v>
      </c>
    </row>
    <row r="74" spans="1:4" x14ac:dyDescent="0.25">
      <c r="A74" s="24">
        <v>2004</v>
      </c>
      <c r="B74" s="65">
        <f t="shared" si="2"/>
        <v>174454725</v>
      </c>
      <c r="C74" s="26">
        <v>117.07486551527938</v>
      </c>
      <c r="D74" s="77">
        <f t="shared" si="3"/>
        <v>1.4901125380941138E-3</v>
      </c>
    </row>
    <row r="75" spans="1:4" x14ac:dyDescent="0.25">
      <c r="A75" s="23">
        <v>2005</v>
      </c>
      <c r="B75" s="64">
        <f t="shared" si="2"/>
        <v>241157936</v>
      </c>
      <c r="C75" s="25">
        <v>146.56626631057017</v>
      </c>
      <c r="D75" s="76">
        <f t="shared" si="3"/>
        <v>1.6453849993626262E-3</v>
      </c>
    </row>
    <row r="76" spans="1:4" x14ac:dyDescent="0.25">
      <c r="A76" s="24">
        <v>2006</v>
      </c>
      <c r="B76" s="65">
        <f t="shared" si="2"/>
        <v>226480609</v>
      </c>
      <c r="C76" s="26">
        <v>162.59014609641432</v>
      </c>
      <c r="D76" s="77">
        <f t="shared" si="3"/>
        <v>1.3929540900080089E-3</v>
      </c>
    </row>
    <row r="77" spans="1:4" x14ac:dyDescent="0.25">
      <c r="A77" s="23">
        <v>2007</v>
      </c>
      <c r="B77" s="64">
        <f t="shared" si="2"/>
        <v>227464718</v>
      </c>
      <c r="C77" s="25">
        <v>207.41649464237895</v>
      </c>
      <c r="D77" s="76">
        <f t="shared" si="3"/>
        <v>1.096656842032682E-3</v>
      </c>
    </row>
    <row r="78" spans="1:4" x14ac:dyDescent="0.25">
      <c r="A78" s="24">
        <v>2008</v>
      </c>
      <c r="B78" s="65">
        <f t="shared" si="2"/>
        <v>260693944</v>
      </c>
      <c r="C78" s="26">
        <v>243.98243787084013</v>
      </c>
      <c r="D78" s="77">
        <f t="shared" si="3"/>
        <v>1.0684947091888911E-3</v>
      </c>
    </row>
    <row r="79" spans="1:4" x14ac:dyDescent="0.25">
      <c r="A79" s="23">
        <v>2009</v>
      </c>
      <c r="B79" s="64">
        <f t="shared" si="2"/>
        <v>266880836</v>
      </c>
      <c r="C79" s="25">
        <v>233.8216705442575</v>
      </c>
      <c r="D79" s="76">
        <f t="shared" si="3"/>
        <v>1.1413862341278804E-3</v>
      </c>
    </row>
    <row r="80" spans="1:4" x14ac:dyDescent="0.25">
      <c r="A80" s="24">
        <v>2010</v>
      </c>
      <c r="B80" s="65">
        <f t="shared" si="2"/>
        <v>388146926</v>
      </c>
      <c r="C80" s="26">
        <v>287.01818463752926</v>
      </c>
      <c r="D80" s="77">
        <f t="shared" si="3"/>
        <v>1.3523426276637652E-3</v>
      </c>
    </row>
    <row r="81" spans="1:4" x14ac:dyDescent="0.25">
      <c r="A81" s="23">
        <v>2011</v>
      </c>
      <c r="B81" s="64">
        <f t="shared" si="2"/>
        <v>367899065</v>
      </c>
      <c r="C81" s="25">
        <v>335.41515670218615</v>
      </c>
      <c r="D81" s="76">
        <f t="shared" si="3"/>
        <v>1.0968468706578343E-3</v>
      </c>
    </row>
    <row r="82" spans="1:4" x14ac:dyDescent="0.25">
      <c r="A82" s="24">
        <v>2012</v>
      </c>
      <c r="B82" s="65">
        <f t="shared" si="2"/>
        <v>229533065</v>
      </c>
      <c r="C82" s="26">
        <v>369.65970037551983</v>
      </c>
      <c r="D82" s="77">
        <f t="shared" si="3"/>
        <v>6.2093072295094163E-4</v>
      </c>
    </row>
    <row r="83" spans="1:4" x14ac:dyDescent="0.25">
      <c r="A83" s="23">
        <v>2013</v>
      </c>
      <c r="B83" s="64">
        <f t="shared" si="2"/>
        <v>243646665</v>
      </c>
      <c r="C83" s="25">
        <v>380.19188186037212</v>
      </c>
      <c r="D83" s="76">
        <f t="shared" si="3"/>
        <v>6.408518346256556E-4</v>
      </c>
    </row>
    <row r="84" spans="1:4" x14ac:dyDescent="0.25">
      <c r="A84" s="24">
        <v>2014</v>
      </c>
      <c r="B84" s="65">
        <f t="shared" si="2"/>
        <v>255098890</v>
      </c>
      <c r="C84" s="26">
        <v>378.41602053371474</v>
      </c>
      <c r="D84" s="77">
        <f t="shared" si="3"/>
        <v>6.7412285991541978E-4</v>
      </c>
    </row>
    <row r="85" spans="1:4" x14ac:dyDescent="0.25">
      <c r="A85" s="23">
        <v>2015</v>
      </c>
      <c r="B85" s="64">
        <f t="shared" si="2"/>
        <v>290866698</v>
      </c>
      <c r="C85" s="25">
        <v>292.08015563330991</v>
      </c>
      <c r="D85" s="76">
        <f t="shared" si="3"/>
        <v>9.9584546361707179E-4</v>
      </c>
    </row>
    <row r="86" spans="1:4" x14ac:dyDescent="0.25">
      <c r="A86" t="s">
        <v>97</v>
      </c>
    </row>
    <row r="88" spans="1:4" x14ac:dyDescent="0.25">
      <c r="A88" t="s">
        <v>50</v>
      </c>
    </row>
    <row r="89" spans="1:4" ht="91.5" customHeight="1" x14ac:dyDescent="0.25">
      <c r="A89" s="21" t="s">
        <v>6</v>
      </c>
      <c r="B89" s="21" t="s">
        <v>85</v>
      </c>
      <c r="C89" s="21" t="s">
        <v>34</v>
      </c>
      <c r="D89" s="21" t="s">
        <v>89</v>
      </c>
    </row>
    <row r="90" spans="1:4" x14ac:dyDescent="0.25">
      <c r="A90" s="23">
        <v>1991</v>
      </c>
      <c r="B90" s="64">
        <f t="shared" ref="B90:B114" si="4">B61</f>
        <v>104156568</v>
      </c>
      <c r="C90" s="25">
        <v>41.239551378248166</v>
      </c>
      <c r="D90" s="76">
        <f>((B90)/2)/(C90*1000000000)</f>
        <v>1.2628237276962409E-3</v>
      </c>
    </row>
    <row r="91" spans="1:4" x14ac:dyDescent="0.25">
      <c r="A91" s="24">
        <v>1992</v>
      </c>
      <c r="B91" s="65">
        <f t="shared" si="4"/>
        <v>93429672</v>
      </c>
      <c r="C91" s="26">
        <v>49.279585355094838</v>
      </c>
      <c r="D91" s="77">
        <f t="shared" ref="D91:D114" si="5">((B91)/2)/(C91*1000000000)</f>
        <v>9.4795513524283982E-4</v>
      </c>
    </row>
    <row r="92" spans="1:4" x14ac:dyDescent="0.25">
      <c r="A92" s="23">
        <v>1993</v>
      </c>
      <c r="B92" s="64">
        <f t="shared" si="4"/>
        <v>101910726</v>
      </c>
      <c r="C92" s="25">
        <v>55.802540100979527</v>
      </c>
      <c r="D92" s="76">
        <f t="shared" si="5"/>
        <v>9.1313698100107729E-4</v>
      </c>
    </row>
    <row r="93" spans="1:4" x14ac:dyDescent="0.25">
      <c r="A93" s="24">
        <v>1994</v>
      </c>
      <c r="B93" s="65">
        <f t="shared" si="4"/>
        <v>219299133</v>
      </c>
      <c r="C93" s="26">
        <v>81.703496603993358</v>
      </c>
      <c r="D93" s="77">
        <f t="shared" si="5"/>
        <v>1.3420425203031119E-3</v>
      </c>
    </row>
    <row r="94" spans="1:4" x14ac:dyDescent="0.25">
      <c r="A94" s="23">
        <v>1995</v>
      </c>
      <c r="B94" s="64">
        <f t="shared" si="4"/>
        <v>235328992</v>
      </c>
      <c r="C94" s="25">
        <v>92.507277798198501</v>
      </c>
      <c r="D94" s="76">
        <f t="shared" si="5"/>
        <v>1.2719485298949248E-3</v>
      </c>
    </row>
    <row r="95" spans="1:4" x14ac:dyDescent="0.25">
      <c r="A95" s="24">
        <v>1996</v>
      </c>
      <c r="B95" s="65">
        <f t="shared" si="4"/>
        <v>222607561</v>
      </c>
      <c r="C95" s="26">
        <v>97.160111573336977</v>
      </c>
      <c r="D95" s="77">
        <f t="shared" si="5"/>
        <v>1.1455707357436217E-3</v>
      </c>
    </row>
    <row r="96" spans="1:4" x14ac:dyDescent="0.25">
      <c r="A96" s="23">
        <v>1997</v>
      </c>
      <c r="B96" s="64">
        <f t="shared" si="4"/>
        <v>281766005</v>
      </c>
      <c r="C96" s="25">
        <v>106.6595079635281</v>
      </c>
      <c r="D96" s="76">
        <f t="shared" si="5"/>
        <v>1.3208667955619533E-3</v>
      </c>
    </row>
    <row r="97" spans="1:4" x14ac:dyDescent="0.25">
      <c r="A97" s="24">
        <v>1998</v>
      </c>
      <c r="B97" s="65">
        <f t="shared" si="4"/>
        <v>214247067</v>
      </c>
      <c r="C97" s="26">
        <v>98.443743190849105</v>
      </c>
      <c r="D97" s="77">
        <f t="shared" si="5"/>
        <v>1.0881700555851856E-3</v>
      </c>
    </row>
    <row r="98" spans="1:4" x14ac:dyDescent="0.25">
      <c r="A98" s="23">
        <v>1999</v>
      </c>
      <c r="B98" s="64">
        <f t="shared" si="4"/>
        <v>186924206</v>
      </c>
      <c r="C98" s="25">
        <v>86.186156584381663</v>
      </c>
      <c r="D98" s="76">
        <f t="shared" si="5"/>
        <v>1.0844212888005363E-3</v>
      </c>
    </row>
    <row r="99" spans="1:4" x14ac:dyDescent="0.25">
      <c r="A99" s="24">
        <v>2000</v>
      </c>
      <c r="B99" s="65">
        <f t="shared" si="4"/>
        <v>176623794</v>
      </c>
      <c r="C99" s="26">
        <v>99.886577575544408</v>
      </c>
      <c r="D99" s="77">
        <f t="shared" si="5"/>
        <v>8.841217623379833E-4</v>
      </c>
    </row>
    <row r="100" spans="1:4" x14ac:dyDescent="0.25">
      <c r="A100" s="23">
        <v>2001</v>
      </c>
      <c r="B100" s="64">
        <f t="shared" si="4"/>
        <v>118487402</v>
      </c>
      <c r="C100" s="25">
        <v>98.203544965267795</v>
      </c>
      <c r="D100" s="76">
        <f t="shared" si="5"/>
        <v>6.0327456631991295E-4</v>
      </c>
    </row>
    <row r="101" spans="1:4" x14ac:dyDescent="0.25">
      <c r="A101" s="24">
        <v>2002</v>
      </c>
      <c r="B101" s="65">
        <f t="shared" si="4"/>
        <v>138287764</v>
      </c>
      <c r="C101" s="26">
        <v>97.933392356425259</v>
      </c>
      <c r="D101" s="77">
        <f t="shared" si="5"/>
        <v>7.0602968340311529E-4</v>
      </c>
    </row>
    <row r="102" spans="1:4" x14ac:dyDescent="0.25">
      <c r="A102" s="23">
        <v>2003</v>
      </c>
      <c r="B102" s="64">
        <f t="shared" si="4"/>
        <v>130590893</v>
      </c>
      <c r="C102" s="25">
        <v>94.684582573316717</v>
      </c>
      <c r="D102" s="76">
        <f t="shared" si="5"/>
        <v>6.8961012157855853E-4</v>
      </c>
    </row>
    <row r="103" spans="1:4" x14ac:dyDescent="0.25">
      <c r="A103" s="24">
        <v>2004</v>
      </c>
      <c r="B103" s="65">
        <f t="shared" si="4"/>
        <v>174454725</v>
      </c>
      <c r="C103" s="26">
        <v>117.07486551527938</v>
      </c>
      <c r="D103" s="77">
        <f t="shared" si="5"/>
        <v>7.4505626904705689E-4</v>
      </c>
    </row>
    <row r="104" spans="1:4" x14ac:dyDescent="0.25">
      <c r="A104" s="23">
        <v>2005</v>
      </c>
      <c r="B104" s="64">
        <f t="shared" si="4"/>
        <v>241157936</v>
      </c>
      <c r="C104" s="25">
        <v>146.56626631057017</v>
      </c>
      <c r="D104" s="76">
        <f t="shared" si="5"/>
        <v>8.2269249968131312E-4</v>
      </c>
    </row>
    <row r="105" spans="1:4" x14ac:dyDescent="0.25">
      <c r="A105" s="24">
        <v>2006</v>
      </c>
      <c r="B105" s="65">
        <f t="shared" si="4"/>
        <v>226480609</v>
      </c>
      <c r="C105" s="26">
        <v>162.59014609641432</v>
      </c>
      <c r="D105" s="77">
        <f t="shared" si="5"/>
        <v>6.9647704500400446E-4</v>
      </c>
    </row>
    <row r="106" spans="1:4" x14ac:dyDescent="0.25">
      <c r="A106" s="23">
        <v>2007</v>
      </c>
      <c r="B106" s="64">
        <f t="shared" si="4"/>
        <v>227464718</v>
      </c>
      <c r="C106" s="25">
        <v>207.41649464237895</v>
      </c>
      <c r="D106" s="76">
        <f t="shared" si="5"/>
        <v>5.4832842101634098E-4</v>
      </c>
    </row>
    <row r="107" spans="1:4" x14ac:dyDescent="0.25">
      <c r="A107" s="24">
        <v>2008</v>
      </c>
      <c r="B107" s="65">
        <f t="shared" si="4"/>
        <v>260693944</v>
      </c>
      <c r="C107" s="26">
        <v>243.98243787084013</v>
      </c>
      <c r="D107" s="77">
        <f t="shared" si="5"/>
        <v>5.3424735459444556E-4</v>
      </c>
    </row>
    <row r="108" spans="1:4" x14ac:dyDescent="0.25">
      <c r="A108" s="23">
        <v>2009</v>
      </c>
      <c r="B108" s="64">
        <f t="shared" si="4"/>
        <v>266880836</v>
      </c>
      <c r="C108" s="25">
        <v>233.8216705442575</v>
      </c>
      <c r="D108" s="76">
        <f t="shared" si="5"/>
        <v>5.7069311706394019E-4</v>
      </c>
    </row>
    <row r="109" spans="1:4" x14ac:dyDescent="0.25">
      <c r="A109" s="24">
        <v>2010</v>
      </c>
      <c r="B109" s="65">
        <f t="shared" si="4"/>
        <v>388146926</v>
      </c>
      <c r="C109" s="26">
        <v>287.01818463752926</v>
      </c>
      <c r="D109" s="77">
        <f t="shared" si="5"/>
        <v>6.7617131383188262E-4</v>
      </c>
    </row>
    <row r="110" spans="1:4" x14ac:dyDescent="0.25">
      <c r="A110" s="23">
        <v>2011</v>
      </c>
      <c r="B110" s="64">
        <f t="shared" si="4"/>
        <v>367899065</v>
      </c>
      <c r="C110" s="25">
        <v>335.41515670218615</v>
      </c>
      <c r="D110" s="76">
        <f t="shared" si="5"/>
        <v>5.4842343532891715E-4</v>
      </c>
    </row>
    <row r="111" spans="1:4" x14ac:dyDescent="0.25">
      <c r="A111" s="24">
        <v>2012</v>
      </c>
      <c r="B111" s="65">
        <f t="shared" si="4"/>
        <v>229533065</v>
      </c>
      <c r="C111" s="26">
        <v>369.65970037551983</v>
      </c>
      <c r="D111" s="77">
        <f t="shared" si="5"/>
        <v>3.1046536147547082E-4</v>
      </c>
    </row>
    <row r="112" spans="1:4" x14ac:dyDescent="0.25">
      <c r="A112" s="23">
        <v>2013</v>
      </c>
      <c r="B112" s="64">
        <f t="shared" si="4"/>
        <v>243646665</v>
      </c>
      <c r="C112" s="25">
        <v>380.19188186037212</v>
      </c>
      <c r="D112" s="76">
        <f t="shared" si="5"/>
        <v>3.204259173128278E-4</v>
      </c>
    </row>
    <row r="113" spans="1:4" x14ac:dyDescent="0.25">
      <c r="A113" s="24">
        <v>2014</v>
      </c>
      <c r="B113" s="65">
        <f t="shared" si="4"/>
        <v>255098890</v>
      </c>
      <c r="C113" s="26">
        <v>378.41602053371474</v>
      </c>
      <c r="D113" s="77">
        <f t="shared" si="5"/>
        <v>3.3706142995770989E-4</v>
      </c>
    </row>
    <row r="114" spans="1:4" x14ac:dyDescent="0.25">
      <c r="A114" s="23">
        <v>2015</v>
      </c>
      <c r="B114" s="64">
        <f t="shared" si="4"/>
        <v>290866698</v>
      </c>
      <c r="C114" s="25">
        <v>292.08015563330991</v>
      </c>
      <c r="D114" s="76">
        <f t="shared" si="5"/>
        <v>4.979227318085359E-4</v>
      </c>
    </row>
    <row r="115" spans="1:4" x14ac:dyDescent="0.25">
      <c r="A115" t="s">
        <v>97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75" workbookViewId="0">
      <selection activeCell="A86" sqref="A86"/>
    </sheetView>
  </sheetViews>
  <sheetFormatPr baseColWidth="10" defaultRowHeight="15" x14ac:dyDescent="0.25"/>
  <cols>
    <col min="2" max="2" width="14.5703125" customWidth="1"/>
    <col min="3" max="3" width="15.140625" customWidth="1"/>
  </cols>
  <sheetData>
    <row r="1" spans="1:4" x14ac:dyDescent="0.25">
      <c r="A1" t="s">
        <v>44</v>
      </c>
    </row>
    <row r="2" spans="1:4" ht="60" x14ac:dyDescent="0.25">
      <c r="A2" s="21" t="s">
        <v>6</v>
      </c>
      <c r="B2" s="21" t="s">
        <v>73</v>
      </c>
      <c r="C2" s="21" t="s">
        <v>77</v>
      </c>
      <c r="D2" s="21" t="s">
        <v>90</v>
      </c>
    </row>
    <row r="3" spans="1:4" x14ac:dyDescent="0.25">
      <c r="A3" s="23">
        <v>1991</v>
      </c>
      <c r="B3" s="62">
        <v>104156568</v>
      </c>
      <c r="C3" s="62">
        <v>1420133888</v>
      </c>
      <c r="D3" s="72">
        <f>B3/C3</f>
        <v>7.3342780480145822E-2</v>
      </c>
    </row>
    <row r="4" spans="1:4" x14ac:dyDescent="0.25">
      <c r="A4" s="24">
        <v>1992</v>
      </c>
      <c r="B4" s="63">
        <v>93429672</v>
      </c>
      <c r="C4" s="63">
        <v>1340421888</v>
      </c>
      <c r="D4" s="73">
        <f t="shared" ref="D4:D27" si="0">B4/C4</f>
        <v>6.9701690815720252E-2</v>
      </c>
    </row>
    <row r="5" spans="1:4" x14ac:dyDescent="0.25">
      <c r="A5" s="23">
        <v>1993</v>
      </c>
      <c r="B5" s="62">
        <v>101910016</v>
      </c>
      <c r="C5" s="62">
        <v>1230791040</v>
      </c>
      <c r="D5" s="72">
        <f t="shared" si="0"/>
        <v>8.2800420776543843E-2</v>
      </c>
    </row>
    <row r="6" spans="1:4" x14ac:dyDescent="0.25">
      <c r="A6" s="24">
        <v>1994</v>
      </c>
      <c r="B6" s="63">
        <v>219296832</v>
      </c>
      <c r="C6" s="63">
        <v>2126260096</v>
      </c>
      <c r="D6" s="73">
        <f t="shared" si="0"/>
        <v>0.10313735013536181</v>
      </c>
    </row>
    <row r="7" spans="1:4" x14ac:dyDescent="0.25">
      <c r="A7" s="23">
        <v>1995</v>
      </c>
      <c r="B7" s="62">
        <v>235328992</v>
      </c>
      <c r="C7" s="62">
        <v>1982339456</v>
      </c>
      <c r="D7" s="72">
        <f t="shared" si="0"/>
        <v>0.11871276197813822</v>
      </c>
    </row>
    <row r="8" spans="1:4" x14ac:dyDescent="0.25">
      <c r="A8" s="24">
        <v>1996</v>
      </c>
      <c r="B8" s="63">
        <v>222606368</v>
      </c>
      <c r="C8" s="63">
        <v>1744107392</v>
      </c>
      <c r="D8" s="73">
        <f t="shared" si="0"/>
        <v>0.12763340664747322</v>
      </c>
    </row>
    <row r="9" spans="1:4" x14ac:dyDescent="0.25">
      <c r="A9" s="23">
        <v>1997</v>
      </c>
      <c r="B9" s="62">
        <v>281760768</v>
      </c>
      <c r="C9" s="62">
        <v>2449618688</v>
      </c>
      <c r="D9" s="72">
        <f t="shared" si="0"/>
        <v>0.11502229689064161</v>
      </c>
    </row>
    <row r="10" spans="1:4" x14ac:dyDescent="0.25">
      <c r="A10" s="24">
        <v>1998</v>
      </c>
      <c r="B10" s="63">
        <v>214246080</v>
      </c>
      <c r="C10" s="63">
        <v>2059255040</v>
      </c>
      <c r="D10" s="73">
        <f t="shared" si="0"/>
        <v>0.10404057576083436</v>
      </c>
    </row>
    <row r="11" spans="1:4" x14ac:dyDescent="0.25">
      <c r="A11" s="23">
        <v>1999</v>
      </c>
      <c r="B11" s="62">
        <v>186923200</v>
      </c>
      <c r="C11" s="62">
        <v>1475738624</v>
      </c>
      <c r="D11" s="72">
        <f t="shared" si="0"/>
        <v>0.12666416461564403</v>
      </c>
    </row>
    <row r="12" spans="1:4" x14ac:dyDescent="0.25">
      <c r="A12" s="24">
        <v>2000</v>
      </c>
      <c r="B12" s="63">
        <v>176623204</v>
      </c>
      <c r="C12" s="63">
        <v>1191055922</v>
      </c>
      <c r="D12" s="73">
        <f t="shared" si="0"/>
        <v>0.14829127729235203</v>
      </c>
    </row>
    <row r="13" spans="1:4" x14ac:dyDescent="0.25">
      <c r="A13" s="23">
        <v>2001</v>
      </c>
      <c r="B13" s="62">
        <v>118484289</v>
      </c>
      <c r="C13" s="62">
        <v>891863867</v>
      </c>
      <c r="D13" s="72">
        <f t="shared" si="0"/>
        <v>0.13285019539871101</v>
      </c>
    </row>
    <row r="14" spans="1:4" x14ac:dyDescent="0.25">
      <c r="A14" s="24">
        <v>2002</v>
      </c>
      <c r="B14" s="63">
        <v>138285634</v>
      </c>
      <c r="C14" s="63">
        <v>900223687</v>
      </c>
      <c r="D14" s="73">
        <f t="shared" si="0"/>
        <v>0.15361252541669679</v>
      </c>
    </row>
    <row r="15" spans="1:4" x14ac:dyDescent="0.25">
      <c r="A15" s="23">
        <v>2003</v>
      </c>
      <c r="B15" s="62">
        <v>130589420</v>
      </c>
      <c r="C15" s="62">
        <v>928766438</v>
      </c>
      <c r="D15" s="72">
        <f t="shared" si="0"/>
        <v>0.14060523147370663</v>
      </c>
    </row>
    <row r="16" spans="1:4" x14ac:dyDescent="0.25">
      <c r="A16" s="24">
        <v>2004</v>
      </c>
      <c r="B16" s="63">
        <v>174454725</v>
      </c>
      <c r="C16" s="63">
        <v>1104220770</v>
      </c>
      <c r="D16" s="73">
        <f t="shared" si="0"/>
        <v>0.1579889907341627</v>
      </c>
    </row>
    <row r="17" spans="1:4" x14ac:dyDescent="0.25">
      <c r="A17" s="23">
        <v>2005</v>
      </c>
      <c r="B17" s="62">
        <v>241156685</v>
      </c>
      <c r="C17" s="62">
        <v>1688449108</v>
      </c>
      <c r="D17" s="72">
        <f t="shared" si="0"/>
        <v>0.14282733418341206</v>
      </c>
    </row>
    <row r="18" spans="1:4" x14ac:dyDescent="0.25">
      <c r="A18" s="24">
        <v>2006</v>
      </c>
      <c r="B18" s="63">
        <v>226209828</v>
      </c>
      <c r="C18" s="63">
        <v>1695439800</v>
      </c>
      <c r="D18" s="73">
        <f t="shared" si="0"/>
        <v>0.13342250665579516</v>
      </c>
    </row>
    <row r="19" spans="1:4" x14ac:dyDescent="0.25">
      <c r="A19" s="23">
        <v>2007</v>
      </c>
      <c r="B19" s="62">
        <v>227464570</v>
      </c>
      <c r="C19" s="62">
        <v>1964308312</v>
      </c>
      <c r="D19" s="72">
        <f t="shared" si="0"/>
        <v>0.1157988125440463</v>
      </c>
    </row>
    <row r="20" spans="1:4" x14ac:dyDescent="0.25">
      <c r="A20" s="24">
        <v>2008</v>
      </c>
      <c r="B20" s="63">
        <v>260693605</v>
      </c>
      <c r="C20" s="63">
        <v>2200983987</v>
      </c>
      <c r="D20" s="73">
        <f t="shared" si="0"/>
        <v>0.11844411705844909</v>
      </c>
    </row>
    <row r="21" spans="1:4" x14ac:dyDescent="0.25">
      <c r="A21" s="23">
        <v>2009</v>
      </c>
      <c r="B21" s="62">
        <v>266880091</v>
      </c>
      <c r="C21" s="62">
        <v>1867893694</v>
      </c>
      <c r="D21" s="72">
        <f t="shared" si="0"/>
        <v>0.14287755874826569</v>
      </c>
    </row>
    <row r="22" spans="1:4" x14ac:dyDescent="0.25">
      <c r="A22" s="24">
        <v>2010</v>
      </c>
      <c r="B22" s="63">
        <v>388145269</v>
      </c>
      <c r="C22" s="63">
        <v>2237134756</v>
      </c>
      <c r="D22" s="73">
        <f t="shared" si="0"/>
        <v>0.17350106780961388</v>
      </c>
    </row>
    <row r="23" spans="1:4" x14ac:dyDescent="0.25">
      <c r="A23" s="23">
        <v>2011</v>
      </c>
      <c r="B23" s="62">
        <v>367879377</v>
      </c>
      <c r="C23" s="62">
        <v>3032325482</v>
      </c>
      <c r="D23" s="72">
        <f t="shared" si="0"/>
        <v>0.12131922486017614</v>
      </c>
    </row>
    <row r="24" spans="1:4" x14ac:dyDescent="0.25">
      <c r="A24" s="24">
        <v>2012</v>
      </c>
      <c r="B24" s="63">
        <v>229520703</v>
      </c>
      <c r="C24" s="63">
        <v>2288940414</v>
      </c>
      <c r="D24" s="73">
        <f t="shared" si="0"/>
        <v>0.10027377803116547</v>
      </c>
    </row>
    <row r="25" spans="1:4" x14ac:dyDescent="0.25">
      <c r="A25" s="23">
        <v>2013</v>
      </c>
      <c r="B25" s="62">
        <v>243616517</v>
      </c>
      <c r="C25" s="62">
        <v>2269760664</v>
      </c>
      <c r="D25" s="72">
        <f t="shared" si="0"/>
        <v>0.10733136795607098</v>
      </c>
    </row>
    <row r="26" spans="1:4" x14ac:dyDescent="0.25">
      <c r="A26" s="24">
        <v>2014</v>
      </c>
      <c r="B26" s="63">
        <v>255093618</v>
      </c>
      <c r="C26" s="63">
        <v>2893965379</v>
      </c>
      <c r="D26" s="73">
        <f t="shared" si="0"/>
        <v>8.8146741440337045E-2</v>
      </c>
    </row>
    <row r="27" spans="1:4" x14ac:dyDescent="0.25">
      <c r="A27" s="23">
        <v>2015</v>
      </c>
      <c r="B27" s="62">
        <v>290843002</v>
      </c>
      <c r="C27" s="62">
        <v>2949072433</v>
      </c>
      <c r="D27" s="72">
        <f t="shared" si="0"/>
        <v>9.8621857756180792E-2</v>
      </c>
    </row>
    <row r="28" spans="1:4" x14ac:dyDescent="0.25">
      <c r="A28" t="s">
        <v>15</v>
      </c>
    </row>
    <row r="30" spans="1:4" x14ac:dyDescent="0.25">
      <c r="A30" t="s">
        <v>45</v>
      </c>
    </row>
    <row r="31" spans="1:4" ht="75" x14ac:dyDescent="0.25">
      <c r="A31" s="21" t="s">
        <v>6</v>
      </c>
      <c r="B31" s="21" t="s">
        <v>80</v>
      </c>
      <c r="C31" s="21" t="s">
        <v>91</v>
      </c>
      <c r="D31" s="21" t="s">
        <v>31</v>
      </c>
    </row>
    <row r="32" spans="1:4" x14ac:dyDescent="0.25">
      <c r="A32" s="23">
        <v>1991</v>
      </c>
      <c r="B32" s="64">
        <v>0</v>
      </c>
      <c r="C32" s="62">
        <v>4494900</v>
      </c>
      <c r="D32" s="74">
        <f>B32/C32</f>
        <v>0</v>
      </c>
    </row>
    <row r="33" spans="1:4" x14ac:dyDescent="0.25">
      <c r="A33" s="24">
        <v>1992</v>
      </c>
      <c r="B33" s="65">
        <v>0</v>
      </c>
      <c r="C33" s="63">
        <v>9345234</v>
      </c>
      <c r="D33" s="75">
        <f t="shared" ref="D33:D56" si="1">B33/C33</f>
        <v>0</v>
      </c>
    </row>
    <row r="34" spans="1:4" x14ac:dyDescent="0.25">
      <c r="A34" s="23">
        <v>1993</v>
      </c>
      <c r="B34" s="64">
        <v>710</v>
      </c>
      <c r="C34" s="62">
        <v>12697087</v>
      </c>
      <c r="D34" s="74">
        <f t="shared" si="1"/>
        <v>5.5918337804568872E-5</v>
      </c>
    </row>
    <row r="35" spans="1:4" x14ac:dyDescent="0.25">
      <c r="A35" s="24">
        <v>1994</v>
      </c>
      <c r="B35" s="65">
        <v>2301</v>
      </c>
      <c r="C35" s="63">
        <v>13345725</v>
      </c>
      <c r="D35" s="75">
        <f t="shared" si="1"/>
        <v>1.7241476203053787E-4</v>
      </c>
    </row>
    <row r="36" spans="1:4" x14ac:dyDescent="0.25">
      <c r="A36" s="23">
        <v>1995</v>
      </c>
      <c r="B36" s="64">
        <v>0</v>
      </c>
      <c r="C36" s="62">
        <v>18444288</v>
      </c>
      <c r="D36" s="74">
        <f t="shared" si="1"/>
        <v>0</v>
      </c>
    </row>
    <row r="37" spans="1:4" x14ac:dyDescent="0.25">
      <c r="A37" s="24">
        <v>1996</v>
      </c>
      <c r="B37" s="65">
        <v>1193</v>
      </c>
      <c r="C37" s="63">
        <v>16402083</v>
      </c>
      <c r="D37" s="75">
        <f t="shared" si="1"/>
        <v>7.273466424965658E-5</v>
      </c>
    </row>
    <row r="38" spans="1:4" x14ac:dyDescent="0.25">
      <c r="A38" s="23">
        <v>1997</v>
      </c>
      <c r="B38" s="64">
        <v>5237</v>
      </c>
      <c r="C38" s="62">
        <v>21337538</v>
      </c>
      <c r="D38" s="74">
        <f t="shared" si="1"/>
        <v>2.4543600109815854E-4</v>
      </c>
    </row>
    <row r="39" spans="1:4" x14ac:dyDescent="0.25">
      <c r="A39" s="24">
        <v>1998</v>
      </c>
      <c r="B39" s="65">
        <v>987</v>
      </c>
      <c r="C39" s="63">
        <v>23515436</v>
      </c>
      <c r="D39" s="75">
        <f t="shared" si="1"/>
        <v>4.197243036446358E-5</v>
      </c>
    </row>
    <row r="40" spans="1:4" x14ac:dyDescent="0.25">
      <c r="A40" s="23">
        <v>1999</v>
      </c>
      <c r="B40" s="64">
        <v>1006</v>
      </c>
      <c r="C40" s="62">
        <v>26047370</v>
      </c>
      <c r="D40" s="74">
        <f t="shared" si="1"/>
        <v>3.8621941485839067E-5</v>
      </c>
    </row>
    <row r="41" spans="1:4" x14ac:dyDescent="0.25">
      <c r="A41" s="24">
        <v>2000</v>
      </c>
      <c r="B41" s="65">
        <v>590</v>
      </c>
      <c r="C41" s="63">
        <v>27757376</v>
      </c>
      <c r="D41" s="75">
        <f t="shared" si="1"/>
        <v>2.1255611481431098E-5</v>
      </c>
    </row>
    <row r="42" spans="1:4" x14ac:dyDescent="0.25">
      <c r="A42" s="23">
        <v>2001</v>
      </c>
      <c r="B42" s="64">
        <v>3113</v>
      </c>
      <c r="C42" s="62">
        <v>27224256</v>
      </c>
      <c r="D42" s="74">
        <f t="shared" si="1"/>
        <v>1.143465591860435E-4</v>
      </c>
    </row>
    <row r="43" spans="1:4" x14ac:dyDescent="0.25">
      <c r="A43" s="24">
        <v>2002</v>
      </c>
      <c r="B43" s="65">
        <v>2130</v>
      </c>
      <c r="C43" s="63">
        <v>42292481</v>
      </c>
      <c r="D43" s="75">
        <f t="shared" si="1"/>
        <v>5.036356226062973E-5</v>
      </c>
    </row>
    <row r="44" spans="1:4" x14ac:dyDescent="0.25">
      <c r="A44" s="23">
        <v>2003</v>
      </c>
      <c r="B44" s="64">
        <v>1473</v>
      </c>
      <c r="C44" s="62">
        <v>27846192</v>
      </c>
      <c r="D44" s="74">
        <f t="shared" si="1"/>
        <v>5.2897717576607962E-5</v>
      </c>
    </row>
    <row r="45" spans="1:4" x14ac:dyDescent="0.25">
      <c r="A45" s="24">
        <v>2004</v>
      </c>
      <c r="B45" s="65">
        <v>0</v>
      </c>
      <c r="C45" s="63">
        <v>33733766</v>
      </c>
      <c r="D45" s="75">
        <f t="shared" si="1"/>
        <v>0</v>
      </c>
    </row>
    <row r="46" spans="1:4" x14ac:dyDescent="0.25">
      <c r="A46" s="23">
        <v>2005</v>
      </c>
      <c r="B46" s="64">
        <v>1251</v>
      </c>
      <c r="C46" s="62">
        <v>59430692</v>
      </c>
      <c r="D46" s="74">
        <f t="shared" si="1"/>
        <v>2.1049729658204216E-5</v>
      </c>
    </row>
    <row r="47" spans="1:4" x14ac:dyDescent="0.25">
      <c r="A47" s="24">
        <v>2006</v>
      </c>
      <c r="B47" s="65">
        <v>270781</v>
      </c>
      <c r="C47" s="63">
        <v>72384587</v>
      </c>
      <c r="D47" s="75">
        <f t="shared" si="1"/>
        <v>3.740865441423324E-3</v>
      </c>
    </row>
    <row r="48" spans="1:4" x14ac:dyDescent="0.25">
      <c r="A48" s="23">
        <v>2007</v>
      </c>
      <c r="B48" s="64">
        <v>148</v>
      </c>
      <c r="C48" s="62">
        <v>73999488</v>
      </c>
      <c r="D48" s="74">
        <f t="shared" si="1"/>
        <v>2.0000138379335815E-6</v>
      </c>
    </row>
    <row r="49" spans="1:4" x14ac:dyDescent="0.25">
      <c r="A49" s="24">
        <v>2008</v>
      </c>
      <c r="B49" s="65">
        <v>339</v>
      </c>
      <c r="C49" s="63">
        <v>80147349</v>
      </c>
      <c r="D49" s="75">
        <f t="shared" si="1"/>
        <v>4.2297094567656881E-6</v>
      </c>
    </row>
    <row r="50" spans="1:4" x14ac:dyDescent="0.25">
      <c r="A50" s="23">
        <v>2009</v>
      </c>
      <c r="B50" s="64">
        <v>745</v>
      </c>
      <c r="C50" s="62">
        <v>138455733</v>
      </c>
      <c r="D50" s="74">
        <f t="shared" si="1"/>
        <v>5.3807811627417411E-6</v>
      </c>
    </row>
    <row r="51" spans="1:4" x14ac:dyDescent="0.25">
      <c r="A51" s="24">
        <v>2010</v>
      </c>
      <c r="B51" s="65">
        <v>1657</v>
      </c>
      <c r="C51" s="63">
        <v>171283235</v>
      </c>
      <c r="D51" s="75">
        <f t="shared" si="1"/>
        <v>9.6740349398468558E-6</v>
      </c>
    </row>
    <row r="52" spans="1:4" x14ac:dyDescent="0.25">
      <c r="A52" s="23">
        <v>2011</v>
      </c>
      <c r="B52" s="64">
        <v>19688</v>
      </c>
      <c r="C52" s="62">
        <v>295328685</v>
      </c>
      <c r="D52" s="74">
        <f t="shared" si="1"/>
        <v>6.6664706139195386E-5</v>
      </c>
    </row>
    <row r="53" spans="1:4" x14ac:dyDescent="0.25">
      <c r="A53" s="24">
        <v>2012</v>
      </c>
      <c r="B53" s="65">
        <v>12362</v>
      </c>
      <c r="C53" s="63">
        <v>292317232</v>
      </c>
      <c r="D53" s="75">
        <f t="shared" si="1"/>
        <v>4.2289672474731148E-5</v>
      </c>
    </row>
    <row r="54" spans="1:4" x14ac:dyDescent="0.25">
      <c r="A54" s="23">
        <v>2013</v>
      </c>
      <c r="B54" s="64">
        <v>30148</v>
      </c>
      <c r="C54" s="62">
        <v>167911940</v>
      </c>
      <c r="D54" s="74">
        <f t="shared" si="1"/>
        <v>1.7954649323925385E-4</v>
      </c>
    </row>
    <row r="55" spans="1:4" x14ac:dyDescent="0.25">
      <c r="A55" s="24">
        <v>2014</v>
      </c>
      <c r="B55" s="65">
        <v>5272</v>
      </c>
      <c r="C55" s="63">
        <v>173209627</v>
      </c>
      <c r="D55" s="75">
        <f t="shared" si="1"/>
        <v>3.0437107286190277E-5</v>
      </c>
    </row>
    <row r="56" spans="1:4" x14ac:dyDescent="0.25">
      <c r="A56" s="23">
        <v>2015</v>
      </c>
      <c r="B56" s="64">
        <v>23696</v>
      </c>
      <c r="C56" s="62">
        <v>140157692</v>
      </c>
      <c r="D56" s="74">
        <f t="shared" si="1"/>
        <v>1.6906671094441252E-4</v>
      </c>
    </row>
    <row r="57" spans="1:4" x14ac:dyDescent="0.25">
      <c r="A57" t="s">
        <v>15</v>
      </c>
    </row>
    <row r="59" spans="1:4" x14ac:dyDescent="0.25">
      <c r="A59" t="s">
        <v>46</v>
      </c>
    </row>
    <row r="60" spans="1:4" ht="120" x14ac:dyDescent="0.25">
      <c r="A60" s="21" t="s">
        <v>6</v>
      </c>
      <c r="B60" s="21" t="s">
        <v>93</v>
      </c>
      <c r="C60" s="21" t="s">
        <v>94</v>
      </c>
      <c r="D60" s="21" t="s">
        <v>32</v>
      </c>
    </row>
    <row r="61" spans="1:4" x14ac:dyDescent="0.25">
      <c r="A61" s="23">
        <v>1991</v>
      </c>
      <c r="B61" s="64">
        <f t="shared" ref="B61:C85" si="2">B3+B32</f>
        <v>104156568</v>
      </c>
      <c r="C61" s="64">
        <f t="shared" si="2"/>
        <v>1424628788</v>
      </c>
      <c r="D61" s="52">
        <f>B61/C61</f>
        <v>7.3111373908302635E-2</v>
      </c>
    </row>
    <row r="62" spans="1:4" x14ac:dyDescent="0.25">
      <c r="A62" s="24">
        <v>1992</v>
      </c>
      <c r="B62" s="65">
        <f t="shared" si="2"/>
        <v>93429672</v>
      </c>
      <c r="C62" s="65">
        <f t="shared" si="2"/>
        <v>1349767122</v>
      </c>
      <c r="D62" s="53">
        <f t="shared" ref="D62:D85" si="3">B62/C62</f>
        <v>6.9219104893858865E-2</v>
      </c>
    </row>
    <row r="63" spans="1:4" x14ac:dyDescent="0.25">
      <c r="A63" s="23">
        <v>1993</v>
      </c>
      <c r="B63" s="64">
        <f t="shared" si="2"/>
        <v>101910726</v>
      </c>
      <c r="C63" s="64">
        <f t="shared" si="2"/>
        <v>1243488127</v>
      </c>
      <c r="D63" s="52">
        <f t="shared" si="3"/>
        <v>8.1955527991945193E-2</v>
      </c>
    </row>
    <row r="64" spans="1:4" x14ac:dyDescent="0.25">
      <c r="A64" s="24">
        <v>1994</v>
      </c>
      <c r="B64" s="65">
        <f t="shared" si="2"/>
        <v>219299133</v>
      </c>
      <c r="C64" s="65">
        <f t="shared" si="2"/>
        <v>2139605821</v>
      </c>
      <c r="D64" s="53">
        <f t="shared" si="3"/>
        <v>0.1024951095419552</v>
      </c>
    </row>
    <row r="65" spans="1:4" x14ac:dyDescent="0.25">
      <c r="A65" s="23">
        <v>1995</v>
      </c>
      <c r="B65" s="64">
        <f t="shared" si="2"/>
        <v>235328992</v>
      </c>
      <c r="C65" s="64">
        <f t="shared" si="2"/>
        <v>2000783744</v>
      </c>
      <c r="D65" s="52">
        <f t="shared" si="3"/>
        <v>0.1176184046405367</v>
      </c>
    </row>
    <row r="66" spans="1:4" x14ac:dyDescent="0.25">
      <c r="A66" s="24">
        <v>1996</v>
      </c>
      <c r="B66" s="65">
        <f t="shared" si="2"/>
        <v>222607561</v>
      </c>
      <c r="C66" s="65">
        <f t="shared" si="2"/>
        <v>1760509475</v>
      </c>
      <c r="D66" s="53">
        <f t="shared" si="3"/>
        <v>0.12644496616526305</v>
      </c>
    </row>
    <row r="67" spans="1:4" x14ac:dyDescent="0.25">
      <c r="A67" s="23">
        <v>1997</v>
      </c>
      <c r="B67" s="64">
        <f t="shared" si="2"/>
        <v>281766005</v>
      </c>
      <c r="C67" s="64">
        <f t="shared" si="2"/>
        <v>2470956226</v>
      </c>
      <c r="D67" s="52">
        <f t="shared" si="3"/>
        <v>0.11403116009712752</v>
      </c>
    </row>
    <row r="68" spans="1:4" x14ac:dyDescent="0.25">
      <c r="A68" s="24">
        <v>1998</v>
      </c>
      <c r="B68" s="65">
        <f t="shared" si="2"/>
        <v>214247067</v>
      </c>
      <c r="C68" s="65">
        <f t="shared" si="2"/>
        <v>2082770476</v>
      </c>
      <c r="D68" s="53">
        <f t="shared" si="3"/>
        <v>0.10286638372724849</v>
      </c>
    </row>
    <row r="69" spans="1:4" x14ac:dyDescent="0.25">
      <c r="A69" s="23">
        <v>1999</v>
      </c>
      <c r="B69" s="64">
        <f t="shared" si="2"/>
        <v>186924206</v>
      </c>
      <c r="C69" s="64">
        <f t="shared" si="2"/>
        <v>1501785994</v>
      </c>
      <c r="D69" s="52">
        <f t="shared" si="3"/>
        <v>0.12446793800635218</v>
      </c>
    </row>
    <row r="70" spans="1:4" x14ac:dyDescent="0.25">
      <c r="A70" s="24">
        <v>2000</v>
      </c>
      <c r="B70" s="65">
        <f t="shared" si="2"/>
        <v>176623794</v>
      </c>
      <c r="C70" s="65">
        <f t="shared" si="2"/>
        <v>1218813298</v>
      </c>
      <c r="D70" s="53">
        <f t="shared" si="3"/>
        <v>0.1449145609830719</v>
      </c>
    </row>
    <row r="71" spans="1:4" x14ac:dyDescent="0.25">
      <c r="A71" s="23">
        <v>2001</v>
      </c>
      <c r="B71" s="64">
        <f t="shared" si="2"/>
        <v>118487402</v>
      </c>
      <c r="C71" s="64">
        <f t="shared" si="2"/>
        <v>919088123</v>
      </c>
      <c r="D71" s="52">
        <f t="shared" si="3"/>
        <v>0.1289184345166432</v>
      </c>
    </row>
    <row r="72" spans="1:4" x14ac:dyDescent="0.25">
      <c r="A72" s="24">
        <v>2002</v>
      </c>
      <c r="B72" s="65">
        <f t="shared" si="2"/>
        <v>138287764</v>
      </c>
      <c r="C72" s="65">
        <f t="shared" si="2"/>
        <v>942516168</v>
      </c>
      <c r="D72" s="53">
        <f t="shared" si="3"/>
        <v>0.1467219011143796</v>
      </c>
    </row>
    <row r="73" spans="1:4" x14ac:dyDescent="0.25">
      <c r="A73" s="23">
        <v>2003</v>
      </c>
      <c r="B73" s="64">
        <f t="shared" si="2"/>
        <v>130590893</v>
      </c>
      <c r="C73" s="64">
        <f t="shared" si="2"/>
        <v>956612630</v>
      </c>
      <c r="D73" s="52">
        <f t="shared" si="3"/>
        <v>0.13651387082355373</v>
      </c>
    </row>
    <row r="74" spans="1:4" x14ac:dyDescent="0.25">
      <c r="A74" s="24">
        <v>2004</v>
      </c>
      <c r="B74" s="65">
        <f t="shared" si="2"/>
        <v>174454725</v>
      </c>
      <c r="C74" s="65">
        <f t="shared" si="2"/>
        <v>1137954536</v>
      </c>
      <c r="D74" s="53">
        <f t="shared" si="3"/>
        <v>0.15330553153135812</v>
      </c>
    </row>
    <row r="75" spans="1:4" x14ac:dyDescent="0.25">
      <c r="A75" s="23">
        <v>2005</v>
      </c>
      <c r="B75" s="64">
        <f t="shared" si="2"/>
        <v>241157936</v>
      </c>
      <c r="C75" s="64">
        <f t="shared" si="2"/>
        <v>1747879800</v>
      </c>
      <c r="D75" s="52">
        <f t="shared" si="3"/>
        <v>0.13797169347686267</v>
      </c>
    </row>
    <row r="76" spans="1:4" x14ac:dyDescent="0.25">
      <c r="A76" s="24">
        <v>2006</v>
      </c>
      <c r="B76" s="65">
        <f t="shared" si="2"/>
        <v>226480609</v>
      </c>
      <c r="C76" s="65">
        <f t="shared" si="2"/>
        <v>1767824387</v>
      </c>
      <c r="D76" s="53">
        <f t="shared" si="3"/>
        <v>0.12811261721778702</v>
      </c>
    </row>
    <row r="77" spans="1:4" x14ac:dyDescent="0.25">
      <c r="A77" s="23">
        <v>2007</v>
      </c>
      <c r="B77" s="64">
        <f t="shared" si="2"/>
        <v>227464718</v>
      </c>
      <c r="C77" s="64">
        <f t="shared" si="2"/>
        <v>2038307800</v>
      </c>
      <c r="D77" s="52">
        <f t="shared" si="3"/>
        <v>0.11159488179361331</v>
      </c>
    </row>
    <row r="78" spans="1:4" x14ac:dyDescent="0.25">
      <c r="A78" s="24">
        <v>2008</v>
      </c>
      <c r="B78" s="65">
        <f t="shared" si="2"/>
        <v>260693944</v>
      </c>
      <c r="C78" s="65">
        <f t="shared" si="2"/>
        <v>2281131336</v>
      </c>
      <c r="D78" s="53">
        <f t="shared" si="3"/>
        <v>0.11428274202621361</v>
      </c>
    </row>
    <row r="79" spans="1:4" x14ac:dyDescent="0.25">
      <c r="A79" s="23">
        <v>2009</v>
      </c>
      <c r="B79" s="64">
        <f t="shared" si="2"/>
        <v>266880836</v>
      </c>
      <c r="C79" s="64">
        <f t="shared" si="2"/>
        <v>2006349427</v>
      </c>
      <c r="D79" s="52">
        <f t="shared" si="3"/>
        <v>0.133018123567366</v>
      </c>
    </row>
    <row r="80" spans="1:4" x14ac:dyDescent="0.25">
      <c r="A80" s="24">
        <v>2010</v>
      </c>
      <c r="B80" s="65">
        <f t="shared" si="2"/>
        <v>388146926</v>
      </c>
      <c r="C80" s="65">
        <f t="shared" si="2"/>
        <v>2408417991</v>
      </c>
      <c r="D80" s="53">
        <f t="shared" si="3"/>
        <v>0.16116260858807047</v>
      </c>
    </row>
    <row r="81" spans="1:4" x14ac:dyDescent="0.25">
      <c r="A81" s="23">
        <v>2011</v>
      </c>
      <c r="B81" s="64">
        <f t="shared" si="2"/>
        <v>367899065</v>
      </c>
      <c r="C81" s="64">
        <f t="shared" si="2"/>
        <v>3327654167</v>
      </c>
      <c r="D81" s="52">
        <f t="shared" si="3"/>
        <v>0.11055808282255311</v>
      </c>
    </row>
    <row r="82" spans="1:4" x14ac:dyDescent="0.25">
      <c r="A82" s="24">
        <v>2012</v>
      </c>
      <c r="B82" s="65">
        <f t="shared" si="2"/>
        <v>229533065</v>
      </c>
      <c r="C82" s="65">
        <f t="shared" si="2"/>
        <v>2581257646</v>
      </c>
      <c r="D82" s="53">
        <f t="shared" si="3"/>
        <v>8.8922957906078001E-2</v>
      </c>
    </row>
    <row r="83" spans="1:4" x14ac:dyDescent="0.25">
      <c r="A83" s="23">
        <v>2013</v>
      </c>
      <c r="B83" s="64">
        <f t="shared" si="2"/>
        <v>243646665</v>
      </c>
      <c r="C83" s="64">
        <f t="shared" si="2"/>
        <v>2437672604</v>
      </c>
      <c r="D83" s="52">
        <f t="shared" si="3"/>
        <v>9.9950528467275659E-2</v>
      </c>
    </row>
    <row r="84" spans="1:4" x14ac:dyDescent="0.25">
      <c r="A84" s="24">
        <v>2014</v>
      </c>
      <c r="B84" s="65">
        <f t="shared" si="2"/>
        <v>255098890</v>
      </c>
      <c r="C84" s="65">
        <f t="shared" si="2"/>
        <v>3067175006</v>
      </c>
      <c r="D84" s="53">
        <f t="shared" si="3"/>
        <v>8.3170634052825876E-2</v>
      </c>
    </row>
    <row r="85" spans="1:4" x14ac:dyDescent="0.25">
      <c r="A85" s="23">
        <v>2015</v>
      </c>
      <c r="B85" s="64">
        <f t="shared" si="2"/>
        <v>290866698</v>
      </c>
      <c r="C85" s="64">
        <f t="shared" si="2"/>
        <v>3089230125</v>
      </c>
      <c r="D85" s="52">
        <f t="shared" si="3"/>
        <v>9.4155076258684356E-2</v>
      </c>
    </row>
    <row r="86" spans="1:4" x14ac:dyDescent="0.25">
      <c r="A86" t="s">
        <v>15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95"/>
  <sheetViews>
    <sheetView topLeftCell="A73" workbookViewId="0">
      <selection activeCell="E86" sqref="E86"/>
    </sheetView>
  </sheetViews>
  <sheetFormatPr baseColWidth="10" defaultRowHeight="15" x14ac:dyDescent="0.25"/>
  <cols>
    <col min="2" max="2" width="13.7109375" customWidth="1"/>
    <col min="4" max="4" width="16.5703125" customWidth="1"/>
    <col min="5" max="5" width="14.85546875" customWidth="1"/>
  </cols>
  <sheetData>
    <row r="5" spans="1:6" ht="75" x14ac:dyDescent="0.25">
      <c r="A5" s="21" t="s">
        <v>6</v>
      </c>
      <c r="B5" s="21" t="s">
        <v>73</v>
      </c>
      <c r="C5" s="21" t="s">
        <v>92</v>
      </c>
      <c r="D5" s="21" t="s">
        <v>78</v>
      </c>
      <c r="E5" s="21" t="s">
        <v>91</v>
      </c>
      <c r="F5" s="47" t="s">
        <v>74</v>
      </c>
    </row>
    <row r="6" spans="1:6" x14ac:dyDescent="0.25">
      <c r="A6" s="23">
        <v>1991</v>
      </c>
      <c r="B6" s="62">
        <v>104156568</v>
      </c>
      <c r="C6" s="64">
        <v>0</v>
      </c>
      <c r="D6" s="62">
        <v>1420133888</v>
      </c>
      <c r="E6" s="62">
        <v>4494900</v>
      </c>
      <c r="F6" s="23">
        <f>((B6-C6)/(D6+E6))</f>
        <v>7.3111373908302635E-2</v>
      </c>
    </row>
    <row r="7" spans="1:6" x14ac:dyDescent="0.25">
      <c r="A7" s="24">
        <v>1992</v>
      </c>
      <c r="B7" s="63">
        <v>93429672</v>
      </c>
      <c r="C7" s="65">
        <v>0</v>
      </c>
      <c r="D7" s="63">
        <v>1340421888</v>
      </c>
      <c r="E7" s="63">
        <v>9345234</v>
      </c>
      <c r="F7" s="24">
        <f t="shared" ref="F7:F30" si="0">((B7-C7)/(D7+E7))</f>
        <v>6.9219104893858865E-2</v>
      </c>
    </row>
    <row r="8" spans="1:6" x14ac:dyDescent="0.25">
      <c r="A8" s="23">
        <v>1993</v>
      </c>
      <c r="B8" s="62">
        <v>101910016</v>
      </c>
      <c r="C8" s="64">
        <v>710</v>
      </c>
      <c r="D8" s="62">
        <v>1230791040</v>
      </c>
      <c r="E8" s="62">
        <v>12697087</v>
      </c>
      <c r="F8" s="23">
        <f t="shared" si="0"/>
        <v>8.1954386042963803E-2</v>
      </c>
    </row>
    <row r="9" spans="1:6" x14ac:dyDescent="0.25">
      <c r="A9" s="24">
        <v>1994</v>
      </c>
      <c r="B9" s="63">
        <v>219296832</v>
      </c>
      <c r="C9" s="65">
        <v>2301</v>
      </c>
      <c r="D9" s="63">
        <v>2126260096</v>
      </c>
      <c r="E9" s="63">
        <v>13345725</v>
      </c>
      <c r="F9" s="24">
        <f t="shared" si="0"/>
        <v>0.10249295867848549</v>
      </c>
    </row>
    <row r="10" spans="1:6" x14ac:dyDescent="0.25">
      <c r="A10" s="23">
        <v>1995</v>
      </c>
      <c r="B10" s="62">
        <v>235328992</v>
      </c>
      <c r="C10" s="64">
        <v>0</v>
      </c>
      <c r="D10" s="62">
        <v>1982339456</v>
      </c>
      <c r="E10" s="62">
        <v>18444288</v>
      </c>
      <c r="F10" s="23">
        <f t="shared" si="0"/>
        <v>0.1176184046405367</v>
      </c>
    </row>
    <row r="11" spans="1:6" x14ac:dyDescent="0.25">
      <c r="A11" s="24">
        <v>1996</v>
      </c>
      <c r="B11" s="63">
        <v>222606368</v>
      </c>
      <c r="C11" s="65">
        <v>1193</v>
      </c>
      <c r="D11" s="63">
        <v>1744107392</v>
      </c>
      <c r="E11" s="63">
        <v>16402083</v>
      </c>
      <c r="F11" s="24">
        <f t="shared" si="0"/>
        <v>0.12644361087576653</v>
      </c>
    </row>
    <row r="12" spans="1:6" x14ac:dyDescent="0.25">
      <c r="A12" s="23">
        <v>1997</v>
      </c>
      <c r="B12" s="62">
        <v>281760768</v>
      </c>
      <c r="C12" s="64">
        <v>5237</v>
      </c>
      <c r="D12" s="62">
        <v>2449618688</v>
      </c>
      <c r="E12" s="62">
        <v>21337538</v>
      </c>
      <c r="F12" s="23">
        <f t="shared" si="0"/>
        <v>0.11402692125230712</v>
      </c>
    </row>
    <row r="13" spans="1:6" x14ac:dyDescent="0.25">
      <c r="A13" s="24">
        <v>1998</v>
      </c>
      <c r="B13" s="63">
        <v>214246080</v>
      </c>
      <c r="C13" s="65">
        <v>987</v>
      </c>
      <c r="D13" s="63">
        <v>2059255040</v>
      </c>
      <c r="E13" s="63">
        <v>23515436</v>
      </c>
      <c r="F13" s="24">
        <f t="shared" si="0"/>
        <v>0.1028654359511864</v>
      </c>
    </row>
    <row r="14" spans="1:6" x14ac:dyDescent="0.25">
      <c r="A14" s="23">
        <v>1999</v>
      </c>
      <c r="B14" s="62">
        <v>186923200</v>
      </c>
      <c r="C14" s="64">
        <v>1006</v>
      </c>
      <c r="D14" s="62">
        <v>1475738624</v>
      </c>
      <c r="E14" s="62">
        <v>26047370</v>
      </c>
      <c r="F14" s="23">
        <f t="shared" si="0"/>
        <v>0.12446659826819506</v>
      </c>
    </row>
    <row r="15" spans="1:6" x14ac:dyDescent="0.25">
      <c r="A15" s="24">
        <v>2000</v>
      </c>
      <c r="B15" s="63">
        <v>176623204</v>
      </c>
      <c r="C15" s="65">
        <v>590</v>
      </c>
      <c r="D15" s="63">
        <v>1191055922</v>
      </c>
      <c r="E15" s="63">
        <v>27757376</v>
      </c>
      <c r="F15" s="24">
        <f t="shared" si="0"/>
        <v>0.14491359282822658</v>
      </c>
    </row>
    <row r="16" spans="1:6" x14ac:dyDescent="0.25">
      <c r="A16" s="23">
        <v>2001</v>
      </c>
      <c r="B16" s="62">
        <v>118484289</v>
      </c>
      <c r="C16" s="64">
        <v>3113</v>
      </c>
      <c r="D16" s="62">
        <v>891863867</v>
      </c>
      <c r="E16" s="62">
        <v>27224256</v>
      </c>
      <c r="F16" s="23">
        <f t="shared" si="0"/>
        <v>0.12891166041104418</v>
      </c>
    </row>
    <row r="17" spans="1:6" x14ac:dyDescent="0.25">
      <c r="A17" s="24">
        <v>2002</v>
      </c>
      <c r="B17" s="63">
        <v>138285634</v>
      </c>
      <c r="C17" s="65">
        <v>2130</v>
      </c>
      <c r="D17" s="63">
        <v>900223687</v>
      </c>
      <c r="E17" s="63">
        <v>42292481</v>
      </c>
      <c r="F17" s="24">
        <f t="shared" si="0"/>
        <v>0.14671738129801504</v>
      </c>
    </row>
    <row r="18" spans="1:6" x14ac:dyDescent="0.25">
      <c r="A18" s="23">
        <v>2003</v>
      </c>
      <c r="B18" s="62">
        <v>130589420</v>
      </c>
      <c r="C18" s="64">
        <v>1473</v>
      </c>
      <c r="D18" s="62">
        <v>928766438</v>
      </c>
      <c r="E18" s="62">
        <v>27846192</v>
      </c>
      <c r="F18" s="23">
        <f t="shared" si="0"/>
        <v>0.13651079120709497</v>
      </c>
    </row>
    <row r="19" spans="1:6" x14ac:dyDescent="0.25">
      <c r="A19" s="24">
        <v>2004</v>
      </c>
      <c r="B19" s="63">
        <v>174454725</v>
      </c>
      <c r="C19" s="65">
        <v>0</v>
      </c>
      <c r="D19" s="63">
        <v>1104220770</v>
      </c>
      <c r="E19" s="63">
        <v>33733766</v>
      </c>
      <c r="F19" s="24">
        <f t="shared" si="0"/>
        <v>0.15330553153135812</v>
      </c>
    </row>
    <row r="20" spans="1:6" x14ac:dyDescent="0.25">
      <c r="A20" s="23">
        <v>2005</v>
      </c>
      <c r="B20" s="62">
        <v>241156685</v>
      </c>
      <c r="C20" s="64">
        <v>1251</v>
      </c>
      <c r="D20" s="62">
        <v>1688449108</v>
      </c>
      <c r="E20" s="62">
        <v>59430692</v>
      </c>
      <c r="F20" s="23">
        <f t="shared" si="0"/>
        <v>0.13797026202831567</v>
      </c>
    </row>
    <row r="21" spans="1:6" x14ac:dyDescent="0.25">
      <c r="A21" s="24">
        <v>2006</v>
      </c>
      <c r="B21" s="63">
        <v>226209828</v>
      </c>
      <c r="C21" s="65">
        <v>270781</v>
      </c>
      <c r="D21" s="63">
        <v>1695439800</v>
      </c>
      <c r="E21" s="63">
        <v>72384587</v>
      </c>
      <c r="F21" s="24">
        <f t="shared" si="0"/>
        <v>0.12780627344066614</v>
      </c>
    </row>
    <row r="22" spans="1:6" x14ac:dyDescent="0.25">
      <c r="A22" s="23">
        <v>2007</v>
      </c>
      <c r="B22" s="62">
        <v>227464570</v>
      </c>
      <c r="C22" s="64">
        <v>148</v>
      </c>
      <c r="D22" s="62">
        <v>1964308312</v>
      </c>
      <c r="E22" s="62">
        <v>73999488</v>
      </c>
      <c r="F22" s="23">
        <f t="shared" si="0"/>
        <v>0.11159473657511393</v>
      </c>
    </row>
    <row r="23" spans="1:6" x14ac:dyDescent="0.25">
      <c r="A23" s="24">
        <v>2008</v>
      </c>
      <c r="B23" s="63">
        <v>260693605</v>
      </c>
      <c r="C23" s="65">
        <v>339</v>
      </c>
      <c r="D23" s="63">
        <v>2200983987</v>
      </c>
      <c r="E23" s="63">
        <v>80147349</v>
      </c>
      <c r="F23" s="24">
        <f t="shared" si="0"/>
        <v>0.11428244480527359</v>
      </c>
    </row>
    <row r="24" spans="1:6" x14ac:dyDescent="0.25">
      <c r="A24" s="23">
        <v>2009</v>
      </c>
      <c r="B24" s="62">
        <v>266880091</v>
      </c>
      <c r="C24" s="64">
        <v>745</v>
      </c>
      <c r="D24" s="62">
        <v>1867893694</v>
      </c>
      <c r="E24" s="62">
        <v>138455733</v>
      </c>
      <c r="F24" s="23">
        <f t="shared" si="0"/>
        <v>0.13301738092504262</v>
      </c>
    </row>
    <row r="25" spans="1:6" x14ac:dyDescent="0.25">
      <c r="A25" s="24">
        <v>2010</v>
      </c>
      <c r="B25" s="63">
        <v>388145269</v>
      </c>
      <c r="C25" s="65">
        <v>1657</v>
      </c>
      <c r="D25" s="63">
        <v>2237134756</v>
      </c>
      <c r="E25" s="63">
        <v>171283235</v>
      </c>
      <c r="F25" s="24">
        <f t="shared" si="0"/>
        <v>0.16116123258107651</v>
      </c>
    </row>
    <row r="26" spans="1:6" x14ac:dyDescent="0.25">
      <c r="A26" s="23">
        <v>2011</v>
      </c>
      <c r="B26" s="62">
        <v>367879377</v>
      </c>
      <c r="C26" s="64">
        <v>19688</v>
      </c>
      <c r="D26" s="62">
        <v>3032325482</v>
      </c>
      <c r="E26" s="62">
        <v>295328685</v>
      </c>
      <c r="F26" s="23">
        <f t="shared" si="0"/>
        <v>0.110546249862148</v>
      </c>
    </row>
    <row r="27" spans="1:6" x14ac:dyDescent="0.25">
      <c r="A27" s="24">
        <v>2012</v>
      </c>
      <c r="B27" s="63">
        <v>229520703</v>
      </c>
      <c r="C27" s="65">
        <v>12362</v>
      </c>
      <c r="D27" s="63">
        <v>2288940414</v>
      </c>
      <c r="E27" s="63">
        <v>292317232</v>
      </c>
      <c r="F27" s="24">
        <f t="shared" si="0"/>
        <v>8.8913379629365366E-2</v>
      </c>
    </row>
    <row r="28" spans="1:6" x14ac:dyDescent="0.25">
      <c r="A28" s="23">
        <v>2013</v>
      </c>
      <c r="B28" s="62">
        <v>243616517</v>
      </c>
      <c r="C28" s="64">
        <v>30148</v>
      </c>
      <c r="D28" s="62">
        <v>2269760664</v>
      </c>
      <c r="E28" s="62">
        <v>167911940</v>
      </c>
      <c r="F28" s="23">
        <f t="shared" si="0"/>
        <v>9.9925793398300017E-2</v>
      </c>
    </row>
    <row r="29" spans="1:6" x14ac:dyDescent="0.25">
      <c r="A29" s="24">
        <v>2014</v>
      </c>
      <c r="B29" s="63">
        <v>255093618</v>
      </c>
      <c r="C29" s="65">
        <v>5272</v>
      </c>
      <c r="D29" s="63">
        <v>2893965379</v>
      </c>
      <c r="E29" s="63">
        <v>173209627</v>
      </c>
      <c r="F29" s="24">
        <f t="shared" si="0"/>
        <v>8.3167196361797688E-2</v>
      </c>
    </row>
    <row r="30" spans="1:6" x14ac:dyDescent="0.25">
      <c r="A30" s="23">
        <v>2015</v>
      </c>
      <c r="B30" s="62">
        <v>290843002</v>
      </c>
      <c r="C30" s="64">
        <v>23696</v>
      </c>
      <c r="D30" s="62">
        <v>2949072433</v>
      </c>
      <c r="E30" s="62">
        <v>140157692</v>
      </c>
      <c r="F30" s="23">
        <f t="shared" si="0"/>
        <v>9.4139735219628554E-2</v>
      </c>
    </row>
    <row r="31" spans="1:6" x14ac:dyDescent="0.25">
      <c r="A31" t="s">
        <v>15</v>
      </c>
    </row>
    <row r="37" spans="1:9" ht="75" x14ac:dyDescent="0.25">
      <c r="A37" s="21" t="s">
        <v>6</v>
      </c>
      <c r="B37" s="21" t="s">
        <v>73</v>
      </c>
      <c r="C37" s="21" t="s">
        <v>38</v>
      </c>
      <c r="D37" s="21" t="s">
        <v>78</v>
      </c>
      <c r="E37" s="47" t="s">
        <v>37</v>
      </c>
      <c r="F37" s="47" t="s">
        <v>74</v>
      </c>
      <c r="G37" s="47" t="s">
        <v>75</v>
      </c>
      <c r="H37" s="47" t="s">
        <v>76</v>
      </c>
      <c r="I37" s="47" t="s">
        <v>39</v>
      </c>
    </row>
    <row r="38" spans="1:9" x14ac:dyDescent="0.25">
      <c r="A38" s="23">
        <v>1991</v>
      </c>
      <c r="B38" s="62">
        <v>104156568</v>
      </c>
      <c r="C38" s="25">
        <v>231.72366400000001</v>
      </c>
      <c r="D38" s="62">
        <v>1420133888</v>
      </c>
      <c r="E38" s="25">
        <v>7.2686346239999997</v>
      </c>
      <c r="F38" s="23">
        <f>((B38)/(C38*1000000))/((D38)/(E38*1000000000))</f>
        <v>2.3005931479592836</v>
      </c>
      <c r="G38" s="23">
        <f>F38-1</f>
        <v>1.3005931479592836</v>
      </c>
      <c r="H38" s="23">
        <f>F38+1</f>
        <v>3.3005931479592836</v>
      </c>
      <c r="I38" s="23">
        <f>G38/H38</f>
        <v>0.39404830879062586</v>
      </c>
    </row>
    <row r="39" spans="1:9" x14ac:dyDescent="0.25">
      <c r="A39" s="24">
        <v>1992</v>
      </c>
      <c r="B39" s="63">
        <v>93429672</v>
      </c>
      <c r="C39" s="26">
        <v>197.43047999999999</v>
      </c>
      <c r="D39" s="63">
        <v>1340421888</v>
      </c>
      <c r="E39" s="26">
        <v>6.9160427520000001</v>
      </c>
      <c r="F39" s="24">
        <f t="shared" ref="F39:F62" si="1">((B39)/(C39*1000000))/((D39)/(E39*1000000000))</f>
        <v>2.4416689538930716</v>
      </c>
      <c r="G39" s="24">
        <f t="shared" ref="G39:G62" si="2">F39-1</f>
        <v>1.4416689538930716</v>
      </c>
      <c r="H39" s="24">
        <f t="shared" ref="H39:H62" si="3">F39+1</f>
        <v>3.4416689538930716</v>
      </c>
      <c r="I39" s="24">
        <f t="shared" ref="I39:I62" si="4">G39/H39</f>
        <v>0.41888658473741819</v>
      </c>
    </row>
    <row r="40" spans="1:9" x14ac:dyDescent="0.25">
      <c r="A40" s="23">
        <v>1993</v>
      </c>
      <c r="B40" s="62">
        <v>101910016</v>
      </c>
      <c r="C40" s="25">
        <v>238.505312</v>
      </c>
      <c r="D40" s="62">
        <v>1230791040</v>
      </c>
      <c r="E40" s="25">
        <v>7.1234385920000003</v>
      </c>
      <c r="F40" s="23">
        <f t="shared" si="1"/>
        <v>2.4730003195629915</v>
      </c>
      <c r="G40" s="23">
        <f t="shared" si="2"/>
        <v>1.4730003195629915</v>
      </c>
      <c r="H40" s="23">
        <f t="shared" si="3"/>
        <v>3.4730003195629915</v>
      </c>
      <c r="I40" s="23">
        <f t="shared" si="4"/>
        <v>0.42412904809301588</v>
      </c>
    </row>
    <row r="41" spans="1:9" x14ac:dyDescent="0.25">
      <c r="A41" s="24">
        <v>1994</v>
      </c>
      <c r="B41" s="63">
        <v>219296832</v>
      </c>
      <c r="C41" s="26">
        <v>353.048384</v>
      </c>
      <c r="D41" s="63">
        <v>2126260096</v>
      </c>
      <c r="E41" s="26">
        <v>8.5375165440000007</v>
      </c>
      <c r="F41" s="24">
        <f t="shared" si="1"/>
        <v>2.4940967668753644</v>
      </c>
      <c r="G41" s="24">
        <f t="shared" si="2"/>
        <v>1.4940967668753644</v>
      </c>
      <c r="H41" s="24">
        <f t="shared" si="3"/>
        <v>3.4940967668753644</v>
      </c>
      <c r="I41" s="24">
        <f t="shared" si="4"/>
        <v>0.42760600709163454</v>
      </c>
    </row>
    <row r="42" spans="1:9" x14ac:dyDescent="0.25">
      <c r="A42" s="23">
        <v>1995</v>
      </c>
      <c r="B42" s="62">
        <v>235328992</v>
      </c>
      <c r="C42" s="25">
        <v>363.738112</v>
      </c>
      <c r="D42" s="62">
        <v>1982339456</v>
      </c>
      <c r="E42" s="25">
        <v>10.201048064</v>
      </c>
      <c r="F42" s="23">
        <f t="shared" si="1"/>
        <v>3.3293035587900661</v>
      </c>
      <c r="G42" s="23">
        <f t="shared" si="2"/>
        <v>2.3293035587900661</v>
      </c>
      <c r="H42" s="23">
        <f t="shared" si="3"/>
        <v>4.3293035587900661</v>
      </c>
      <c r="I42" s="23">
        <f t="shared" si="4"/>
        <v>0.53803193219397372</v>
      </c>
    </row>
    <row r="43" spans="1:9" x14ac:dyDescent="0.25">
      <c r="A43" s="24">
        <v>1996</v>
      </c>
      <c r="B43" s="63">
        <v>222606368</v>
      </c>
      <c r="C43" s="26">
        <v>348.96441600000003</v>
      </c>
      <c r="D43" s="63">
        <v>1744107392</v>
      </c>
      <c r="E43" s="26">
        <v>10.647555071999999</v>
      </c>
      <c r="F43" s="24">
        <f t="shared" si="1"/>
        <v>3.8943332442983012</v>
      </c>
      <c r="G43" s="24">
        <f t="shared" si="2"/>
        <v>2.8943332442983012</v>
      </c>
      <c r="H43" s="24">
        <f t="shared" si="3"/>
        <v>4.8943332442983012</v>
      </c>
      <c r="I43" s="24">
        <f t="shared" si="4"/>
        <v>0.5913641552033837</v>
      </c>
    </row>
    <row r="44" spans="1:9" x14ac:dyDescent="0.25">
      <c r="A44" s="23">
        <v>1997</v>
      </c>
      <c r="B44" s="62">
        <v>281760768</v>
      </c>
      <c r="C44" s="25">
        <v>362.45555200000001</v>
      </c>
      <c r="D44" s="62">
        <v>2449618688</v>
      </c>
      <c r="E44" s="25">
        <v>11.549019136</v>
      </c>
      <c r="F44" s="23">
        <f t="shared" si="1"/>
        <v>3.6649865080744943</v>
      </c>
      <c r="G44" s="23">
        <f t="shared" si="2"/>
        <v>2.6649865080744943</v>
      </c>
      <c r="H44" s="23">
        <f t="shared" si="3"/>
        <v>4.6649865080744943</v>
      </c>
      <c r="I44" s="23">
        <f t="shared" si="4"/>
        <v>0.57127421557634606</v>
      </c>
    </row>
    <row r="45" spans="1:9" x14ac:dyDescent="0.25">
      <c r="A45" s="24">
        <v>1998</v>
      </c>
      <c r="B45" s="63">
        <v>214246080</v>
      </c>
      <c r="C45" s="26">
        <v>268.30427200000003</v>
      </c>
      <c r="D45" s="63">
        <v>2059255040</v>
      </c>
      <c r="E45" s="26">
        <v>10.8212224</v>
      </c>
      <c r="F45" s="24">
        <f t="shared" si="1"/>
        <v>4.1961546140869412</v>
      </c>
      <c r="G45" s="24">
        <f t="shared" si="2"/>
        <v>3.1961546140869412</v>
      </c>
      <c r="H45" s="24">
        <f t="shared" si="3"/>
        <v>5.1961546140869412</v>
      </c>
      <c r="I45" s="24">
        <f t="shared" si="4"/>
        <v>0.6150999828646484</v>
      </c>
    </row>
    <row r="46" spans="1:9" x14ac:dyDescent="0.25">
      <c r="A46" s="23">
        <v>1999</v>
      </c>
      <c r="B46" s="62">
        <v>186923200</v>
      </c>
      <c r="C46" s="25">
        <v>245.27276800000001</v>
      </c>
      <c r="D46" s="62">
        <v>1475738624</v>
      </c>
      <c r="E46" s="25">
        <v>11.617030143999999</v>
      </c>
      <c r="F46" s="23">
        <f t="shared" si="1"/>
        <v>5.9992857360525029</v>
      </c>
      <c r="G46" s="23">
        <f t="shared" si="2"/>
        <v>4.9992857360525029</v>
      </c>
      <c r="H46" s="23">
        <f t="shared" si="3"/>
        <v>6.9992857360525029</v>
      </c>
      <c r="I46" s="23">
        <f t="shared" si="4"/>
        <v>0.71425655768013108</v>
      </c>
    </row>
    <row r="47" spans="1:9" x14ac:dyDescent="0.25">
      <c r="A47" s="24">
        <v>2000</v>
      </c>
      <c r="B47" s="63">
        <v>176623204</v>
      </c>
      <c r="C47" s="26">
        <v>230.43402599999999</v>
      </c>
      <c r="D47" s="63">
        <v>1191055922</v>
      </c>
      <c r="E47" s="26">
        <v>13.158400846999999</v>
      </c>
      <c r="F47" s="24">
        <f t="shared" si="1"/>
        <v>8.4678296109203792</v>
      </c>
      <c r="G47" s="24">
        <f t="shared" si="2"/>
        <v>7.4678296109203792</v>
      </c>
      <c r="H47" s="24">
        <f t="shared" si="3"/>
        <v>9.4678296109203792</v>
      </c>
      <c r="I47" s="24">
        <f t="shared" si="4"/>
        <v>0.78875834460591043</v>
      </c>
    </row>
    <row r="48" spans="1:9" x14ac:dyDescent="0.25">
      <c r="A48" s="23">
        <v>2001</v>
      </c>
      <c r="B48" s="62">
        <v>118484289</v>
      </c>
      <c r="C48" s="25">
        <v>164.73068699999999</v>
      </c>
      <c r="D48" s="62">
        <v>891863867</v>
      </c>
      <c r="E48" s="25">
        <v>12.301486486</v>
      </c>
      <c r="F48" s="23">
        <f t="shared" si="1"/>
        <v>9.9207677277500999</v>
      </c>
      <c r="G48" s="23">
        <f t="shared" si="2"/>
        <v>8.9207677277500999</v>
      </c>
      <c r="H48" s="23">
        <f t="shared" si="3"/>
        <v>10.9207677277501</v>
      </c>
      <c r="I48" s="23">
        <f t="shared" si="4"/>
        <v>0.81686269227044161</v>
      </c>
    </row>
    <row r="49" spans="1:9" x14ac:dyDescent="0.25">
      <c r="A49" s="24">
        <v>2002</v>
      </c>
      <c r="B49" s="63">
        <v>138285634</v>
      </c>
      <c r="C49" s="26">
        <v>193.49060499999999</v>
      </c>
      <c r="D49" s="63">
        <v>900223687</v>
      </c>
      <c r="E49" s="26">
        <v>11.897488381000001</v>
      </c>
      <c r="F49" s="24">
        <f t="shared" si="1"/>
        <v>9.445436569497609</v>
      </c>
      <c r="G49" s="24">
        <f t="shared" si="2"/>
        <v>8.445436569497609</v>
      </c>
      <c r="H49" s="24">
        <f t="shared" si="3"/>
        <v>10.445436569497609</v>
      </c>
      <c r="I49" s="24">
        <f t="shared" si="4"/>
        <v>0.80852882627803913</v>
      </c>
    </row>
    <row r="50" spans="1:9" x14ac:dyDescent="0.25">
      <c r="A50" s="23">
        <v>2003</v>
      </c>
      <c r="B50" s="62">
        <v>130589420</v>
      </c>
      <c r="C50" s="25">
        <v>201.53248400000001</v>
      </c>
      <c r="D50" s="62">
        <v>928766438</v>
      </c>
      <c r="E50" s="25">
        <v>13.092218068999999</v>
      </c>
      <c r="F50" s="23">
        <f t="shared" si="1"/>
        <v>9.134181822995787</v>
      </c>
      <c r="G50" s="23">
        <f t="shared" si="2"/>
        <v>8.134181822995787</v>
      </c>
      <c r="H50" s="23">
        <f t="shared" si="3"/>
        <v>10.134181822995787</v>
      </c>
      <c r="I50" s="23">
        <f t="shared" si="4"/>
        <v>0.80264810372143336</v>
      </c>
    </row>
    <row r="51" spans="1:9" x14ac:dyDescent="0.25">
      <c r="A51" s="24">
        <v>2004</v>
      </c>
      <c r="B51" s="63">
        <v>174454725</v>
      </c>
      <c r="C51" s="26">
        <v>262.07760000000002</v>
      </c>
      <c r="D51" s="63">
        <v>1104220770</v>
      </c>
      <c r="E51" s="26">
        <v>16.729677706</v>
      </c>
      <c r="F51" s="24">
        <f t="shared" si="1"/>
        <v>10.085199559515052</v>
      </c>
      <c r="G51" s="24">
        <f t="shared" si="2"/>
        <v>9.0851995595150523</v>
      </c>
      <c r="H51" s="24">
        <f t="shared" si="3"/>
        <v>11.085199559515052</v>
      </c>
      <c r="I51" s="24">
        <f t="shared" si="4"/>
        <v>0.81957925166234047</v>
      </c>
    </row>
    <row r="52" spans="1:9" x14ac:dyDescent="0.25">
      <c r="A52" s="23">
        <v>2005</v>
      </c>
      <c r="B52" s="62">
        <v>241156685</v>
      </c>
      <c r="C52" s="25">
        <v>330.18058400000001</v>
      </c>
      <c r="D52" s="62">
        <v>1688449108</v>
      </c>
      <c r="E52" s="25">
        <v>21.190438735000001</v>
      </c>
      <c r="F52" s="23">
        <f t="shared" si="1"/>
        <v>9.1664198967464561</v>
      </c>
      <c r="G52" s="23">
        <f t="shared" si="2"/>
        <v>8.1664198967464561</v>
      </c>
      <c r="H52" s="23">
        <f t="shared" si="3"/>
        <v>10.166419896746456</v>
      </c>
      <c r="I52" s="23">
        <f t="shared" si="4"/>
        <v>0.80327391350026212</v>
      </c>
    </row>
    <row r="53" spans="1:9" x14ac:dyDescent="0.25">
      <c r="A53" s="24">
        <v>2006</v>
      </c>
      <c r="B53" s="63">
        <v>226209828</v>
      </c>
      <c r="C53" s="26">
        <v>323.75024300000001</v>
      </c>
      <c r="D53" s="63">
        <v>1695439800</v>
      </c>
      <c r="E53" s="26">
        <v>24.390975102999999</v>
      </c>
      <c r="F53" s="24">
        <f t="shared" si="1"/>
        <v>10.051899908601309</v>
      </c>
      <c r="G53" s="24">
        <f t="shared" si="2"/>
        <v>9.0518999086013086</v>
      </c>
      <c r="H53" s="24">
        <f t="shared" si="3"/>
        <v>11.051899908601309</v>
      </c>
      <c r="I53" s="24">
        <f t="shared" si="4"/>
        <v>0.81903563943395197</v>
      </c>
    </row>
    <row r="54" spans="1:9" x14ac:dyDescent="0.25">
      <c r="A54" s="23">
        <v>2007</v>
      </c>
      <c r="B54" s="62">
        <v>227464570</v>
      </c>
      <c r="C54" s="25">
        <v>395.28751399999999</v>
      </c>
      <c r="D54" s="62">
        <v>1964308312</v>
      </c>
      <c r="E54" s="25">
        <v>29.991332</v>
      </c>
      <c r="F54" s="23">
        <f t="shared" si="1"/>
        <v>8.7859102784973295</v>
      </c>
      <c r="G54" s="23">
        <f t="shared" si="2"/>
        <v>7.7859102784973295</v>
      </c>
      <c r="H54" s="23">
        <f t="shared" si="3"/>
        <v>9.7859102784973295</v>
      </c>
      <c r="I54" s="23">
        <f t="shared" si="4"/>
        <v>0.79562453128201893</v>
      </c>
    </row>
    <row r="55" spans="1:9" x14ac:dyDescent="0.25">
      <c r="A55" s="24">
        <v>2008</v>
      </c>
      <c r="B55" s="63">
        <v>260693605</v>
      </c>
      <c r="C55" s="26">
        <v>371.56209999999999</v>
      </c>
      <c r="D55" s="63">
        <v>2200983987</v>
      </c>
      <c r="E55" s="26">
        <v>37.625882064999999</v>
      </c>
      <c r="F55" s="24">
        <f t="shared" si="1"/>
        <v>11.99413067084684</v>
      </c>
      <c r="G55" s="24">
        <f t="shared" si="2"/>
        <v>10.99413067084684</v>
      </c>
      <c r="H55" s="24">
        <f t="shared" si="3"/>
        <v>12.99413067084684</v>
      </c>
      <c r="I55" s="24">
        <f t="shared" si="4"/>
        <v>0.84608435526301673</v>
      </c>
    </row>
    <row r="56" spans="1:9" x14ac:dyDescent="0.25">
      <c r="A56" s="23">
        <v>2009</v>
      </c>
      <c r="B56" s="62">
        <v>266880091</v>
      </c>
      <c r="C56" s="25">
        <v>336.29559</v>
      </c>
      <c r="D56" s="62">
        <v>1867893694</v>
      </c>
      <c r="E56" s="25">
        <v>32.852985836999999</v>
      </c>
      <c r="F56" s="23">
        <f t="shared" si="1"/>
        <v>13.957823276784296</v>
      </c>
      <c r="G56" s="23">
        <f t="shared" si="2"/>
        <v>12.957823276784296</v>
      </c>
      <c r="H56" s="23">
        <f t="shared" si="3"/>
        <v>14.957823276784296</v>
      </c>
      <c r="I56" s="23">
        <f t="shared" si="4"/>
        <v>0.86629070533918162</v>
      </c>
    </row>
    <row r="57" spans="1:9" x14ac:dyDescent="0.25">
      <c r="A57" s="24">
        <v>2010</v>
      </c>
      <c r="B57" s="63">
        <v>388145269</v>
      </c>
      <c r="C57" s="26">
        <v>511.05816700000003</v>
      </c>
      <c r="D57" s="63">
        <v>2237134756</v>
      </c>
      <c r="E57" s="26">
        <v>39.819528642000002</v>
      </c>
      <c r="F57" s="24">
        <f t="shared" si="1"/>
        <v>13.518482210387029</v>
      </c>
      <c r="G57" s="24">
        <f t="shared" si="2"/>
        <v>12.518482210387029</v>
      </c>
      <c r="H57" s="24">
        <f t="shared" si="3"/>
        <v>14.518482210387029</v>
      </c>
      <c r="I57" s="24">
        <f t="shared" si="4"/>
        <v>0.862244553458272</v>
      </c>
    </row>
    <row r="58" spans="1:9" x14ac:dyDescent="0.25">
      <c r="A58" s="23">
        <v>2011</v>
      </c>
      <c r="B58" s="62">
        <v>367879377</v>
      </c>
      <c r="C58" s="25">
        <v>527.96261100000004</v>
      </c>
      <c r="D58" s="62">
        <v>3032325482</v>
      </c>
      <c r="E58" s="25">
        <v>56.953516086</v>
      </c>
      <c r="F58" s="23">
        <f t="shared" si="1"/>
        <v>13.087207845131088</v>
      </c>
      <c r="G58" s="23">
        <f t="shared" si="2"/>
        <v>12.087207845131088</v>
      </c>
      <c r="H58" s="23">
        <f t="shared" si="3"/>
        <v>14.087207845131088</v>
      </c>
      <c r="I58" s="23">
        <f t="shared" si="4"/>
        <v>0.85802722427416633</v>
      </c>
    </row>
    <row r="59" spans="1:9" x14ac:dyDescent="0.25">
      <c r="A59" s="24">
        <v>2012</v>
      </c>
      <c r="B59" s="63">
        <v>229520703</v>
      </c>
      <c r="C59" s="26">
        <v>360.24002999999999</v>
      </c>
      <c r="D59" s="63">
        <v>2288940414</v>
      </c>
      <c r="E59" s="26">
        <v>60.273618167999999</v>
      </c>
      <c r="F59" s="24">
        <f t="shared" si="1"/>
        <v>16.777323190077613</v>
      </c>
      <c r="G59" s="24">
        <f t="shared" si="2"/>
        <v>15.777323190077613</v>
      </c>
      <c r="H59" s="24">
        <f t="shared" si="3"/>
        <v>17.777323190077613</v>
      </c>
      <c r="I59" s="24">
        <f t="shared" si="4"/>
        <v>0.88749712323864949</v>
      </c>
    </row>
    <row r="60" spans="1:9" x14ac:dyDescent="0.25">
      <c r="A60" s="23">
        <v>2013</v>
      </c>
      <c r="B60" s="62">
        <v>243616517</v>
      </c>
      <c r="C60" s="25">
        <v>387.85482100000002</v>
      </c>
      <c r="D60" s="62">
        <v>2269760664</v>
      </c>
      <c r="E60" s="25">
        <v>58.821869986999999</v>
      </c>
      <c r="F60" s="23">
        <f t="shared" si="1"/>
        <v>16.277822086008996</v>
      </c>
      <c r="G60" s="23">
        <f t="shared" si="2"/>
        <v>15.277822086008996</v>
      </c>
      <c r="H60" s="23">
        <f t="shared" si="3"/>
        <v>17.277822086008996</v>
      </c>
      <c r="I60" s="23">
        <f t="shared" si="4"/>
        <v>0.88424466984067784</v>
      </c>
    </row>
    <row r="61" spans="1:9" x14ac:dyDescent="0.25">
      <c r="A61" s="24">
        <v>2014</v>
      </c>
      <c r="B61" s="63">
        <v>255093618</v>
      </c>
      <c r="C61" s="26">
        <v>420.90412900000001</v>
      </c>
      <c r="D61" s="63">
        <v>2893965379</v>
      </c>
      <c r="E61" s="26">
        <v>54.794812014999998</v>
      </c>
      <c r="F61" s="24">
        <f t="shared" si="1"/>
        <v>11.475259552414794</v>
      </c>
      <c r="G61" s="24">
        <f t="shared" si="2"/>
        <v>10.475259552414794</v>
      </c>
      <c r="H61" s="24">
        <f t="shared" si="3"/>
        <v>12.475259552414794</v>
      </c>
      <c r="I61" s="24">
        <f t="shared" si="4"/>
        <v>0.83968269424800335</v>
      </c>
    </row>
    <row r="62" spans="1:9" x14ac:dyDescent="0.25">
      <c r="A62" s="23">
        <v>2015</v>
      </c>
      <c r="B62" s="62">
        <v>290843002</v>
      </c>
      <c r="C62" s="25">
        <v>519.89930400000003</v>
      </c>
      <c r="D62" s="62">
        <v>2949072433</v>
      </c>
      <c r="E62" s="25">
        <v>35.690766592999999</v>
      </c>
      <c r="F62" s="23">
        <f t="shared" si="1"/>
        <v>6.7703297139707175</v>
      </c>
      <c r="G62" s="23">
        <f t="shared" si="2"/>
        <v>5.7703297139707175</v>
      </c>
      <c r="H62" s="23">
        <f t="shared" si="3"/>
        <v>7.7703297139707175</v>
      </c>
      <c r="I62" s="23">
        <f t="shared" si="4"/>
        <v>0.74261066471811532</v>
      </c>
    </row>
    <row r="63" spans="1:9" x14ac:dyDescent="0.25">
      <c r="A63" t="s">
        <v>15</v>
      </c>
    </row>
    <row r="69" spans="1:4" ht="75" x14ac:dyDescent="0.25">
      <c r="A69" s="21" t="s">
        <v>6</v>
      </c>
      <c r="B69" s="21" t="s">
        <v>73</v>
      </c>
      <c r="C69" s="21" t="s">
        <v>92</v>
      </c>
      <c r="D69" s="21" t="s">
        <v>117</v>
      </c>
    </row>
    <row r="70" spans="1:4" x14ac:dyDescent="0.25">
      <c r="A70" s="23">
        <v>1991</v>
      </c>
      <c r="B70" s="62">
        <v>104156568</v>
      </c>
      <c r="C70" s="64">
        <v>0</v>
      </c>
      <c r="D70" s="23">
        <f>(1-(B70-C70)/(B70+C70))</f>
        <v>0</v>
      </c>
    </row>
    <row r="71" spans="1:4" x14ac:dyDescent="0.25">
      <c r="A71" s="24">
        <v>1992</v>
      </c>
      <c r="B71" s="63">
        <v>93429672</v>
      </c>
      <c r="C71" s="65">
        <v>0</v>
      </c>
      <c r="D71" s="24">
        <f t="shared" ref="D71:D94" si="5">(1-((B71-C71)/(B71+C71)))</f>
        <v>0</v>
      </c>
    </row>
    <row r="72" spans="1:4" x14ac:dyDescent="0.25">
      <c r="A72" s="23">
        <v>1993</v>
      </c>
      <c r="B72" s="62">
        <v>101910016</v>
      </c>
      <c r="C72" s="64">
        <v>710</v>
      </c>
      <c r="D72" s="23">
        <f t="shared" si="5"/>
        <v>1.3933763949425249E-5</v>
      </c>
    </row>
    <row r="73" spans="1:4" x14ac:dyDescent="0.25">
      <c r="A73" s="24">
        <v>1994</v>
      </c>
      <c r="B73" s="63">
        <v>219296832</v>
      </c>
      <c r="C73" s="65">
        <v>2301</v>
      </c>
      <c r="D73" s="24">
        <f t="shared" si="5"/>
        <v>2.0985035084519765E-5</v>
      </c>
    </row>
    <row r="74" spans="1:4" x14ac:dyDescent="0.25">
      <c r="A74" s="23">
        <v>1995</v>
      </c>
      <c r="B74" s="62">
        <v>235328992</v>
      </c>
      <c r="C74" s="64">
        <v>0</v>
      </c>
      <c r="D74" s="23">
        <f t="shared" si="5"/>
        <v>0</v>
      </c>
    </row>
    <row r="75" spans="1:4" x14ac:dyDescent="0.25">
      <c r="A75" s="24">
        <v>1996</v>
      </c>
      <c r="B75" s="63">
        <v>222606368</v>
      </c>
      <c r="C75" s="65">
        <v>1193</v>
      </c>
      <c r="D75" s="24">
        <f t="shared" si="5"/>
        <v>1.0718414007460098E-5</v>
      </c>
    </row>
    <row r="76" spans="1:4" x14ac:dyDescent="0.25">
      <c r="A76" s="23">
        <v>1997</v>
      </c>
      <c r="B76" s="62">
        <v>281760768</v>
      </c>
      <c r="C76" s="64">
        <v>5237</v>
      </c>
      <c r="D76" s="23">
        <f t="shared" si="5"/>
        <v>3.7172688735154225E-5</v>
      </c>
    </row>
    <row r="77" spans="1:4" x14ac:dyDescent="0.25">
      <c r="A77" s="24">
        <v>1998</v>
      </c>
      <c r="B77" s="63">
        <v>214246080</v>
      </c>
      <c r="C77" s="65">
        <v>987</v>
      </c>
      <c r="D77" s="24">
        <f t="shared" si="5"/>
        <v>9.2136617207971838E-6</v>
      </c>
    </row>
    <row r="78" spans="1:4" x14ac:dyDescent="0.25">
      <c r="A78" s="23">
        <v>1999</v>
      </c>
      <c r="B78" s="62">
        <v>186923200</v>
      </c>
      <c r="C78" s="64">
        <v>1006</v>
      </c>
      <c r="D78" s="23">
        <f t="shared" si="5"/>
        <v>1.0763720991846526E-5</v>
      </c>
    </row>
    <row r="79" spans="1:4" x14ac:dyDescent="0.25">
      <c r="A79" s="24">
        <v>2000</v>
      </c>
      <c r="B79" s="63">
        <v>176623204</v>
      </c>
      <c r="C79" s="65">
        <v>590</v>
      </c>
      <c r="D79" s="24">
        <f t="shared" si="5"/>
        <v>6.6808665654116695E-6</v>
      </c>
    </row>
    <row r="80" spans="1:4" x14ac:dyDescent="0.25">
      <c r="A80" s="23">
        <v>2001</v>
      </c>
      <c r="B80" s="62">
        <v>118484289</v>
      </c>
      <c r="C80" s="64">
        <v>3113</v>
      </c>
      <c r="D80" s="23">
        <f t="shared" si="5"/>
        <v>5.2545670635950614E-5</v>
      </c>
    </row>
    <row r="81" spans="1:4" x14ac:dyDescent="0.25">
      <c r="A81" s="24">
        <v>2002</v>
      </c>
      <c r="B81" s="63">
        <v>138285634</v>
      </c>
      <c r="C81" s="65">
        <v>2130</v>
      </c>
      <c r="D81" s="24">
        <f t="shared" si="5"/>
        <v>3.0805328517735653E-5</v>
      </c>
    </row>
    <row r="82" spans="1:4" x14ac:dyDescent="0.25">
      <c r="A82" s="23">
        <v>2003</v>
      </c>
      <c r="B82" s="62">
        <v>130589420</v>
      </c>
      <c r="C82" s="64">
        <v>1473</v>
      </c>
      <c r="D82" s="23">
        <f t="shared" si="5"/>
        <v>2.2559000343203017E-5</v>
      </c>
    </row>
    <row r="83" spans="1:4" x14ac:dyDescent="0.25">
      <c r="A83" s="24">
        <v>2004</v>
      </c>
      <c r="B83" s="63">
        <v>174454725</v>
      </c>
      <c r="C83" s="65">
        <v>0</v>
      </c>
      <c r="D83" s="24">
        <f t="shared" si="5"/>
        <v>0</v>
      </c>
    </row>
    <row r="84" spans="1:4" x14ac:dyDescent="0.25">
      <c r="A84" s="23">
        <v>2005</v>
      </c>
      <c r="B84" s="62">
        <v>241156685</v>
      </c>
      <c r="C84" s="64">
        <v>1251</v>
      </c>
      <c r="D84" s="23">
        <f t="shared" si="5"/>
        <v>1.0374943663515879E-5</v>
      </c>
    </row>
    <row r="85" spans="1:4" x14ac:dyDescent="0.25">
      <c r="A85" s="24">
        <v>2006</v>
      </c>
      <c r="B85" s="63">
        <v>226209828</v>
      </c>
      <c r="C85" s="65">
        <v>270781</v>
      </c>
      <c r="D85" s="24">
        <f t="shared" si="5"/>
        <v>2.3912069222667975E-3</v>
      </c>
    </row>
    <row r="86" spans="1:4" x14ac:dyDescent="0.25">
      <c r="A86" s="23">
        <v>2007</v>
      </c>
      <c r="B86" s="62">
        <v>227464570</v>
      </c>
      <c r="C86" s="64">
        <v>148</v>
      </c>
      <c r="D86" s="23">
        <f t="shared" si="5"/>
        <v>1.3013007142959054E-6</v>
      </c>
    </row>
    <row r="87" spans="1:4" x14ac:dyDescent="0.25">
      <c r="A87" s="24">
        <v>2008</v>
      </c>
      <c r="B87" s="63">
        <v>260693605</v>
      </c>
      <c r="C87" s="65">
        <v>339</v>
      </c>
      <c r="D87" s="24">
        <f t="shared" si="5"/>
        <v>2.6007508636682886E-6</v>
      </c>
    </row>
    <row r="88" spans="1:4" x14ac:dyDescent="0.25">
      <c r="A88" s="23">
        <v>2009</v>
      </c>
      <c r="B88" s="62">
        <v>266880091</v>
      </c>
      <c r="C88" s="64">
        <v>745</v>
      </c>
      <c r="D88" s="23">
        <f t="shared" si="5"/>
        <v>5.58301608433176E-6</v>
      </c>
    </row>
    <row r="89" spans="1:4" x14ac:dyDescent="0.25">
      <c r="A89" s="24">
        <v>2010</v>
      </c>
      <c r="B89" s="63">
        <v>388145269</v>
      </c>
      <c r="C89" s="65">
        <v>1657</v>
      </c>
      <c r="D89" s="24">
        <f t="shared" si="5"/>
        <v>8.538003982594411E-6</v>
      </c>
    </row>
    <row r="90" spans="1:4" x14ac:dyDescent="0.25">
      <c r="A90" s="23">
        <v>2011</v>
      </c>
      <c r="B90" s="62">
        <v>367879377</v>
      </c>
      <c r="C90" s="64">
        <v>19688</v>
      </c>
      <c r="D90" s="23">
        <f t="shared" si="5"/>
        <v>1.0702935600015451E-4</v>
      </c>
    </row>
    <row r="91" spans="1:4" x14ac:dyDescent="0.25">
      <c r="A91" s="24">
        <v>2012</v>
      </c>
      <c r="B91" s="63">
        <v>229520703</v>
      </c>
      <c r="C91" s="65">
        <v>12362</v>
      </c>
      <c r="D91" s="24">
        <f t="shared" si="5"/>
        <v>1.0771432865241959E-4</v>
      </c>
    </row>
    <row r="92" spans="1:4" x14ac:dyDescent="0.25">
      <c r="A92" s="23">
        <v>2013</v>
      </c>
      <c r="B92" s="62">
        <v>243616517</v>
      </c>
      <c r="C92" s="64">
        <v>30148</v>
      </c>
      <c r="D92" s="23">
        <f t="shared" si="5"/>
        <v>2.4747311850137343E-4</v>
      </c>
    </row>
    <row r="93" spans="1:4" x14ac:dyDescent="0.25">
      <c r="A93" s="24">
        <v>2014</v>
      </c>
      <c r="B93" s="63">
        <v>255093618</v>
      </c>
      <c r="C93" s="65">
        <v>5272</v>
      </c>
      <c r="D93" s="24">
        <f t="shared" si="5"/>
        <v>4.1332990512010781E-5</v>
      </c>
    </row>
    <row r="94" spans="1:4" x14ac:dyDescent="0.25">
      <c r="A94" s="23">
        <v>2015</v>
      </c>
      <c r="B94" s="62">
        <v>290843002</v>
      </c>
      <c r="C94" s="64">
        <v>23696</v>
      </c>
      <c r="D94" s="23">
        <f t="shared" si="5"/>
        <v>1.6293374362164048E-4</v>
      </c>
    </row>
    <row r="95" spans="1:4" x14ac:dyDescent="0.25">
      <c r="A95" t="s">
        <v>15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6" workbookViewId="0">
      <selection activeCell="A27" sqref="A27"/>
    </sheetView>
  </sheetViews>
  <sheetFormatPr baseColWidth="10" defaultRowHeight="15" x14ac:dyDescent="0.25"/>
  <cols>
    <col min="2" max="2" width="14.42578125" customWidth="1"/>
  </cols>
  <sheetData>
    <row r="1" spans="1:2" ht="45" x14ac:dyDescent="0.25">
      <c r="A1" s="21" t="s">
        <v>6</v>
      </c>
      <c r="B1" s="21" t="s">
        <v>73</v>
      </c>
    </row>
    <row r="2" spans="1:2" x14ac:dyDescent="0.25">
      <c r="A2" s="23">
        <v>1991</v>
      </c>
      <c r="B2" s="64">
        <v>0</v>
      </c>
    </row>
    <row r="3" spans="1:2" x14ac:dyDescent="0.25">
      <c r="A3" s="24">
        <v>1992</v>
      </c>
      <c r="B3" s="65">
        <v>0</v>
      </c>
    </row>
    <row r="4" spans="1:2" x14ac:dyDescent="0.25">
      <c r="A4" s="23">
        <v>1993</v>
      </c>
      <c r="B4" s="64">
        <v>0</v>
      </c>
    </row>
    <row r="5" spans="1:2" x14ac:dyDescent="0.25">
      <c r="A5" s="24">
        <v>1994</v>
      </c>
      <c r="B5" s="65">
        <v>0</v>
      </c>
    </row>
    <row r="6" spans="1:2" x14ac:dyDescent="0.25">
      <c r="A6" s="23">
        <v>1995</v>
      </c>
      <c r="B6" s="64">
        <v>0</v>
      </c>
    </row>
    <row r="7" spans="1:2" x14ac:dyDescent="0.25">
      <c r="A7" s="24">
        <v>1996</v>
      </c>
      <c r="B7" s="65">
        <v>0</v>
      </c>
    </row>
    <row r="8" spans="1:2" x14ac:dyDescent="0.25">
      <c r="A8" s="23">
        <v>1997</v>
      </c>
      <c r="B8" s="64">
        <v>0</v>
      </c>
    </row>
    <row r="9" spans="1:2" x14ac:dyDescent="0.25">
      <c r="A9" s="24">
        <v>1998</v>
      </c>
      <c r="B9" s="65">
        <v>0</v>
      </c>
    </row>
    <row r="10" spans="1:2" x14ac:dyDescent="0.25">
      <c r="A10" s="23">
        <v>1999</v>
      </c>
      <c r="B10" s="64">
        <v>0</v>
      </c>
    </row>
    <row r="11" spans="1:2" x14ac:dyDescent="0.25">
      <c r="A11" s="24">
        <v>2000</v>
      </c>
      <c r="B11" s="65">
        <v>0</v>
      </c>
    </row>
    <row r="12" spans="1:2" x14ac:dyDescent="0.25">
      <c r="A12" s="23">
        <v>2001</v>
      </c>
      <c r="B12" s="64">
        <v>0</v>
      </c>
    </row>
    <row r="13" spans="1:2" x14ac:dyDescent="0.25">
      <c r="A13" s="24">
        <v>2002</v>
      </c>
      <c r="B13" s="65">
        <v>0</v>
      </c>
    </row>
    <row r="14" spans="1:2" x14ac:dyDescent="0.25">
      <c r="A14" s="23">
        <v>2003</v>
      </c>
      <c r="B14" s="64">
        <v>0</v>
      </c>
    </row>
    <row r="15" spans="1:2" x14ac:dyDescent="0.25">
      <c r="A15" s="24">
        <v>2004</v>
      </c>
      <c r="B15" s="65">
        <v>0</v>
      </c>
    </row>
    <row r="16" spans="1:2" x14ac:dyDescent="0.25">
      <c r="A16" s="23">
        <v>2005</v>
      </c>
      <c r="B16" s="64">
        <v>0</v>
      </c>
    </row>
    <row r="17" spans="1:2" x14ac:dyDescent="0.25">
      <c r="A17" s="24">
        <v>2006</v>
      </c>
      <c r="B17" s="65">
        <v>306909</v>
      </c>
    </row>
    <row r="18" spans="1:2" x14ac:dyDescent="0.25">
      <c r="A18" s="23">
        <v>2007</v>
      </c>
      <c r="B18" s="64">
        <v>0</v>
      </c>
    </row>
    <row r="19" spans="1:2" x14ac:dyDescent="0.25">
      <c r="A19" s="24">
        <v>2008</v>
      </c>
      <c r="B19" s="65">
        <v>0</v>
      </c>
    </row>
    <row r="20" spans="1:2" x14ac:dyDescent="0.25">
      <c r="A20" s="23">
        <v>2009</v>
      </c>
      <c r="B20" s="64">
        <v>0</v>
      </c>
    </row>
    <row r="21" spans="1:2" x14ac:dyDescent="0.25">
      <c r="A21" s="24">
        <v>2010</v>
      </c>
      <c r="B21" s="65">
        <v>0</v>
      </c>
    </row>
    <row r="22" spans="1:2" x14ac:dyDescent="0.25">
      <c r="A22" s="23">
        <v>2011</v>
      </c>
      <c r="B22" s="64">
        <v>0</v>
      </c>
    </row>
    <row r="23" spans="1:2" x14ac:dyDescent="0.25">
      <c r="A23" s="24">
        <v>2012</v>
      </c>
      <c r="B23" s="65">
        <v>0</v>
      </c>
    </row>
    <row r="24" spans="1:2" x14ac:dyDescent="0.25">
      <c r="A24" s="23">
        <v>2013</v>
      </c>
      <c r="B24" s="64">
        <v>0</v>
      </c>
    </row>
    <row r="25" spans="1:2" x14ac:dyDescent="0.25">
      <c r="A25" s="24">
        <v>2014</v>
      </c>
      <c r="B25" s="65">
        <v>0</v>
      </c>
    </row>
    <row r="26" spans="1:2" x14ac:dyDescent="0.25">
      <c r="A26" s="23">
        <v>2015</v>
      </c>
      <c r="B26" s="64">
        <v>0</v>
      </c>
    </row>
    <row r="27" spans="1:2" x14ac:dyDescent="0.25">
      <c r="A27" t="s">
        <v>15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6" workbookViewId="0">
      <selection activeCell="A27" sqref="A27"/>
    </sheetView>
  </sheetViews>
  <sheetFormatPr baseColWidth="10" defaultRowHeight="15" x14ac:dyDescent="0.25"/>
  <cols>
    <col min="2" max="2" width="13.7109375" customWidth="1"/>
  </cols>
  <sheetData>
    <row r="1" spans="1:2" ht="60" x14ac:dyDescent="0.25">
      <c r="A1" s="21" t="s">
        <v>6</v>
      </c>
      <c r="B1" s="82" t="s">
        <v>96</v>
      </c>
    </row>
    <row r="2" spans="1:2" x14ac:dyDescent="0.25">
      <c r="A2" s="23">
        <v>1991</v>
      </c>
      <c r="B2" s="83">
        <v>148365</v>
      </c>
    </row>
    <row r="3" spans="1:2" x14ac:dyDescent="0.25">
      <c r="A3" s="24">
        <v>1992</v>
      </c>
      <c r="B3" s="84">
        <v>32570</v>
      </c>
    </row>
    <row r="4" spans="1:2" x14ac:dyDescent="0.25">
      <c r="A4" s="23">
        <v>1993</v>
      </c>
      <c r="B4" s="83">
        <v>40947</v>
      </c>
    </row>
    <row r="5" spans="1:2" x14ac:dyDescent="0.25">
      <c r="A5" s="24">
        <v>1994</v>
      </c>
      <c r="B5" s="84">
        <v>8389</v>
      </c>
    </row>
    <row r="6" spans="1:2" x14ac:dyDescent="0.25">
      <c r="A6" s="23">
        <v>1995</v>
      </c>
      <c r="B6" s="83">
        <v>115164</v>
      </c>
    </row>
    <row r="7" spans="1:2" x14ac:dyDescent="0.25">
      <c r="A7" s="24">
        <v>1996</v>
      </c>
      <c r="B7" s="84">
        <v>100688</v>
      </c>
    </row>
    <row r="8" spans="1:2" x14ac:dyDescent="0.25">
      <c r="A8" s="23">
        <v>1997</v>
      </c>
      <c r="B8" s="83">
        <v>171337</v>
      </c>
    </row>
    <row r="9" spans="1:2" x14ac:dyDescent="0.25">
      <c r="A9" s="24">
        <v>1998</v>
      </c>
      <c r="B9" s="84">
        <v>133750</v>
      </c>
    </row>
    <row r="10" spans="1:2" x14ac:dyDescent="0.25">
      <c r="A10" s="23">
        <v>1999</v>
      </c>
      <c r="B10" s="83">
        <v>53776</v>
      </c>
    </row>
    <row r="11" spans="1:2" x14ac:dyDescent="0.25">
      <c r="A11" s="24">
        <v>2000</v>
      </c>
      <c r="B11" s="84">
        <v>116431</v>
      </c>
    </row>
    <row r="12" spans="1:2" x14ac:dyDescent="0.25">
      <c r="A12" s="23">
        <v>2001</v>
      </c>
      <c r="B12" s="83">
        <v>70904</v>
      </c>
    </row>
    <row r="13" spans="1:2" x14ac:dyDescent="0.25">
      <c r="A13" s="24">
        <v>2002</v>
      </c>
      <c r="B13" s="84">
        <v>185138</v>
      </c>
    </row>
    <row r="14" spans="1:2" x14ac:dyDescent="0.25">
      <c r="A14" s="23">
        <v>2003</v>
      </c>
      <c r="B14" s="83">
        <v>4813</v>
      </c>
    </row>
    <row r="15" spans="1:2" x14ac:dyDescent="0.25">
      <c r="A15" s="24">
        <v>2004</v>
      </c>
      <c r="B15" s="84">
        <v>4050</v>
      </c>
    </row>
    <row r="16" spans="1:2" x14ac:dyDescent="0.25">
      <c r="A16" s="23">
        <v>2005</v>
      </c>
      <c r="B16" s="83">
        <v>10531</v>
      </c>
    </row>
    <row r="17" spans="1:2" x14ac:dyDescent="0.25">
      <c r="A17" s="24">
        <v>2006</v>
      </c>
      <c r="B17" s="84">
        <v>0</v>
      </c>
    </row>
    <row r="18" spans="1:2" x14ac:dyDescent="0.25">
      <c r="A18" s="23">
        <v>2007</v>
      </c>
      <c r="B18" s="83">
        <v>57194</v>
      </c>
    </row>
    <row r="19" spans="1:2" x14ac:dyDescent="0.25">
      <c r="A19" s="24">
        <v>2008</v>
      </c>
      <c r="B19" s="84">
        <v>293555</v>
      </c>
    </row>
    <row r="20" spans="1:2" x14ac:dyDescent="0.25">
      <c r="A20" s="23">
        <v>2009</v>
      </c>
      <c r="B20" s="83">
        <v>328167</v>
      </c>
    </row>
    <row r="21" spans="1:2" x14ac:dyDescent="0.25">
      <c r="A21" s="24">
        <v>2010</v>
      </c>
      <c r="B21" s="84">
        <v>104969</v>
      </c>
    </row>
    <row r="22" spans="1:2" x14ac:dyDescent="0.25">
      <c r="A22" s="23">
        <v>2011</v>
      </c>
      <c r="B22" s="83">
        <v>84825</v>
      </c>
    </row>
    <row r="23" spans="1:2" x14ac:dyDescent="0.25">
      <c r="A23" s="24">
        <v>2012</v>
      </c>
      <c r="B23" s="84">
        <v>80091</v>
      </c>
    </row>
    <row r="24" spans="1:2" x14ac:dyDescent="0.25">
      <c r="A24" s="23">
        <v>2013</v>
      </c>
      <c r="B24" s="83">
        <v>28245</v>
      </c>
    </row>
    <row r="25" spans="1:2" x14ac:dyDescent="0.25">
      <c r="A25" s="24">
        <v>2014</v>
      </c>
      <c r="B25" s="84">
        <v>131339</v>
      </c>
    </row>
    <row r="26" spans="1:2" x14ac:dyDescent="0.25">
      <c r="A26" s="23">
        <v>2015</v>
      </c>
      <c r="B26" s="83">
        <v>107523</v>
      </c>
    </row>
    <row r="27" spans="1:2" x14ac:dyDescent="0.25">
      <c r="A27" t="s">
        <v>15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6" workbookViewId="0">
      <selection activeCell="A27" sqref="A27"/>
    </sheetView>
  </sheetViews>
  <sheetFormatPr baseColWidth="10" defaultRowHeight="15" x14ac:dyDescent="0.25"/>
  <sheetData>
    <row r="1" spans="1:4" ht="75" x14ac:dyDescent="0.25">
      <c r="A1" s="21" t="s">
        <v>6</v>
      </c>
      <c r="B1" s="21" t="s">
        <v>73</v>
      </c>
      <c r="C1" s="82" t="s">
        <v>96</v>
      </c>
      <c r="D1" s="47" t="s">
        <v>95</v>
      </c>
    </row>
    <row r="2" spans="1:4" x14ac:dyDescent="0.25">
      <c r="A2" s="23">
        <v>1991</v>
      </c>
      <c r="B2" s="64">
        <v>0</v>
      </c>
      <c r="C2" s="83">
        <v>148365</v>
      </c>
      <c r="D2" s="64">
        <f>B2-C2</f>
        <v>-148365</v>
      </c>
    </row>
    <row r="3" spans="1:4" x14ac:dyDescent="0.25">
      <c r="A3" s="24">
        <v>1992</v>
      </c>
      <c r="B3" s="65">
        <v>0</v>
      </c>
      <c r="C3" s="84">
        <v>32570</v>
      </c>
      <c r="D3" s="65">
        <f t="shared" ref="D3:D26" si="0">B3-C3</f>
        <v>-32570</v>
      </c>
    </row>
    <row r="4" spans="1:4" x14ac:dyDescent="0.25">
      <c r="A4" s="23">
        <v>1993</v>
      </c>
      <c r="B4" s="64">
        <v>0</v>
      </c>
      <c r="C4" s="83">
        <v>40947</v>
      </c>
      <c r="D4" s="64">
        <f t="shared" si="0"/>
        <v>-40947</v>
      </c>
    </row>
    <row r="5" spans="1:4" x14ac:dyDescent="0.25">
      <c r="A5" s="24">
        <v>1994</v>
      </c>
      <c r="B5" s="65">
        <v>0</v>
      </c>
      <c r="C5" s="84">
        <v>8389</v>
      </c>
      <c r="D5" s="65">
        <f t="shared" si="0"/>
        <v>-8389</v>
      </c>
    </row>
    <row r="6" spans="1:4" x14ac:dyDescent="0.25">
      <c r="A6" s="23">
        <v>1995</v>
      </c>
      <c r="B6" s="64">
        <v>0</v>
      </c>
      <c r="C6" s="83">
        <v>115164</v>
      </c>
      <c r="D6" s="64">
        <f t="shared" si="0"/>
        <v>-115164</v>
      </c>
    </row>
    <row r="7" spans="1:4" x14ac:dyDescent="0.25">
      <c r="A7" s="24">
        <v>1996</v>
      </c>
      <c r="B7" s="65">
        <v>0</v>
      </c>
      <c r="C7" s="84">
        <v>100688</v>
      </c>
      <c r="D7" s="65">
        <f t="shared" si="0"/>
        <v>-100688</v>
      </c>
    </row>
    <row r="8" spans="1:4" x14ac:dyDescent="0.25">
      <c r="A8" s="23">
        <v>1997</v>
      </c>
      <c r="B8" s="64">
        <v>0</v>
      </c>
      <c r="C8" s="83">
        <v>171337</v>
      </c>
      <c r="D8" s="64">
        <f t="shared" si="0"/>
        <v>-171337</v>
      </c>
    </row>
    <row r="9" spans="1:4" x14ac:dyDescent="0.25">
      <c r="A9" s="24">
        <v>1998</v>
      </c>
      <c r="B9" s="65">
        <v>0</v>
      </c>
      <c r="C9" s="84">
        <v>133750</v>
      </c>
      <c r="D9" s="65">
        <f t="shared" si="0"/>
        <v>-133750</v>
      </c>
    </row>
    <row r="10" spans="1:4" x14ac:dyDescent="0.25">
      <c r="A10" s="23">
        <v>1999</v>
      </c>
      <c r="B10" s="64">
        <v>0</v>
      </c>
      <c r="C10" s="83">
        <v>53776</v>
      </c>
      <c r="D10" s="64">
        <f t="shared" si="0"/>
        <v>-53776</v>
      </c>
    </row>
    <row r="11" spans="1:4" x14ac:dyDescent="0.25">
      <c r="A11" s="24">
        <v>2000</v>
      </c>
      <c r="B11" s="65">
        <v>0</v>
      </c>
      <c r="C11" s="84">
        <v>116431</v>
      </c>
      <c r="D11" s="65">
        <f t="shared" si="0"/>
        <v>-116431</v>
      </c>
    </row>
    <row r="12" spans="1:4" x14ac:dyDescent="0.25">
      <c r="A12" s="23">
        <v>2001</v>
      </c>
      <c r="B12" s="64">
        <v>0</v>
      </c>
      <c r="C12" s="83">
        <v>70904</v>
      </c>
      <c r="D12" s="64">
        <f t="shared" si="0"/>
        <v>-70904</v>
      </c>
    </row>
    <row r="13" spans="1:4" x14ac:dyDescent="0.25">
      <c r="A13" s="24">
        <v>2002</v>
      </c>
      <c r="B13" s="65">
        <v>0</v>
      </c>
      <c r="C13" s="84">
        <v>185138</v>
      </c>
      <c r="D13" s="65">
        <f t="shared" si="0"/>
        <v>-185138</v>
      </c>
    </row>
    <row r="14" spans="1:4" x14ac:dyDescent="0.25">
      <c r="A14" s="23">
        <v>2003</v>
      </c>
      <c r="B14" s="64">
        <v>0</v>
      </c>
      <c r="C14" s="83">
        <v>4813</v>
      </c>
      <c r="D14" s="64">
        <f t="shared" si="0"/>
        <v>-4813</v>
      </c>
    </row>
    <row r="15" spans="1:4" x14ac:dyDescent="0.25">
      <c r="A15" s="24">
        <v>2004</v>
      </c>
      <c r="B15" s="65">
        <v>0</v>
      </c>
      <c r="C15" s="84">
        <v>4050</v>
      </c>
      <c r="D15" s="65">
        <f t="shared" si="0"/>
        <v>-4050</v>
      </c>
    </row>
    <row r="16" spans="1:4" x14ac:dyDescent="0.25">
      <c r="A16" s="23">
        <v>2005</v>
      </c>
      <c r="B16" s="64">
        <v>0</v>
      </c>
      <c r="C16" s="83">
        <v>10531</v>
      </c>
      <c r="D16" s="64">
        <f t="shared" si="0"/>
        <v>-10531</v>
      </c>
    </row>
    <row r="17" spans="1:4" x14ac:dyDescent="0.25">
      <c r="A17" s="24">
        <v>2006</v>
      </c>
      <c r="B17" s="65">
        <v>306909</v>
      </c>
      <c r="C17" s="84">
        <v>0</v>
      </c>
      <c r="D17" s="65">
        <f t="shared" si="0"/>
        <v>306909</v>
      </c>
    </row>
    <row r="18" spans="1:4" x14ac:dyDescent="0.25">
      <c r="A18" s="23">
        <v>2007</v>
      </c>
      <c r="B18" s="64">
        <v>0</v>
      </c>
      <c r="C18" s="83">
        <v>57194</v>
      </c>
      <c r="D18" s="64">
        <f t="shared" si="0"/>
        <v>-57194</v>
      </c>
    </row>
    <row r="19" spans="1:4" x14ac:dyDescent="0.25">
      <c r="A19" s="24">
        <v>2008</v>
      </c>
      <c r="B19" s="65">
        <v>0</v>
      </c>
      <c r="C19" s="84">
        <v>293555</v>
      </c>
      <c r="D19" s="65">
        <f t="shared" si="0"/>
        <v>-293555</v>
      </c>
    </row>
    <row r="20" spans="1:4" x14ac:dyDescent="0.25">
      <c r="A20" s="23">
        <v>2009</v>
      </c>
      <c r="B20" s="64">
        <v>0</v>
      </c>
      <c r="C20" s="83">
        <v>328167</v>
      </c>
      <c r="D20" s="64">
        <f t="shared" si="0"/>
        <v>-328167</v>
      </c>
    </row>
    <row r="21" spans="1:4" x14ac:dyDescent="0.25">
      <c r="A21" s="24">
        <v>2010</v>
      </c>
      <c r="B21" s="65">
        <v>0</v>
      </c>
      <c r="C21" s="84">
        <v>104969</v>
      </c>
      <c r="D21" s="65">
        <f t="shared" si="0"/>
        <v>-104969</v>
      </c>
    </row>
    <row r="22" spans="1:4" x14ac:dyDescent="0.25">
      <c r="A22" s="23">
        <v>2011</v>
      </c>
      <c r="B22" s="64">
        <v>0</v>
      </c>
      <c r="C22" s="83">
        <v>84825</v>
      </c>
      <c r="D22" s="64">
        <f t="shared" si="0"/>
        <v>-84825</v>
      </c>
    </row>
    <row r="23" spans="1:4" x14ac:dyDescent="0.25">
      <c r="A23" s="24">
        <v>2012</v>
      </c>
      <c r="B23" s="65">
        <v>0</v>
      </c>
      <c r="C23" s="84">
        <v>80091</v>
      </c>
      <c r="D23" s="65">
        <f t="shared" si="0"/>
        <v>-80091</v>
      </c>
    </row>
    <row r="24" spans="1:4" x14ac:dyDescent="0.25">
      <c r="A24" s="23">
        <v>2013</v>
      </c>
      <c r="B24" s="64">
        <v>0</v>
      </c>
      <c r="C24" s="83">
        <v>28245</v>
      </c>
      <c r="D24" s="64">
        <f t="shared" si="0"/>
        <v>-28245</v>
      </c>
    </row>
    <row r="25" spans="1:4" x14ac:dyDescent="0.25">
      <c r="A25" s="24">
        <v>2014</v>
      </c>
      <c r="B25" s="65">
        <v>0</v>
      </c>
      <c r="C25" s="84">
        <v>131339</v>
      </c>
      <c r="D25" s="65">
        <f t="shared" si="0"/>
        <v>-131339</v>
      </c>
    </row>
    <row r="26" spans="1:4" x14ac:dyDescent="0.25">
      <c r="A26" s="23">
        <v>2015</v>
      </c>
      <c r="B26" s="64">
        <v>0</v>
      </c>
      <c r="C26" s="83">
        <v>107523</v>
      </c>
      <c r="D26" s="64">
        <f t="shared" si="0"/>
        <v>-107523</v>
      </c>
    </row>
    <row r="27" spans="1:4" x14ac:dyDescent="0.25">
      <c r="A27" t="s">
        <v>15</v>
      </c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65" workbookViewId="0">
      <selection activeCell="A29" sqref="A29:XFD29"/>
    </sheetView>
  </sheetViews>
  <sheetFormatPr baseColWidth="10" defaultRowHeight="15" x14ac:dyDescent="0.25"/>
  <sheetData>
    <row r="1" spans="1:4" x14ac:dyDescent="0.25">
      <c r="A1" t="s">
        <v>51</v>
      </c>
    </row>
    <row r="2" spans="1:4" ht="60" x14ac:dyDescent="0.25">
      <c r="A2" s="21" t="s">
        <v>6</v>
      </c>
      <c r="B2" s="21" t="s">
        <v>73</v>
      </c>
      <c r="C2" s="21" t="s">
        <v>16</v>
      </c>
      <c r="D2" s="47" t="s">
        <v>82</v>
      </c>
    </row>
    <row r="3" spans="1:4" x14ac:dyDescent="0.25">
      <c r="A3" s="23">
        <v>1991</v>
      </c>
      <c r="B3" s="64">
        <v>0</v>
      </c>
      <c r="C3" s="23">
        <v>34916770</v>
      </c>
      <c r="D3" s="66">
        <f>B3/C3</f>
        <v>0</v>
      </c>
    </row>
    <row r="4" spans="1:4" x14ac:dyDescent="0.25">
      <c r="A4" s="24">
        <v>1992</v>
      </c>
      <c r="B4" s="65">
        <v>0</v>
      </c>
      <c r="C4" s="24">
        <v>35558683</v>
      </c>
      <c r="D4" s="68">
        <f t="shared" ref="D4:D27" si="0">B4/C4</f>
        <v>0</v>
      </c>
    </row>
    <row r="5" spans="1:4" x14ac:dyDescent="0.25">
      <c r="A5" s="23">
        <v>1993</v>
      </c>
      <c r="B5" s="64">
        <v>0</v>
      </c>
      <c r="C5" s="23">
        <v>36195170</v>
      </c>
      <c r="D5" s="66">
        <f t="shared" si="0"/>
        <v>0</v>
      </c>
    </row>
    <row r="6" spans="1:4" x14ac:dyDescent="0.25">
      <c r="A6" s="24">
        <v>1994</v>
      </c>
      <c r="B6" s="65">
        <v>0</v>
      </c>
      <c r="C6" s="24">
        <v>36823539</v>
      </c>
      <c r="D6" s="68">
        <f t="shared" si="0"/>
        <v>0</v>
      </c>
    </row>
    <row r="7" spans="1:4" x14ac:dyDescent="0.25">
      <c r="A7" s="23">
        <v>1995</v>
      </c>
      <c r="B7" s="64">
        <v>0</v>
      </c>
      <c r="C7" s="23">
        <v>37441980</v>
      </c>
      <c r="D7" s="66">
        <f t="shared" si="0"/>
        <v>0</v>
      </c>
    </row>
    <row r="8" spans="1:4" x14ac:dyDescent="0.25">
      <c r="A8" s="24">
        <v>1996</v>
      </c>
      <c r="B8" s="65">
        <v>0</v>
      </c>
      <c r="C8" s="24">
        <v>38049040</v>
      </c>
      <c r="D8" s="68">
        <f t="shared" si="0"/>
        <v>0</v>
      </c>
    </row>
    <row r="9" spans="1:4" x14ac:dyDescent="0.25">
      <c r="A9" s="23">
        <v>1997</v>
      </c>
      <c r="B9" s="64">
        <v>0</v>
      </c>
      <c r="C9" s="23">
        <v>38645409</v>
      </c>
      <c r="D9" s="66">
        <f t="shared" si="0"/>
        <v>0</v>
      </c>
    </row>
    <row r="10" spans="1:4" x14ac:dyDescent="0.25">
      <c r="A10" s="24">
        <v>1998</v>
      </c>
      <c r="B10" s="65">
        <v>0</v>
      </c>
      <c r="C10" s="24">
        <v>39234059</v>
      </c>
      <c r="D10" s="68">
        <f t="shared" si="0"/>
        <v>0</v>
      </c>
    </row>
    <row r="11" spans="1:4" x14ac:dyDescent="0.25">
      <c r="A11" s="23">
        <v>1999</v>
      </c>
      <c r="B11" s="64">
        <v>0</v>
      </c>
      <c r="C11" s="23">
        <v>39819279</v>
      </c>
      <c r="D11" s="66">
        <f t="shared" si="0"/>
        <v>0</v>
      </c>
    </row>
    <row r="12" spans="1:4" x14ac:dyDescent="0.25">
      <c r="A12" s="24">
        <v>2000</v>
      </c>
      <c r="B12" s="65">
        <v>0</v>
      </c>
      <c r="C12" s="24">
        <v>40403959</v>
      </c>
      <c r="D12" s="68">
        <f t="shared" si="0"/>
        <v>0</v>
      </c>
    </row>
    <row r="13" spans="1:4" x14ac:dyDescent="0.25">
      <c r="A13" s="23">
        <v>2001</v>
      </c>
      <c r="B13" s="64">
        <v>0</v>
      </c>
      <c r="C13" s="23">
        <v>40988909</v>
      </c>
      <c r="D13" s="66">
        <f t="shared" si="0"/>
        <v>0</v>
      </c>
    </row>
    <row r="14" spans="1:4" x14ac:dyDescent="0.25">
      <c r="A14" s="24">
        <v>2002</v>
      </c>
      <c r="B14" s="65">
        <v>0</v>
      </c>
      <c r="C14" s="24">
        <v>41572493</v>
      </c>
      <c r="D14" s="68">
        <f t="shared" si="0"/>
        <v>0</v>
      </c>
    </row>
    <row r="15" spans="1:4" x14ac:dyDescent="0.25">
      <c r="A15" s="23">
        <v>2003</v>
      </c>
      <c r="B15" s="64">
        <v>0</v>
      </c>
      <c r="C15" s="23">
        <v>42152147</v>
      </c>
      <c r="D15" s="66">
        <f t="shared" si="0"/>
        <v>0</v>
      </c>
    </row>
    <row r="16" spans="1:4" x14ac:dyDescent="0.25">
      <c r="A16" s="24">
        <v>2004</v>
      </c>
      <c r="B16" s="65">
        <v>0</v>
      </c>
      <c r="C16" s="24">
        <v>42724157</v>
      </c>
      <c r="D16" s="68">
        <f t="shared" si="0"/>
        <v>0</v>
      </c>
    </row>
    <row r="17" spans="1:4" x14ac:dyDescent="0.25">
      <c r="A17" s="23">
        <v>2005</v>
      </c>
      <c r="B17" s="64">
        <v>0</v>
      </c>
      <c r="C17" s="23">
        <v>43285636</v>
      </c>
      <c r="D17" s="66">
        <f t="shared" si="0"/>
        <v>0</v>
      </c>
    </row>
    <row r="18" spans="1:4" x14ac:dyDescent="0.25">
      <c r="A18" s="24">
        <v>2006</v>
      </c>
      <c r="B18" s="65">
        <v>306909</v>
      </c>
      <c r="C18" s="24">
        <v>43835744</v>
      </c>
      <c r="D18" s="68">
        <f t="shared" si="0"/>
        <v>7.0013411885971408E-3</v>
      </c>
    </row>
    <row r="19" spans="1:4" x14ac:dyDescent="0.25">
      <c r="A19" s="23">
        <v>2007</v>
      </c>
      <c r="B19" s="64">
        <v>0</v>
      </c>
      <c r="C19" s="23">
        <v>44374647</v>
      </c>
      <c r="D19" s="66">
        <f t="shared" si="0"/>
        <v>0</v>
      </c>
    </row>
    <row r="20" spans="1:4" x14ac:dyDescent="0.25">
      <c r="A20" s="24">
        <v>2008</v>
      </c>
      <c r="B20" s="65">
        <v>0</v>
      </c>
      <c r="C20" s="24">
        <v>44901660</v>
      </c>
      <c r="D20" s="68">
        <f t="shared" si="0"/>
        <v>0</v>
      </c>
    </row>
    <row r="21" spans="1:4" x14ac:dyDescent="0.25">
      <c r="A21" s="23">
        <v>2009</v>
      </c>
      <c r="B21" s="64">
        <v>0</v>
      </c>
      <c r="C21" s="23">
        <v>45416276</v>
      </c>
      <c r="D21" s="66">
        <f t="shared" si="0"/>
        <v>0</v>
      </c>
    </row>
    <row r="22" spans="1:4" x14ac:dyDescent="0.25">
      <c r="A22" s="24">
        <v>2010</v>
      </c>
      <c r="B22" s="65">
        <v>0</v>
      </c>
      <c r="C22" s="24">
        <v>45918101</v>
      </c>
      <c r="D22" s="68">
        <f t="shared" si="0"/>
        <v>0</v>
      </c>
    </row>
    <row r="23" spans="1:4" x14ac:dyDescent="0.25">
      <c r="A23" s="23">
        <v>2011</v>
      </c>
      <c r="B23" s="64">
        <v>0</v>
      </c>
      <c r="C23" s="23">
        <v>46406446</v>
      </c>
      <c r="D23" s="66">
        <f t="shared" si="0"/>
        <v>0</v>
      </c>
    </row>
    <row r="24" spans="1:4" x14ac:dyDescent="0.25">
      <c r="A24" s="24">
        <v>2012</v>
      </c>
      <c r="B24" s="65">
        <v>0</v>
      </c>
      <c r="C24" s="24">
        <v>46881018</v>
      </c>
      <c r="D24" s="68">
        <f t="shared" si="0"/>
        <v>0</v>
      </c>
    </row>
    <row r="25" spans="1:4" x14ac:dyDescent="0.25">
      <c r="A25" s="23">
        <v>2013</v>
      </c>
      <c r="B25" s="64">
        <v>0</v>
      </c>
      <c r="C25" s="23">
        <v>47342363</v>
      </c>
      <c r="D25" s="66">
        <f t="shared" si="0"/>
        <v>0</v>
      </c>
    </row>
    <row r="26" spans="1:4" x14ac:dyDescent="0.25">
      <c r="A26" s="24">
        <v>2014</v>
      </c>
      <c r="B26" s="65">
        <v>0</v>
      </c>
      <c r="C26" s="24">
        <v>47791393</v>
      </c>
      <c r="D26" s="68">
        <f t="shared" si="0"/>
        <v>0</v>
      </c>
    </row>
    <row r="27" spans="1:4" x14ac:dyDescent="0.25">
      <c r="A27" s="23">
        <v>2015</v>
      </c>
      <c r="B27" s="64">
        <v>0</v>
      </c>
      <c r="C27" s="23">
        <v>48228704</v>
      </c>
      <c r="D27" s="66">
        <f t="shared" si="0"/>
        <v>0</v>
      </c>
    </row>
    <row r="28" spans="1:4" x14ac:dyDescent="0.25">
      <c r="A28" t="s">
        <v>97</v>
      </c>
    </row>
    <row r="30" spans="1:4" x14ac:dyDescent="0.25">
      <c r="A30" t="s">
        <v>52</v>
      </c>
    </row>
    <row r="31" spans="1:4" ht="75" x14ac:dyDescent="0.25">
      <c r="A31" s="21" t="s">
        <v>6</v>
      </c>
      <c r="B31" s="21" t="s">
        <v>80</v>
      </c>
      <c r="C31" s="21" t="s">
        <v>16</v>
      </c>
      <c r="D31" s="21" t="s">
        <v>83</v>
      </c>
    </row>
    <row r="32" spans="1:4" x14ac:dyDescent="0.25">
      <c r="A32" s="23">
        <v>1991</v>
      </c>
      <c r="B32" s="85">
        <v>148365</v>
      </c>
      <c r="C32" s="23">
        <v>34916770</v>
      </c>
      <c r="D32" s="70">
        <f>B32/C32</f>
        <v>4.249104370192317E-3</v>
      </c>
    </row>
    <row r="33" spans="1:4" x14ac:dyDescent="0.25">
      <c r="A33" s="24">
        <v>1992</v>
      </c>
      <c r="B33" s="86">
        <v>32570</v>
      </c>
      <c r="C33" s="24">
        <v>35558683</v>
      </c>
      <c r="D33" s="71">
        <f t="shared" ref="D33:D56" si="1">B33/C33</f>
        <v>9.1595068355034405E-4</v>
      </c>
    </row>
    <row r="34" spans="1:4" x14ac:dyDescent="0.25">
      <c r="A34" s="23">
        <v>1993</v>
      </c>
      <c r="B34" s="85">
        <v>40947</v>
      </c>
      <c r="C34" s="23">
        <v>36195170</v>
      </c>
      <c r="D34" s="70">
        <f t="shared" si="1"/>
        <v>1.1312835386599926E-3</v>
      </c>
    </row>
    <row r="35" spans="1:4" x14ac:dyDescent="0.25">
      <c r="A35" s="24">
        <v>1994</v>
      </c>
      <c r="B35" s="86">
        <v>8389</v>
      </c>
      <c r="C35" s="24">
        <v>36823539</v>
      </c>
      <c r="D35" s="71">
        <f t="shared" si="1"/>
        <v>2.2781623461014976E-4</v>
      </c>
    </row>
    <row r="36" spans="1:4" x14ac:dyDescent="0.25">
      <c r="A36" s="23">
        <v>1995</v>
      </c>
      <c r="B36" s="85">
        <v>115164</v>
      </c>
      <c r="C36" s="23">
        <v>37441980</v>
      </c>
      <c r="D36" s="70">
        <f t="shared" si="1"/>
        <v>3.0757988760209795E-3</v>
      </c>
    </row>
    <row r="37" spans="1:4" x14ac:dyDescent="0.25">
      <c r="A37" s="24">
        <v>1996</v>
      </c>
      <c r="B37" s="86">
        <v>100688</v>
      </c>
      <c r="C37" s="24">
        <v>38049040</v>
      </c>
      <c r="D37" s="71">
        <f t="shared" si="1"/>
        <v>2.646269130574648E-3</v>
      </c>
    </row>
    <row r="38" spans="1:4" x14ac:dyDescent="0.25">
      <c r="A38" s="23">
        <v>1997</v>
      </c>
      <c r="B38" s="85">
        <v>171337</v>
      </c>
      <c r="C38" s="23">
        <v>38645409</v>
      </c>
      <c r="D38" s="70">
        <f t="shared" si="1"/>
        <v>4.4335667401010038E-3</v>
      </c>
    </row>
    <row r="39" spans="1:4" x14ac:dyDescent="0.25">
      <c r="A39" s="24">
        <v>1998</v>
      </c>
      <c r="B39" s="86">
        <v>133750</v>
      </c>
      <c r="C39" s="24">
        <v>39234059</v>
      </c>
      <c r="D39" s="71">
        <f t="shared" si="1"/>
        <v>3.4090278551092558E-3</v>
      </c>
    </row>
    <row r="40" spans="1:4" x14ac:dyDescent="0.25">
      <c r="A40" s="23">
        <v>1999</v>
      </c>
      <c r="B40" s="85">
        <v>53776</v>
      </c>
      <c r="C40" s="23">
        <v>39819279</v>
      </c>
      <c r="D40" s="70">
        <f t="shared" si="1"/>
        <v>1.3505015999913006E-3</v>
      </c>
    </row>
    <row r="41" spans="1:4" x14ac:dyDescent="0.25">
      <c r="A41" s="24">
        <v>2000</v>
      </c>
      <c r="B41" s="86">
        <v>116431</v>
      </c>
      <c r="C41" s="24">
        <v>40403959</v>
      </c>
      <c r="D41" s="71">
        <f t="shared" si="1"/>
        <v>2.8816730558507892E-3</v>
      </c>
    </row>
    <row r="42" spans="1:4" x14ac:dyDescent="0.25">
      <c r="A42" s="23">
        <v>2001</v>
      </c>
      <c r="B42" s="85">
        <v>70904</v>
      </c>
      <c r="C42" s="23">
        <v>40988909</v>
      </c>
      <c r="D42" s="70">
        <f t="shared" si="1"/>
        <v>1.7298337947955628E-3</v>
      </c>
    </row>
    <row r="43" spans="1:4" x14ac:dyDescent="0.25">
      <c r="A43" s="24">
        <v>2002</v>
      </c>
      <c r="B43" s="86">
        <v>185138</v>
      </c>
      <c r="C43" s="24">
        <v>41572493</v>
      </c>
      <c r="D43" s="71">
        <f t="shared" si="1"/>
        <v>4.45337738104857E-3</v>
      </c>
    </row>
    <row r="44" spans="1:4" x14ac:dyDescent="0.25">
      <c r="A44" s="23">
        <v>2003</v>
      </c>
      <c r="B44" s="85">
        <v>4813</v>
      </c>
      <c r="C44" s="23">
        <v>42152147</v>
      </c>
      <c r="D44" s="70">
        <f t="shared" si="1"/>
        <v>1.1418160977660284E-4</v>
      </c>
    </row>
    <row r="45" spans="1:4" x14ac:dyDescent="0.25">
      <c r="A45" s="24">
        <v>2004</v>
      </c>
      <c r="B45" s="86">
        <v>4050</v>
      </c>
      <c r="C45" s="24">
        <v>42724157</v>
      </c>
      <c r="D45" s="71">
        <f t="shared" si="1"/>
        <v>9.4794146552733627E-5</v>
      </c>
    </row>
    <row r="46" spans="1:4" x14ac:dyDescent="0.25">
      <c r="A46" s="23">
        <v>2005</v>
      </c>
      <c r="B46" s="85">
        <v>10531</v>
      </c>
      <c r="C46" s="23">
        <v>43285636</v>
      </c>
      <c r="D46" s="70">
        <f t="shared" si="1"/>
        <v>2.43290869054113E-4</v>
      </c>
    </row>
    <row r="47" spans="1:4" x14ac:dyDescent="0.25">
      <c r="A47" s="24">
        <v>2006</v>
      </c>
      <c r="B47" s="86">
        <v>0</v>
      </c>
      <c r="C47" s="24">
        <v>43835744</v>
      </c>
      <c r="D47" s="71">
        <f t="shared" si="1"/>
        <v>0</v>
      </c>
    </row>
    <row r="48" spans="1:4" x14ac:dyDescent="0.25">
      <c r="A48" s="23">
        <v>2007</v>
      </c>
      <c r="B48" s="85">
        <v>57194</v>
      </c>
      <c r="C48" s="23">
        <v>44374647</v>
      </c>
      <c r="D48" s="70">
        <f t="shared" si="1"/>
        <v>1.2888891262616692E-3</v>
      </c>
    </row>
    <row r="49" spans="1:4" x14ac:dyDescent="0.25">
      <c r="A49" s="24">
        <v>2008</v>
      </c>
      <c r="B49" s="86">
        <v>293555</v>
      </c>
      <c r="C49" s="24">
        <v>44901660</v>
      </c>
      <c r="D49" s="71">
        <f t="shared" si="1"/>
        <v>6.5377315671625502E-3</v>
      </c>
    </row>
    <row r="50" spans="1:4" x14ac:dyDescent="0.25">
      <c r="A50" s="23">
        <v>2009</v>
      </c>
      <c r="B50" s="85">
        <v>328167</v>
      </c>
      <c r="C50" s="23">
        <v>45416276</v>
      </c>
      <c r="D50" s="70">
        <f t="shared" si="1"/>
        <v>7.225757567617389E-3</v>
      </c>
    </row>
    <row r="51" spans="1:4" x14ac:dyDescent="0.25">
      <c r="A51" s="24">
        <v>2010</v>
      </c>
      <c r="B51" s="86">
        <v>104969</v>
      </c>
      <c r="C51" s="24">
        <v>45918101</v>
      </c>
      <c r="D51" s="71">
        <f t="shared" si="1"/>
        <v>2.286004815399487E-3</v>
      </c>
    </row>
    <row r="52" spans="1:4" x14ac:dyDescent="0.25">
      <c r="A52" s="23">
        <v>2011</v>
      </c>
      <c r="B52" s="85">
        <v>84825</v>
      </c>
      <c r="C52" s="23">
        <v>46406446</v>
      </c>
      <c r="D52" s="70">
        <f t="shared" si="1"/>
        <v>1.8278710677391671E-3</v>
      </c>
    </row>
    <row r="53" spans="1:4" x14ac:dyDescent="0.25">
      <c r="A53" s="24">
        <v>2012</v>
      </c>
      <c r="B53" s="86">
        <v>80091</v>
      </c>
      <c r="C53" s="24">
        <v>46881018</v>
      </c>
      <c r="D53" s="71">
        <f t="shared" si="1"/>
        <v>1.7083886702289612E-3</v>
      </c>
    </row>
    <row r="54" spans="1:4" x14ac:dyDescent="0.25">
      <c r="A54" s="23">
        <v>2013</v>
      </c>
      <c r="B54" s="85">
        <v>28245</v>
      </c>
      <c r="C54" s="23">
        <v>47342363</v>
      </c>
      <c r="D54" s="70">
        <f t="shared" si="1"/>
        <v>5.9661153795808632E-4</v>
      </c>
    </row>
    <row r="55" spans="1:4" x14ac:dyDescent="0.25">
      <c r="A55" s="24">
        <v>2014</v>
      </c>
      <c r="B55" s="86">
        <v>131339</v>
      </c>
      <c r="C55" s="24">
        <v>47791393</v>
      </c>
      <c r="D55" s="71">
        <f t="shared" si="1"/>
        <v>2.7481726678274475E-3</v>
      </c>
    </row>
    <row r="56" spans="1:4" x14ac:dyDescent="0.25">
      <c r="A56" s="23">
        <v>2015</v>
      </c>
      <c r="B56" s="85">
        <v>107523</v>
      </c>
      <c r="C56" s="23">
        <v>48228704</v>
      </c>
      <c r="D56" s="70">
        <f t="shared" si="1"/>
        <v>2.2294399617290152E-3</v>
      </c>
    </row>
    <row r="57" spans="1:4" x14ac:dyDescent="0.25">
      <c r="A57" t="s">
        <v>97</v>
      </c>
    </row>
    <row r="59" spans="1:4" x14ac:dyDescent="0.25">
      <c r="A59" t="s">
        <v>84</v>
      </c>
    </row>
    <row r="60" spans="1:4" ht="60" x14ac:dyDescent="0.25">
      <c r="A60" s="21" t="s">
        <v>6</v>
      </c>
      <c r="B60" s="21" t="s">
        <v>85</v>
      </c>
      <c r="C60" s="21" t="s">
        <v>16</v>
      </c>
      <c r="D60" s="47" t="s">
        <v>86</v>
      </c>
    </row>
    <row r="61" spans="1:4" x14ac:dyDescent="0.25">
      <c r="A61" s="23">
        <v>1991</v>
      </c>
      <c r="B61" s="64">
        <f t="shared" ref="B61:B85" si="2">B3+B32</f>
        <v>148365</v>
      </c>
      <c r="C61" s="23">
        <v>34916770</v>
      </c>
      <c r="D61" s="66">
        <f>B61/C61</f>
        <v>4.249104370192317E-3</v>
      </c>
    </row>
    <row r="62" spans="1:4" x14ac:dyDescent="0.25">
      <c r="A62" s="24">
        <v>1992</v>
      </c>
      <c r="B62" s="65">
        <f t="shared" si="2"/>
        <v>32570</v>
      </c>
      <c r="C62" s="24">
        <v>35558683</v>
      </c>
      <c r="D62" s="68">
        <f t="shared" ref="D62:D85" si="3">B62/C62</f>
        <v>9.1595068355034405E-4</v>
      </c>
    </row>
    <row r="63" spans="1:4" x14ac:dyDescent="0.25">
      <c r="A63" s="23">
        <v>1993</v>
      </c>
      <c r="B63" s="64">
        <f t="shared" si="2"/>
        <v>40947</v>
      </c>
      <c r="C63" s="23">
        <v>36195170</v>
      </c>
      <c r="D63" s="66">
        <f t="shared" si="3"/>
        <v>1.1312835386599926E-3</v>
      </c>
    </row>
    <row r="64" spans="1:4" x14ac:dyDescent="0.25">
      <c r="A64" s="24">
        <v>1994</v>
      </c>
      <c r="B64" s="65">
        <f t="shared" si="2"/>
        <v>8389</v>
      </c>
      <c r="C64" s="24">
        <v>36823539</v>
      </c>
      <c r="D64" s="68">
        <f t="shared" si="3"/>
        <v>2.2781623461014976E-4</v>
      </c>
    </row>
    <row r="65" spans="1:4" x14ac:dyDescent="0.25">
      <c r="A65" s="23">
        <v>1995</v>
      </c>
      <c r="B65" s="64">
        <f t="shared" si="2"/>
        <v>115164</v>
      </c>
      <c r="C65" s="23">
        <v>37441980</v>
      </c>
      <c r="D65" s="66">
        <f t="shared" si="3"/>
        <v>3.0757988760209795E-3</v>
      </c>
    </row>
    <row r="66" spans="1:4" x14ac:dyDescent="0.25">
      <c r="A66" s="24">
        <v>1996</v>
      </c>
      <c r="B66" s="65">
        <f t="shared" si="2"/>
        <v>100688</v>
      </c>
      <c r="C66" s="24">
        <v>38049040</v>
      </c>
      <c r="D66" s="68">
        <f t="shared" si="3"/>
        <v>2.646269130574648E-3</v>
      </c>
    </row>
    <row r="67" spans="1:4" x14ac:dyDescent="0.25">
      <c r="A67" s="23">
        <v>1997</v>
      </c>
      <c r="B67" s="64">
        <f t="shared" si="2"/>
        <v>171337</v>
      </c>
      <c r="C67" s="23">
        <v>38645409</v>
      </c>
      <c r="D67" s="66">
        <f t="shared" si="3"/>
        <v>4.4335667401010038E-3</v>
      </c>
    </row>
    <row r="68" spans="1:4" x14ac:dyDescent="0.25">
      <c r="A68" s="24">
        <v>1998</v>
      </c>
      <c r="B68" s="65">
        <f t="shared" si="2"/>
        <v>133750</v>
      </c>
      <c r="C68" s="24">
        <v>39234059</v>
      </c>
      <c r="D68" s="68">
        <f t="shared" si="3"/>
        <v>3.4090278551092558E-3</v>
      </c>
    </row>
    <row r="69" spans="1:4" x14ac:dyDescent="0.25">
      <c r="A69" s="23">
        <v>1999</v>
      </c>
      <c r="B69" s="64">
        <f t="shared" si="2"/>
        <v>53776</v>
      </c>
      <c r="C69" s="23">
        <v>39819279</v>
      </c>
      <c r="D69" s="66">
        <f t="shared" si="3"/>
        <v>1.3505015999913006E-3</v>
      </c>
    </row>
    <row r="70" spans="1:4" x14ac:dyDescent="0.25">
      <c r="A70" s="24">
        <v>2000</v>
      </c>
      <c r="B70" s="65">
        <f t="shared" si="2"/>
        <v>116431</v>
      </c>
      <c r="C70" s="24">
        <v>40403959</v>
      </c>
      <c r="D70" s="68">
        <f t="shared" si="3"/>
        <v>2.8816730558507892E-3</v>
      </c>
    </row>
    <row r="71" spans="1:4" x14ac:dyDescent="0.25">
      <c r="A71" s="23">
        <v>2001</v>
      </c>
      <c r="B71" s="64">
        <f t="shared" si="2"/>
        <v>70904</v>
      </c>
      <c r="C71" s="23">
        <v>40988909</v>
      </c>
      <c r="D71" s="66">
        <f t="shared" si="3"/>
        <v>1.7298337947955628E-3</v>
      </c>
    </row>
    <row r="72" spans="1:4" x14ac:dyDescent="0.25">
      <c r="A72" s="24">
        <v>2002</v>
      </c>
      <c r="B72" s="65">
        <f t="shared" si="2"/>
        <v>185138</v>
      </c>
      <c r="C72" s="24">
        <v>41572493</v>
      </c>
      <c r="D72" s="68">
        <f t="shared" si="3"/>
        <v>4.45337738104857E-3</v>
      </c>
    </row>
    <row r="73" spans="1:4" x14ac:dyDescent="0.25">
      <c r="A73" s="23">
        <v>2003</v>
      </c>
      <c r="B73" s="64">
        <f t="shared" si="2"/>
        <v>4813</v>
      </c>
      <c r="C73" s="23">
        <v>42152147</v>
      </c>
      <c r="D73" s="66">
        <f t="shared" si="3"/>
        <v>1.1418160977660284E-4</v>
      </c>
    </row>
    <row r="74" spans="1:4" x14ac:dyDescent="0.25">
      <c r="A74" s="24">
        <v>2004</v>
      </c>
      <c r="B74" s="65">
        <f t="shared" si="2"/>
        <v>4050</v>
      </c>
      <c r="C74" s="24">
        <v>42724157</v>
      </c>
      <c r="D74" s="68">
        <f t="shared" si="3"/>
        <v>9.4794146552733627E-5</v>
      </c>
    </row>
    <row r="75" spans="1:4" x14ac:dyDescent="0.25">
      <c r="A75" s="23">
        <v>2005</v>
      </c>
      <c r="B75" s="64">
        <f t="shared" si="2"/>
        <v>10531</v>
      </c>
      <c r="C75" s="23">
        <v>43285636</v>
      </c>
      <c r="D75" s="66">
        <f t="shared" si="3"/>
        <v>2.43290869054113E-4</v>
      </c>
    </row>
    <row r="76" spans="1:4" x14ac:dyDescent="0.25">
      <c r="A76" s="24">
        <v>2006</v>
      </c>
      <c r="B76" s="65">
        <f t="shared" si="2"/>
        <v>306909</v>
      </c>
      <c r="C76" s="24">
        <v>43835744</v>
      </c>
      <c r="D76" s="68">
        <f t="shared" si="3"/>
        <v>7.0013411885971408E-3</v>
      </c>
    </row>
    <row r="77" spans="1:4" x14ac:dyDescent="0.25">
      <c r="A77" s="23">
        <v>2007</v>
      </c>
      <c r="B77" s="64">
        <f t="shared" si="2"/>
        <v>57194</v>
      </c>
      <c r="C77" s="23">
        <v>44374647</v>
      </c>
      <c r="D77" s="66">
        <f t="shared" si="3"/>
        <v>1.2888891262616692E-3</v>
      </c>
    </row>
    <row r="78" spans="1:4" x14ac:dyDescent="0.25">
      <c r="A78" s="24">
        <v>2008</v>
      </c>
      <c r="B78" s="65">
        <f t="shared" si="2"/>
        <v>293555</v>
      </c>
      <c r="C78" s="24">
        <v>44901660</v>
      </c>
      <c r="D78" s="68">
        <f t="shared" si="3"/>
        <v>6.5377315671625502E-3</v>
      </c>
    </row>
    <row r="79" spans="1:4" x14ac:dyDescent="0.25">
      <c r="A79" s="23">
        <v>2009</v>
      </c>
      <c r="B79" s="64">
        <f t="shared" si="2"/>
        <v>328167</v>
      </c>
      <c r="C79" s="23">
        <v>45416276</v>
      </c>
      <c r="D79" s="66">
        <f t="shared" si="3"/>
        <v>7.225757567617389E-3</v>
      </c>
    </row>
    <row r="80" spans="1:4" x14ac:dyDescent="0.25">
      <c r="A80" s="24">
        <v>2010</v>
      </c>
      <c r="B80" s="65">
        <f t="shared" si="2"/>
        <v>104969</v>
      </c>
      <c r="C80" s="24">
        <v>45918101</v>
      </c>
      <c r="D80" s="68">
        <f t="shared" si="3"/>
        <v>2.286004815399487E-3</v>
      </c>
    </row>
    <row r="81" spans="1:4" x14ac:dyDescent="0.25">
      <c r="A81" s="23">
        <v>2011</v>
      </c>
      <c r="B81" s="64">
        <f t="shared" si="2"/>
        <v>84825</v>
      </c>
      <c r="C81" s="23">
        <v>46406446</v>
      </c>
      <c r="D81" s="66">
        <f t="shared" si="3"/>
        <v>1.8278710677391671E-3</v>
      </c>
    </row>
    <row r="82" spans="1:4" x14ac:dyDescent="0.25">
      <c r="A82" s="24">
        <v>2012</v>
      </c>
      <c r="B82" s="65">
        <f t="shared" si="2"/>
        <v>80091</v>
      </c>
      <c r="C82" s="24">
        <v>46881018</v>
      </c>
      <c r="D82" s="68">
        <f t="shared" si="3"/>
        <v>1.7083886702289612E-3</v>
      </c>
    </row>
    <row r="83" spans="1:4" x14ac:dyDescent="0.25">
      <c r="A83" s="23">
        <v>2013</v>
      </c>
      <c r="B83" s="64">
        <f t="shared" si="2"/>
        <v>28245</v>
      </c>
      <c r="C83" s="23">
        <v>47342363</v>
      </c>
      <c r="D83" s="66">
        <f t="shared" si="3"/>
        <v>5.9661153795808632E-4</v>
      </c>
    </row>
    <row r="84" spans="1:4" x14ac:dyDescent="0.25">
      <c r="A84" s="24">
        <v>2014</v>
      </c>
      <c r="B84" s="65">
        <f t="shared" si="2"/>
        <v>131339</v>
      </c>
      <c r="C84" s="24">
        <v>47791393</v>
      </c>
      <c r="D84" s="68">
        <f t="shared" si="3"/>
        <v>2.7481726678274475E-3</v>
      </c>
    </row>
    <row r="85" spans="1:4" x14ac:dyDescent="0.25">
      <c r="A85" s="23">
        <v>2015</v>
      </c>
      <c r="B85" s="64">
        <f t="shared" si="2"/>
        <v>107523</v>
      </c>
      <c r="C85" s="23">
        <v>48228704</v>
      </c>
      <c r="D85" s="66">
        <f t="shared" si="3"/>
        <v>2.2294399617290152E-3</v>
      </c>
    </row>
    <row r="86" spans="1:4" x14ac:dyDescent="0.25">
      <c r="A86" t="s">
        <v>97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7"/>
  <sheetViews>
    <sheetView workbookViewId="0">
      <selection activeCell="B4" sqref="B4"/>
    </sheetView>
  </sheetViews>
  <sheetFormatPr baseColWidth="10" defaultRowHeight="15" x14ac:dyDescent="0.25"/>
  <cols>
    <col min="2" max="2" width="14" customWidth="1"/>
    <col min="3" max="3" width="13.42578125" customWidth="1"/>
    <col min="4" max="4" width="14.140625" customWidth="1"/>
    <col min="5" max="5" width="13.42578125" customWidth="1"/>
    <col min="6" max="6" width="17.42578125" customWidth="1"/>
  </cols>
  <sheetData>
    <row r="2" spans="1:4" ht="18.75" x14ac:dyDescent="0.3">
      <c r="A2" s="54" t="s">
        <v>44</v>
      </c>
    </row>
    <row r="3" spans="1:4" ht="75" x14ac:dyDescent="0.25">
      <c r="A3" s="22" t="s">
        <v>6</v>
      </c>
      <c r="B3" s="21" t="s">
        <v>7</v>
      </c>
      <c r="C3" s="21" t="s">
        <v>28</v>
      </c>
      <c r="D3" s="21" t="s">
        <v>29</v>
      </c>
    </row>
    <row r="4" spans="1:4" x14ac:dyDescent="0.25">
      <c r="A4" s="23">
        <v>1991</v>
      </c>
      <c r="B4" s="25">
        <v>117.39608</v>
      </c>
      <c r="C4" s="25">
        <v>2.3041105919999998</v>
      </c>
      <c r="D4" s="50">
        <f>(B4*1000000)/(C4*1000000000)</f>
        <v>5.0950714087945999E-2</v>
      </c>
    </row>
    <row r="5" spans="1:4" x14ac:dyDescent="0.25">
      <c r="A5" s="24">
        <v>1992</v>
      </c>
      <c r="B5" s="26">
        <v>106.158304</v>
      </c>
      <c r="C5" s="26">
        <v>2.2141557760000001</v>
      </c>
      <c r="D5" s="51">
        <f t="shared" ref="D5:D28" si="0">(B5*1000000)/(C5*1000000000)</f>
        <v>4.7945273386220864E-2</v>
      </c>
    </row>
    <row r="6" spans="1:4" x14ac:dyDescent="0.25">
      <c r="A6" s="23">
        <v>1993</v>
      </c>
      <c r="B6" s="25">
        <v>111.905664</v>
      </c>
      <c r="C6" s="25">
        <v>2.0874220800000001</v>
      </c>
      <c r="D6" s="50">
        <f t="shared" si="0"/>
        <v>5.3609504791671071E-2</v>
      </c>
    </row>
    <row r="7" spans="1:4" x14ac:dyDescent="0.25">
      <c r="A7" s="24">
        <v>1994</v>
      </c>
      <c r="B7" s="26">
        <v>230.752016</v>
      </c>
      <c r="C7" s="26">
        <v>3.1912209919999999</v>
      </c>
      <c r="D7" s="51">
        <f t="shared" si="0"/>
        <v>7.2308378698456494E-2</v>
      </c>
    </row>
    <row r="8" spans="1:4" x14ac:dyDescent="0.25">
      <c r="A8" s="23">
        <v>1995</v>
      </c>
      <c r="B8" s="25">
        <v>248.418048</v>
      </c>
      <c r="C8" s="25">
        <v>3.0989209600000001</v>
      </c>
      <c r="D8" s="50">
        <f t="shared" si="0"/>
        <v>8.0162757039146937E-2</v>
      </c>
    </row>
    <row r="9" spans="1:4" x14ac:dyDescent="0.25">
      <c r="A9" s="24">
        <v>1996</v>
      </c>
      <c r="B9" s="26">
        <v>235.948736</v>
      </c>
      <c r="C9" s="26">
        <v>2.7858496000000001</v>
      </c>
      <c r="D9" s="51">
        <f t="shared" si="0"/>
        <v>8.4695432230081621E-2</v>
      </c>
    </row>
    <row r="10" spans="1:4" x14ac:dyDescent="0.25">
      <c r="A10" s="23">
        <v>1997</v>
      </c>
      <c r="B10" s="25">
        <v>294.53584000000001</v>
      </c>
      <c r="C10" s="25">
        <v>3.6077079040000002</v>
      </c>
      <c r="D10" s="50">
        <f t="shared" si="0"/>
        <v>8.1640711453784043E-2</v>
      </c>
    </row>
    <row r="11" spans="1:4" x14ac:dyDescent="0.25">
      <c r="A11" s="24">
        <v>1998</v>
      </c>
      <c r="B11" s="26">
        <v>223.45272</v>
      </c>
      <c r="C11" s="26">
        <v>3.3359564800000001</v>
      </c>
      <c r="D11" s="51">
        <f t="shared" si="0"/>
        <v>6.6983104048167916E-2</v>
      </c>
    </row>
    <row r="12" spans="1:4" x14ac:dyDescent="0.25">
      <c r="A12" s="23">
        <v>1999</v>
      </c>
      <c r="B12" s="25">
        <v>196.59491199999999</v>
      </c>
      <c r="C12" s="25">
        <v>2.6959298559999998</v>
      </c>
      <c r="D12" s="50">
        <f t="shared" si="0"/>
        <v>7.2922858716988809E-2</v>
      </c>
    </row>
    <row r="13" spans="1:4" x14ac:dyDescent="0.25">
      <c r="A13" s="24">
        <v>2000</v>
      </c>
      <c r="B13" s="26">
        <v>189.49882500000001</v>
      </c>
      <c r="C13" s="26">
        <v>2.4052150010000002</v>
      </c>
      <c r="D13" s="51">
        <f t="shared" si="0"/>
        <v>7.8786646899014587E-2</v>
      </c>
    </row>
    <row r="14" spans="1:4" x14ac:dyDescent="0.25">
      <c r="A14" s="23">
        <v>2001</v>
      </c>
      <c r="B14" s="25">
        <v>127.898691</v>
      </c>
      <c r="C14" s="25">
        <v>2.1386797720000001</v>
      </c>
      <c r="D14" s="50">
        <f t="shared" si="0"/>
        <v>5.9802637437578937E-2</v>
      </c>
    </row>
    <row r="15" spans="1:4" x14ac:dyDescent="0.25">
      <c r="A15" s="24">
        <v>2002</v>
      </c>
      <c r="B15" s="26">
        <v>146.77928199999999</v>
      </c>
      <c r="C15" s="26">
        <v>2.0786522010000001</v>
      </c>
      <c r="D15" s="51">
        <f t="shared" si="0"/>
        <v>7.0612718149475548E-2</v>
      </c>
    </row>
    <row r="16" spans="1:4" x14ac:dyDescent="0.25">
      <c r="A16" s="23">
        <v>2003</v>
      </c>
      <c r="B16" s="25">
        <v>136.01502199999999</v>
      </c>
      <c r="C16" s="25">
        <v>2.1156497719999998</v>
      </c>
      <c r="D16" s="50">
        <f t="shared" si="0"/>
        <v>6.4289951862599698E-2</v>
      </c>
    </row>
    <row r="17" spans="1:4" x14ac:dyDescent="0.25">
      <c r="A17" s="24">
        <v>2004</v>
      </c>
      <c r="B17" s="26">
        <v>179.650712</v>
      </c>
      <c r="C17" s="26">
        <v>2.562060045</v>
      </c>
      <c r="D17" s="51">
        <f t="shared" si="0"/>
        <v>7.0119633749645402E-2</v>
      </c>
    </row>
    <row r="18" spans="1:4" x14ac:dyDescent="0.25">
      <c r="A18" s="23">
        <v>2005</v>
      </c>
      <c r="B18" s="25">
        <v>245.021457</v>
      </c>
      <c r="C18" s="25">
        <v>3.4144513600000002</v>
      </c>
      <c r="D18" s="50">
        <f t="shared" si="0"/>
        <v>7.1760125175717837E-2</v>
      </c>
    </row>
    <row r="19" spans="1:4" x14ac:dyDescent="0.25">
      <c r="A19" s="24">
        <v>2006</v>
      </c>
      <c r="B19" s="26">
        <v>230.957716</v>
      </c>
      <c r="C19" s="26">
        <v>3.6361471359999999</v>
      </c>
      <c r="D19" s="51">
        <f t="shared" si="0"/>
        <v>6.3517153558881725E-2</v>
      </c>
    </row>
    <row r="20" spans="1:4" x14ac:dyDescent="0.25">
      <c r="A20" s="23">
        <v>2007</v>
      </c>
      <c r="B20" s="25">
        <v>231.923089</v>
      </c>
      <c r="C20" s="25">
        <v>4.2077195139999999</v>
      </c>
      <c r="D20" s="50">
        <f t="shared" si="0"/>
        <v>5.5118476464113476E-2</v>
      </c>
    </row>
    <row r="21" spans="1:4" x14ac:dyDescent="0.25">
      <c r="A21" s="24">
        <v>2008</v>
      </c>
      <c r="B21" s="26">
        <v>265.022673</v>
      </c>
      <c r="C21" s="26">
        <v>4.9207595910000004</v>
      </c>
      <c r="D21" s="51">
        <f t="shared" si="0"/>
        <v>5.3858081887341688E-2</v>
      </c>
    </row>
    <row r="22" spans="1:4" x14ac:dyDescent="0.25">
      <c r="A22" s="23">
        <v>2009</v>
      </c>
      <c r="B22" s="25">
        <v>273.00163800000001</v>
      </c>
      <c r="C22" s="25">
        <v>4.5983953150000003</v>
      </c>
      <c r="D22" s="50">
        <f t="shared" si="0"/>
        <v>5.9368892689470737E-2</v>
      </c>
    </row>
    <row r="23" spans="1:4" x14ac:dyDescent="0.25">
      <c r="A23" s="24">
        <v>2010</v>
      </c>
      <c r="B23" s="26">
        <v>393.85430200000002</v>
      </c>
      <c r="C23" s="26">
        <v>4.2525635460000002</v>
      </c>
      <c r="D23" s="51">
        <f t="shared" si="0"/>
        <v>9.2615735835496912E-2</v>
      </c>
    </row>
    <row r="24" spans="1:4" x14ac:dyDescent="0.25">
      <c r="A24" s="23">
        <v>2011</v>
      </c>
      <c r="B24" s="25">
        <v>372.93016</v>
      </c>
      <c r="C24" s="25">
        <v>5.3619404990000001</v>
      </c>
      <c r="D24" s="50">
        <f t="shared" si="0"/>
        <v>6.9551342479378747E-2</v>
      </c>
    </row>
    <row r="25" spans="1:4" x14ac:dyDescent="0.25">
      <c r="A25" s="24">
        <v>2012</v>
      </c>
      <c r="B25" s="26">
        <v>233.97899799999999</v>
      </c>
      <c r="C25" s="26">
        <v>4.891277069</v>
      </c>
      <c r="D25" s="51">
        <f t="shared" si="0"/>
        <v>4.7835973039212019E-2</v>
      </c>
    </row>
    <row r="26" spans="1:4" x14ac:dyDescent="0.25">
      <c r="A26" s="23">
        <v>2013</v>
      </c>
      <c r="B26" s="25">
        <v>248.12926200000001</v>
      </c>
      <c r="C26" s="25">
        <v>4.8279888409999998</v>
      </c>
      <c r="D26" s="50">
        <f t="shared" si="0"/>
        <v>5.139391787587605E-2</v>
      </c>
    </row>
    <row r="27" spans="1:4" x14ac:dyDescent="0.25">
      <c r="A27" s="24">
        <v>2014</v>
      </c>
      <c r="B27" s="26">
        <v>259.342128</v>
      </c>
      <c r="C27" s="26">
        <v>5.3975663410000001</v>
      </c>
      <c r="D27" s="51">
        <f t="shared" si="0"/>
        <v>4.8047974145316766E-2</v>
      </c>
    </row>
    <row r="28" spans="1:4" x14ac:dyDescent="0.25">
      <c r="A28" s="23">
        <v>2015</v>
      </c>
      <c r="B28" s="25">
        <v>294.994102</v>
      </c>
      <c r="C28" s="25">
        <v>5.0658065719999996</v>
      </c>
      <c r="D28" s="50">
        <f t="shared" si="0"/>
        <v>5.8232405404206974E-2</v>
      </c>
    </row>
    <row r="29" spans="1:4" x14ac:dyDescent="0.25">
      <c r="A29" t="s">
        <v>14</v>
      </c>
    </row>
    <row r="31" spans="1:4" ht="18.75" x14ac:dyDescent="0.3">
      <c r="A31" s="54" t="s">
        <v>45</v>
      </c>
    </row>
    <row r="32" spans="1:4" ht="75" x14ac:dyDescent="0.25">
      <c r="A32" s="22" t="s">
        <v>6</v>
      </c>
      <c r="B32" s="21" t="s">
        <v>8</v>
      </c>
      <c r="C32" s="21" t="s">
        <v>30</v>
      </c>
      <c r="D32" s="21" t="s">
        <v>31</v>
      </c>
    </row>
    <row r="33" spans="1:6" x14ac:dyDescent="0.25">
      <c r="A33" s="23">
        <v>1991</v>
      </c>
      <c r="B33" s="27">
        <v>314205</v>
      </c>
      <c r="C33" s="25">
        <v>0.24195491199999999</v>
      </c>
      <c r="D33" s="32">
        <f>(B33)/(C33*1000000000)</f>
        <v>1.298609717830403E-3</v>
      </c>
      <c r="F33" s="46"/>
    </row>
    <row r="34" spans="1:6" x14ac:dyDescent="0.25">
      <c r="A34" s="24">
        <v>1992</v>
      </c>
      <c r="B34" s="28">
        <v>367726</v>
      </c>
      <c r="C34" s="26">
        <v>0.50485952000000001</v>
      </c>
      <c r="D34" s="33">
        <f t="shared" ref="D34:D57" si="1">(B34)/(C34*1000000000)</f>
        <v>7.2837291450897075E-4</v>
      </c>
    </row>
    <row r="35" spans="1:6" x14ac:dyDescent="0.25">
      <c r="A35" s="23">
        <v>1993</v>
      </c>
      <c r="B35" s="27">
        <v>182919</v>
      </c>
      <c r="C35" s="25">
        <v>0.568496</v>
      </c>
      <c r="D35" s="32">
        <f t="shared" si="1"/>
        <v>3.2175951985590048E-4</v>
      </c>
    </row>
    <row r="36" spans="1:6" x14ac:dyDescent="0.25">
      <c r="A36" s="24">
        <v>1994</v>
      </c>
      <c r="B36" s="28">
        <v>132413</v>
      </c>
      <c r="C36" s="26">
        <v>0.86330668799999999</v>
      </c>
      <c r="D36" s="33">
        <f t="shared" si="1"/>
        <v>1.5337886505519576E-4</v>
      </c>
    </row>
    <row r="37" spans="1:6" x14ac:dyDescent="0.25">
      <c r="A37" s="23">
        <v>1995</v>
      </c>
      <c r="B37" s="27">
        <v>166344</v>
      </c>
      <c r="C37" s="25">
        <v>1.059003328</v>
      </c>
      <c r="D37" s="32">
        <f t="shared" si="1"/>
        <v>1.5707599362709462E-4</v>
      </c>
    </row>
    <row r="38" spans="1:6" x14ac:dyDescent="0.25">
      <c r="A38" s="24">
        <v>1996</v>
      </c>
      <c r="B38" s="28">
        <v>139324</v>
      </c>
      <c r="C38" s="26">
        <v>1.3882215680000001</v>
      </c>
      <c r="D38" s="33">
        <f t="shared" si="1"/>
        <v>1.0036150079466278E-4</v>
      </c>
    </row>
    <row r="39" spans="1:6" x14ac:dyDescent="0.25">
      <c r="A39" s="23">
        <v>1997</v>
      </c>
      <c r="B39" s="27">
        <v>216494</v>
      </c>
      <c r="C39" s="25">
        <v>1.3851545599999999</v>
      </c>
      <c r="D39" s="32">
        <f t="shared" si="1"/>
        <v>1.5629591545365161E-4</v>
      </c>
    </row>
    <row r="40" spans="1:6" x14ac:dyDescent="0.25">
      <c r="A40" s="24">
        <v>1998</v>
      </c>
      <c r="B40" s="28">
        <v>210018</v>
      </c>
      <c r="C40" s="26">
        <v>1.402805632</v>
      </c>
      <c r="D40" s="33">
        <f t="shared" si="1"/>
        <v>1.4971282921111056E-4</v>
      </c>
    </row>
    <row r="41" spans="1:6" x14ac:dyDescent="0.25">
      <c r="A41" s="23">
        <v>1999</v>
      </c>
      <c r="B41" s="27">
        <v>137275</v>
      </c>
      <c r="C41" s="25">
        <v>1.0751031040000001</v>
      </c>
      <c r="D41" s="32">
        <f t="shared" si="1"/>
        <v>1.2768542802012037E-4</v>
      </c>
    </row>
    <row r="42" spans="1:6" x14ac:dyDescent="0.25">
      <c r="A42" s="24">
        <v>2000</v>
      </c>
      <c r="B42" s="28">
        <v>154505</v>
      </c>
      <c r="C42" s="26">
        <v>1.115048295</v>
      </c>
      <c r="D42" s="33">
        <f t="shared" si="1"/>
        <v>1.3856350500047175E-4</v>
      </c>
    </row>
    <row r="43" spans="1:6" x14ac:dyDescent="0.25">
      <c r="A43" s="23">
        <v>2001</v>
      </c>
      <c r="B43" s="27">
        <v>437031</v>
      </c>
      <c r="C43" s="25">
        <v>1.201348785</v>
      </c>
      <c r="D43" s="32">
        <f t="shared" si="1"/>
        <v>3.6378361176766827E-4</v>
      </c>
    </row>
    <row r="44" spans="1:6" x14ac:dyDescent="0.25">
      <c r="A44" s="24">
        <v>2002</v>
      </c>
      <c r="B44" s="28">
        <v>257794</v>
      </c>
      <c r="C44" s="26">
        <v>1.2060327879999999</v>
      </c>
      <c r="D44" s="33">
        <f t="shared" si="1"/>
        <v>2.137537242478353E-4</v>
      </c>
    </row>
    <row r="45" spans="1:6" x14ac:dyDescent="0.25">
      <c r="A45" s="23">
        <v>2003</v>
      </c>
      <c r="B45" s="27">
        <v>45486</v>
      </c>
      <c r="C45" s="25">
        <v>1.1976088709999999</v>
      </c>
      <c r="D45" s="32">
        <f t="shared" si="1"/>
        <v>3.7980680588996739E-5</v>
      </c>
    </row>
    <row r="46" spans="1:6" x14ac:dyDescent="0.25">
      <c r="A46" s="24">
        <v>2004</v>
      </c>
      <c r="B46" s="28">
        <v>208860</v>
      </c>
      <c r="C46" s="26">
        <v>1.3742858259999999</v>
      </c>
      <c r="D46" s="33">
        <f t="shared" si="1"/>
        <v>1.5197711862306582E-4</v>
      </c>
    </row>
    <row r="47" spans="1:6" x14ac:dyDescent="0.25">
      <c r="A47" s="23">
        <v>2005</v>
      </c>
      <c r="B47" s="27">
        <v>76770</v>
      </c>
      <c r="C47" s="25">
        <v>1.48515877</v>
      </c>
      <c r="D47" s="32">
        <f t="shared" si="1"/>
        <v>5.1691443063693451E-5</v>
      </c>
    </row>
    <row r="48" spans="1:6" x14ac:dyDescent="0.25">
      <c r="A48" s="24">
        <v>2006</v>
      </c>
      <c r="B48" s="28">
        <v>379931</v>
      </c>
      <c r="C48" s="26">
        <v>1.8902499589999999</v>
      </c>
      <c r="D48" s="33">
        <f t="shared" si="1"/>
        <v>2.0099511082703322E-4</v>
      </c>
    </row>
    <row r="49" spans="1:6" x14ac:dyDescent="0.25">
      <c r="A49" s="23">
        <v>2007</v>
      </c>
      <c r="B49" s="27">
        <v>203043</v>
      </c>
      <c r="C49" s="25">
        <v>2.5133250149999999</v>
      </c>
      <c r="D49" s="32">
        <f t="shared" si="1"/>
        <v>8.0786606900500689E-5</v>
      </c>
    </row>
    <row r="50" spans="1:6" x14ac:dyDescent="0.25">
      <c r="A50" s="24">
        <v>2008</v>
      </c>
      <c r="B50" s="28">
        <v>561680</v>
      </c>
      <c r="C50" s="26">
        <v>3.344757414</v>
      </c>
      <c r="D50" s="33">
        <f t="shared" si="1"/>
        <v>1.6792847147867925E-4</v>
      </c>
    </row>
    <row r="51" spans="1:6" x14ac:dyDescent="0.25">
      <c r="A51" s="23">
        <v>2009</v>
      </c>
      <c r="B51" s="27">
        <v>578600</v>
      </c>
      <c r="C51" s="25">
        <v>2.808656225</v>
      </c>
      <c r="D51" s="32">
        <f t="shared" si="1"/>
        <v>2.0600598779225819E-4</v>
      </c>
    </row>
    <row r="52" spans="1:6" x14ac:dyDescent="0.25">
      <c r="A52" s="24">
        <v>2010</v>
      </c>
      <c r="B52" s="28">
        <v>265114</v>
      </c>
      <c r="C52" s="26">
        <v>3.1834623149999999</v>
      </c>
      <c r="D52" s="33">
        <f t="shared" si="1"/>
        <v>8.3278510554631773E-5</v>
      </c>
    </row>
    <row r="53" spans="1:6" x14ac:dyDescent="0.25">
      <c r="A53" s="23">
        <v>2011</v>
      </c>
      <c r="B53" s="27">
        <v>542317</v>
      </c>
      <c r="C53" s="25">
        <v>4.1212305049999998</v>
      </c>
      <c r="D53" s="32">
        <f t="shared" si="1"/>
        <v>1.3159103800237449E-4</v>
      </c>
    </row>
    <row r="54" spans="1:6" x14ac:dyDescent="0.25">
      <c r="A54" s="24">
        <v>2012</v>
      </c>
      <c r="B54" s="28">
        <v>634620</v>
      </c>
      <c r="C54" s="26">
        <v>4.8252746220000002</v>
      </c>
      <c r="D54" s="33">
        <f t="shared" si="1"/>
        <v>1.3151997548627812E-4</v>
      </c>
    </row>
    <row r="55" spans="1:6" x14ac:dyDescent="0.25">
      <c r="A55" s="23">
        <v>2013</v>
      </c>
      <c r="B55" s="27">
        <v>769105</v>
      </c>
      <c r="C55" s="25">
        <v>4.8476044150000002</v>
      </c>
      <c r="D55" s="32">
        <f t="shared" si="1"/>
        <v>1.5865671662897022E-4</v>
      </c>
    </row>
    <row r="56" spans="1:6" x14ac:dyDescent="0.25">
      <c r="A56" s="24">
        <v>2014</v>
      </c>
      <c r="B56" s="28">
        <v>709653</v>
      </c>
      <c r="C56" s="26">
        <v>4.8884519329999998</v>
      </c>
      <c r="D56" s="33">
        <f t="shared" si="1"/>
        <v>1.451692702979064E-4</v>
      </c>
    </row>
    <row r="57" spans="1:6" x14ac:dyDescent="0.25">
      <c r="A57" s="23">
        <v>2015</v>
      </c>
      <c r="B57" s="27">
        <v>920875</v>
      </c>
      <c r="C57" s="25">
        <v>4.4607435100000004</v>
      </c>
      <c r="D57" s="32">
        <f t="shared" si="1"/>
        <v>2.0643980043586949E-4</v>
      </c>
    </row>
    <row r="58" spans="1:6" x14ac:dyDescent="0.25">
      <c r="A58" t="s">
        <v>14</v>
      </c>
    </row>
    <row r="60" spans="1:6" ht="18.75" x14ac:dyDescent="0.3">
      <c r="A60" s="54" t="s">
        <v>46</v>
      </c>
      <c r="B60" s="54"/>
      <c r="C60" s="54"/>
    </row>
    <row r="61" spans="1:6" ht="75" x14ac:dyDescent="0.25">
      <c r="A61" s="22" t="s">
        <v>6</v>
      </c>
      <c r="B61" s="21" t="s">
        <v>7</v>
      </c>
      <c r="C61" s="21" t="s">
        <v>8</v>
      </c>
      <c r="D61" s="21" t="s">
        <v>28</v>
      </c>
      <c r="E61" s="21" t="s">
        <v>30</v>
      </c>
      <c r="F61" s="21" t="s">
        <v>32</v>
      </c>
    </row>
    <row r="62" spans="1:6" x14ac:dyDescent="0.25">
      <c r="A62" s="23">
        <v>1991</v>
      </c>
      <c r="B62" s="25">
        <v>117.39608</v>
      </c>
      <c r="C62" s="27">
        <v>314205</v>
      </c>
      <c r="D62" s="25">
        <v>2.3041105919999998</v>
      </c>
      <c r="E62" s="25">
        <v>0.24195491199999999</v>
      </c>
      <c r="F62" s="50">
        <f>((B62*1000000)+(C62))/((D62*1000000000)+(E62*1000000000))</f>
        <v>4.6232229616665822E-2</v>
      </c>
    </row>
    <row r="63" spans="1:6" x14ac:dyDescent="0.25">
      <c r="A63" s="24">
        <v>1992</v>
      </c>
      <c r="B63" s="26">
        <v>106.158304</v>
      </c>
      <c r="C63" s="28">
        <v>367726</v>
      </c>
      <c r="D63" s="26">
        <v>2.2141557760000001</v>
      </c>
      <c r="E63" s="26">
        <v>0.50485952000000001</v>
      </c>
      <c r="F63" s="51">
        <f t="shared" ref="F63:F86" si="2">((B63*1000000)+(C63))/((D63*1000000000)+(E63*1000000000))</f>
        <v>3.9178165035228987E-2</v>
      </c>
    </row>
    <row r="64" spans="1:6" x14ac:dyDescent="0.25">
      <c r="A64" s="23">
        <v>1993</v>
      </c>
      <c r="B64" s="25">
        <v>111.905664</v>
      </c>
      <c r="C64" s="27">
        <v>182919</v>
      </c>
      <c r="D64" s="25">
        <v>2.0874220800000001</v>
      </c>
      <c r="E64" s="25">
        <v>0.568496</v>
      </c>
      <c r="F64" s="50">
        <f t="shared" si="2"/>
        <v>4.2203328424949012E-2</v>
      </c>
    </row>
    <row r="65" spans="1:6" x14ac:dyDescent="0.25">
      <c r="A65" s="24">
        <v>1994</v>
      </c>
      <c r="B65" s="26">
        <v>230.752016</v>
      </c>
      <c r="C65" s="28">
        <v>132413</v>
      </c>
      <c r="D65" s="26">
        <v>3.1912209919999999</v>
      </c>
      <c r="E65" s="26">
        <v>0.86330668799999999</v>
      </c>
      <c r="F65" s="51">
        <f t="shared" si="2"/>
        <v>5.6944839750113628E-2</v>
      </c>
    </row>
    <row r="66" spans="1:6" x14ac:dyDescent="0.25">
      <c r="A66" s="23">
        <v>1995</v>
      </c>
      <c r="B66" s="25">
        <v>248.418048</v>
      </c>
      <c r="C66" s="27">
        <v>166344</v>
      </c>
      <c r="D66" s="25">
        <v>3.0989209600000001</v>
      </c>
      <c r="E66" s="25">
        <v>1.059003328</v>
      </c>
      <c r="F66" s="50">
        <f t="shared" si="2"/>
        <v>5.9785694683625754E-2</v>
      </c>
    </row>
    <row r="67" spans="1:6" x14ac:dyDescent="0.25">
      <c r="A67" s="24">
        <v>1996</v>
      </c>
      <c r="B67" s="26">
        <v>235.948736</v>
      </c>
      <c r="C67" s="28">
        <v>139324</v>
      </c>
      <c r="D67" s="26">
        <v>2.7858496000000001</v>
      </c>
      <c r="E67" s="26">
        <v>1.3882215680000001</v>
      </c>
      <c r="F67" s="51">
        <f t="shared" si="2"/>
        <v>5.6560621632410081E-2</v>
      </c>
    </row>
    <row r="68" spans="1:6" x14ac:dyDescent="0.25">
      <c r="A68" s="23">
        <v>1997</v>
      </c>
      <c r="B68" s="25">
        <v>294.53584000000001</v>
      </c>
      <c r="C68" s="27">
        <v>216494</v>
      </c>
      <c r="D68" s="25">
        <v>3.6077079040000002</v>
      </c>
      <c r="E68" s="25">
        <v>1.3851545599999999</v>
      </c>
      <c r="F68" s="50">
        <f t="shared" si="2"/>
        <v>5.9034739315422892E-2</v>
      </c>
    </row>
    <row r="69" spans="1:6" x14ac:dyDescent="0.25">
      <c r="A69" s="24">
        <v>1998</v>
      </c>
      <c r="B69" s="26">
        <v>223.45272</v>
      </c>
      <c r="C69" s="28">
        <v>210018</v>
      </c>
      <c r="D69" s="26">
        <v>3.3359564800000001</v>
      </c>
      <c r="E69" s="26">
        <v>1.402805632</v>
      </c>
      <c r="F69" s="51">
        <f t="shared" si="2"/>
        <v>4.7198557917397313E-2</v>
      </c>
    </row>
    <row r="70" spans="1:6" x14ac:dyDescent="0.25">
      <c r="A70" s="23">
        <v>1999</v>
      </c>
      <c r="B70" s="25">
        <v>196.59491199999999</v>
      </c>
      <c r="C70" s="27">
        <v>137275</v>
      </c>
      <c r="D70" s="25">
        <v>2.6959298559999998</v>
      </c>
      <c r="E70" s="25">
        <v>1.0751031040000001</v>
      </c>
      <c r="F70" s="50">
        <f t="shared" si="2"/>
        <v>5.2169309864637192E-2</v>
      </c>
    </row>
    <row r="71" spans="1:6" x14ac:dyDescent="0.25">
      <c r="A71" s="24">
        <v>2000</v>
      </c>
      <c r="B71" s="26">
        <v>189.49882500000001</v>
      </c>
      <c r="C71" s="28">
        <v>154505</v>
      </c>
      <c r="D71" s="26">
        <v>2.4052150010000002</v>
      </c>
      <c r="E71" s="26">
        <v>1.115048295</v>
      </c>
      <c r="F71" s="51">
        <f t="shared" si="2"/>
        <v>5.3874757099987104E-2</v>
      </c>
    </row>
    <row r="72" spans="1:6" x14ac:dyDescent="0.25">
      <c r="A72" s="23">
        <v>2001</v>
      </c>
      <c r="B72" s="25">
        <v>127.898691</v>
      </c>
      <c r="C72" s="27">
        <v>437031</v>
      </c>
      <c r="D72" s="25">
        <v>2.1386797720000001</v>
      </c>
      <c r="E72" s="25">
        <v>1.201348785</v>
      </c>
      <c r="F72" s="50">
        <f t="shared" si="2"/>
        <v>3.8423540341005535E-2</v>
      </c>
    </row>
    <row r="73" spans="1:6" x14ac:dyDescent="0.25">
      <c r="A73" s="24">
        <v>2002</v>
      </c>
      <c r="B73" s="26">
        <v>146.77928199999999</v>
      </c>
      <c r="C73" s="28">
        <v>257794</v>
      </c>
      <c r="D73" s="26">
        <v>2.0786522010000001</v>
      </c>
      <c r="E73" s="26">
        <v>1.2060327879999999</v>
      </c>
      <c r="F73" s="51">
        <f t="shared" si="2"/>
        <v>4.4764437531272808E-2</v>
      </c>
    </row>
    <row r="74" spans="1:6" x14ac:dyDescent="0.25">
      <c r="A74" s="23">
        <v>2003</v>
      </c>
      <c r="B74" s="25">
        <v>136.01502199999999</v>
      </c>
      <c r="C74" s="27">
        <v>45486</v>
      </c>
      <c r="D74" s="25">
        <v>2.1156497719999998</v>
      </c>
      <c r="E74" s="25">
        <v>1.1976088709999999</v>
      </c>
      <c r="F74" s="50">
        <f t="shared" si="2"/>
        <v>4.1065465350089182E-2</v>
      </c>
    </row>
    <row r="75" spans="1:6" x14ac:dyDescent="0.25">
      <c r="A75" s="24">
        <v>2004</v>
      </c>
      <c r="B75" s="26">
        <v>179.650712</v>
      </c>
      <c r="C75" s="28">
        <v>208860</v>
      </c>
      <c r="D75" s="26">
        <v>2.562060045</v>
      </c>
      <c r="E75" s="26">
        <v>1.3742858259999999</v>
      </c>
      <c r="F75" s="51">
        <f t="shared" si="2"/>
        <v>4.5692014343827969E-2</v>
      </c>
    </row>
    <row r="76" spans="1:6" x14ac:dyDescent="0.25">
      <c r="A76" s="23">
        <v>2005</v>
      </c>
      <c r="B76" s="25">
        <v>245.021457</v>
      </c>
      <c r="C76" s="27">
        <v>76770</v>
      </c>
      <c r="D76" s="25">
        <v>3.4144513600000002</v>
      </c>
      <c r="E76" s="25">
        <v>1.48515877</v>
      </c>
      <c r="F76" s="50">
        <f t="shared" si="2"/>
        <v>5.0024026503512842E-2</v>
      </c>
    </row>
    <row r="77" spans="1:6" x14ac:dyDescent="0.25">
      <c r="A77" s="24">
        <v>2006</v>
      </c>
      <c r="B77" s="26">
        <v>230.957716</v>
      </c>
      <c r="C77" s="28">
        <v>379931</v>
      </c>
      <c r="D77" s="26">
        <v>3.6361471359999999</v>
      </c>
      <c r="E77" s="26">
        <v>1.8902499589999999</v>
      </c>
      <c r="F77" s="51">
        <f t="shared" si="2"/>
        <v>4.1860482159217692E-2</v>
      </c>
    </row>
    <row r="78" spans="1:6" x14ac:dyDescent="0.25">
      <c r="A78" s="23">
        <v>2007</v>
      </c>
      <c r="B78" s="25">
        <v>231.923089</v>
      </c>
      <c r="C78" s="27">
        <v>203043</v>
      </c>
      <c r="D78" s="25">
        <v>4.2077195139999999</v>
      </c>
      <c r="E78" s="25">
        <v>2.5133250149999999</v>
      </c>
      <c r="F78" s="50">
        <f t="shared" si="2"/>
        <v>3.4537210845489996E-2</v>
      </c>
    </row>
    <row r="79" spans="1:6" x14ac:dyDescent="0.25">
      <c r="A79" s="24">
        <v>2008</v>
      </c>
      <c r="B79" s="26">
        <v>265.022673</v>
      </c>
      <c r="C79" s="28">
        <v>561680</v>
      </c>
      <c r="D79" s="26">
        <v>4.9207595910000004</v>
      </c>
      <c r="E79" s="26">
        <v>3.344757414</v>
      </c>
      <c r="F79" s="51">
        <f t="shared" si="2"/>
        <v>3.2131608082028258E-2</v>
      </c>
    </row>
    <row r="80" spans="1:6" x14ac:dyDescent="0.25">
      <c r="A80" s="23">
        <v>2009</v>
      </c>
      <c r="B80" s="25">
        <v>273.00163800000001</v>
      </c>
      <c r="C80" s="27">
        <v>578600</v>
      </c>
      <c r="D80" s="25">
        <v>4.5983953150000003</v>
      </c>
      <c r="E80" s="25">
        <v>2.808656225</v>
      </c>
      <c r="F80" s="50">
        <f t="shared" si="2"/>
        <v>3.6935106570083351E-2</v>
      </c>
    </row>
    <row r="81" spans="1:6" x14ac:dyDescent="0.25">
      <c r="A81" s="24">
        <v>2010</v>
      </c>
      <c r="B81" s="26">
        <v>393.85430200000002</v>
      </c>
      <c r="C81" s="28">
        <v>265114</v>
      </c>
      <c r="D81" s="26">
        <v>4.2525635460000002</v>
      </c>
      <c r="E81" s="26">
        <v>3.1834623149999999</v>
      </c>
      <c r="F81" s="51">
        <f t="shared" si="2"/>
        <v>5.3001350905334081E-2</v>
      </c>
    </row>
    <row r="82" spans="1:6" x14ac:dyDescent="0.25">
      <c r="A82" s="23">
        <v>2011</v>
      </c>
      <c r="B82" s="25">
        <v>372.93016</v>
      </c>
      <c r="C82" s="27">
        <v>542317</v>
      </c>
      <c r="D82" s="25">
        <v>5.3619404990000001</v>
      </c>
      <c r="E82" s="25">
        <v>4.1212305049999998</v>
      </c>
      <c r="F82" s="50">
        <f t="shared" si="2"/>
        <v>3.9382657640832312E-2</v>
      </c>
    </row>
    <row r="83" spans="1:6" x14ac:dyDescent="0.25">
      <c r="A83" s="24">
        <v>2012</v>
      </c>
      <c r="B83" s="26">
        <v>233.97899799999999</v>
      </c>
      <c r="C83" s="28">
        <v>634620</v>
      </c>
      <c r="D83" s="26">
        <v>4.891277069</v>
      </c>
      <c r="E83" s="26">
        <v>4.8252746220000002</v>
      </c>
      <c r="F83" s="51">
        <f t="shared" si="2"/>
        <v>2.4145769554986461E-2</v>
      </c>
    </row>
    <row r="84" spans="1:6" x14ac:dyDescent="0.25">
      <c r="A84" s="23">
        <v>2013</v>
      </c>
      <c r="B84" s="25">
        <v>248.12926200000001</v>
      </c>
      <c r="C84" s="27">
        <v>769105</v>
      </c>
      <c r="D84" s="25">
        <v>4.8279888409999998</v>
      </c>
      <c r="E84" s="25">
        <v>4.8476044150000002</v>
      </c>
      <c r="F84" s="50">
        <f t="shared" si="2"/>
        <v>2.5724352028301097E-2</v>
      </c>
    </row>
    <row r="85" spans="1:6" x14ac:dyDescent="0.25">
      <c r="A85" s="24">
        <v>2014</v>
      </c>
      <c r="B85" s="26">
        <v>259.342128</v>
      </c>
      <c r="C85" s="28">
        <v>709653</v>
      </c>
      <c r="D85" s="26">
        <v>5.3975663410000001</v>
      </c>
      <c r="E85" s="26">
        <v>4.8884519329999998</v>
      </c>
      <c r="F85" s="51">
        <f t="shared" si="2"/>
        <v>2.5282064844988045E-2</v>
      </c>
    </row>
    <row r="86" spans="1:6" x14ac:dyDescent="0.25">
      <c r="A86" s="23">
        <v>2015</v>
      </c>
      <c r="B86" s="25">
        <v>294.994102</v>
      </c>
      <c r="C86" s="27">
        <v>920875</v>
      </c>
      <c r="D86" s="25">
        <v>5.0658065719999996</v>
      </c>
      <c r="E86" s="25">
        <v>4.4607435100000004</v>
      </c>
      <c r="F86" s="50">
        <f t="shared" si="2"/>
        <v>3.1062134188442302E-2</v>
      </c>
    </row>
    <row r="87" spans="1:6" x14ac:dyDescent="0.25">
      <c r="A87" t="s">
        <v>14</v>
      </c>
    </row>
  </sheetData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opLeftCell="A16" workbookViewId="0">
      <selection activeCell="K31" sqref="K31"/>
    </sheetView>
  </sheetViews>
  <sheetFormatPr baseColWidth="10" defaultRowHeight="15" x14ac:dyDescent="0.25"/>
  <cols>
    <col min="4" max="4" width="13.85546875" customWidth="1"/>
  </cols>
  <sheetData>
    <row r="1" spans="1:4" x14ac:dyDescent="0.25">
      <c r="A1" t="s">
        <v>47</v>
      </c>
    </row>
    <row r="2" spans="1:4" ht="75" x14ac:dyDescent="0.25">
      <c r="A2" s="21" t="s">
        <v>6</v>
      </c>
      <c r="B2" s="21" t="s">
        <v>73</v>
      </c>
      <c r="C2" s="21" t="s">
        <v>34</v>
      </c>
      <c r="D2" s="47" t="s">
        <v>23</v>
      </c>
    </row>
    <row r="3" spans="1:4" x14ac:dyDescent="0.25">
      <c r="A3" s="23">
        <v>1991</v>
      </c>
      <c r="B3" s="64">
        <v>0</v>
      </c>
      <c r="C3" s="25">
        <v>41.239551378248166</v>
      </c>
      <c r="D3" s="78">
        <f>(B3)/(C3*1000000000)</f>
        <v>0</v>
      </c>
    </row>
    <row r="4" spans="1:4" x14ac:dyDescent="0.25">
      <c r="A4" s="24">
        <v>1992</v>
      </c>
      <c r="B4" s="65">
        <v>0</v>
      </c>
      <c r="C4" s="26">
        <v>49.279585355094838</v>
      </c>
      <c r="D4" s="79">
        <f t="shared" ref="D4:D27" si="0">(B4)/(C4*1000000000)</f>
        <v>0</v>
      </c>
    </row>
    <row r="5" spans="1:4" x14ac:dyDescent="0.25">
      <c r="A5" s="23">
        <v>1993</v>
      </c>
      <c r="B5" s="64">
        <v>0</v>
      </c>
      <c r="C5" s="25">
        <v>55.802540100979527</v>
      </c>
      <c r="D5" s="78">
        <f t="shared" si="0"/>
        <v>0</v>
      </c>
    </row>
    <row r="6" spans="1:4" x14ac:dyDescent="0.25">
      <c r="A6" s="24">
        <v>1994</v>
      </c>
      <c r="B6" s="65">
        <v>0</v>
      </c>
      <c r="C6" s="26">
        <v>81.703496603993358</v>
      </c>
      <c r="D6" s="79">
        <f t="shared" si="0"/>
        <v>0</v>
      </c>
    </row>
    <row r="7" spans="1:4" x14ac:dyDescent="0.25">
      <c r="A7" s="23">
        <v>1995</v>
      </c>
      <c r="B7" s="64">
        <v>0</v>
      </c>
      <c r="C7" s="25">
        <v>92.507277798198501</v>
      </c>
      <c r="D7" s="78">
        <f t="shared" si="0"/>
        <v>0</v>
      </c>
    </row>
    <row r="8" spans="1:4" x14ac:dyDescent="0.25">
      <c r="A8" s="24">
        <v>1996</v>
      </c>
      <c r="B8" s="65">
        <v>0</v>
      </c>
      <c r="C8" s="26">
        <v>97.160111573336977</v>
      </c>
      <c r="D8" s="79">
        <f t="shared" si="0"/>
        <v>0</v>
      </c>
    </row>
    <row r="9" spans="1:4" x14ac:dyDescent="0.25">
      <c r="A9" s="23">
        <v>1997</v>
      </c>
      <c r="B9" s="64">
        <v>0</v>
      </c>
      <c r="C9" s="25">
        <v>106.6595079635281</v>
      </c>
      <c r="D9" s="78">
        <f t="shared" si="0"/>
        <v>0</v>
      </c>
    </row>
    <row r="10" spans="1:4" x14ac:dyDescent="0.25">
      <c r="A10" s="24">
        <v>1998</v>
      </c>
      <c r="B10" s="65">
        <v>0</v>
      </c>
      <c r="C10" s="26">
        <v>98.443743190849105</v>
      </c>
      <c r="D10" s="79">
        <f t="shared" si="0"/>
        <v>0</v>
      </c>
    </row>
    <row r="11" spans="1:4" x14ac:dyDescent="0.25">
      <c r="A11" s="23">
        <v>1999</v>
      </c>
      <c r="B11" s="64">
        <v>0</v>
      </c>
      <c r="C11" s="25">
        <v>86.186156584381663</v>
      </c>
      <c r="D11" s="78">
        <f t="shared" si="0"/>
        <v>0</v>
      </c>
    </row>
    <row r="12" spans="1:4" x14ac:dyDescent="0.25">
      <c r="A12" s="24">
        <v>2000</v>
      </c>
      <c r="B12" s="65">
        <v>0</v>
      </c>
      <c r="C12" s="26">
        <v>99.886577575544408</v>
      </c>
      <c r="D12" s="79">
        <f t="shared" si="0"/>
        <v>0</v>
      </c>
    </row>
    <row r="13" spans="1:4" x14ac:dyDescent="0.25">
      <c r="A13" s="23">
        <v>2001</v>
      </c>
      <c r="B13" s="64">
        <v>0</v>
      </c>
      <c r="C13" s="25">
        <v>98.203544965267795</v>
      </c>
      <c r="D13" s="78">
        <f t="shared" si="0"/>
        <v>0</v>
      </c>
    </row>
    <row r="14" spans="1:4" x14ac:dyDescent="0.25">
      <c r="A14" s="24">
        <v>2002</v>
      </c>
      <c r="B14" s="65">
        <v>0</v>
      </c>
      <c r="C14" s="26">
        <v>97.933392356425259</v>
      </c>
      <c r="D14" s="79">
        <f t="shared" si="0"/>
        <v>0</v>
      </c>
    </row>
    <row r="15" spans="1:4" x14ac:dyDescent="0.25">
      <c r="A15" s="23">
        <v>2003</v>
      </c>
      <c r="B15" s="64">
        <v>0</v>
      </c>
      <c r="C15" s="25">
        <v>94.684582573316717</v>
      </c>
      <c r="D15" s="78">
        <f t="shared" si="0"/>
        <v>0</v>
      </c>
    </row>
    <row r="16" spans="1:4" x14ac:dyDescent="0.25">
      <c r="A16" s="24">
        <v>2004</v>
      </c>
      <c r="B16" s="65">
        <v>0</v>
      </c>
      <c r="C16" s="26">
        <v>117.07486551527938</v>
      </c>
      <c r="D16" s="79">
        <f t="shared" si="0"/>
        <v>0</v>
      </c>
    </row>
    <row r="17" spans="1:4" x14ac:dyDescent="0.25">
      <c r="A17" s="23">
        <v>2005</v>
      </c>
      <c r="B17" s="64">
        <v>0</v>
      </c>
      <c r="C17" s="25">
        <v>146.56626631057017</v>
      </c>
      <c r="D17" s="78">
        <f t="shared" si="0"/>
        <v>0</v>
      </c>
    </row>
    <row r="18" spans="1:4" x14ac:dyDescent="0.25">
      <c r="A18" s="24">
        <v>2006</v>
      </c>
      <c r="B18" s="65">
        <v>306909</v>
      </c>
      <c r="C18" s="26">
        <v>162.59014609641432</v>
      </c>
      <c r="D18" s="79">
        <f t="shared" si="0"/>
        <v>1.8876236190722536E-6</v>
      </c>
    </row>
    <row r="19" spans="1:4" x14ac:dyDescent="0.25">
      <c r="A19" s="23">
        <v>2007</v>
      </c>
      <c r="B19" s="64">
        <v>0</v>
      </c>
      <c r="C19" s="25">
        <v>207.41649464237895</v>
      </c>
      <c r="D19" s="78">
        <f t="shared" si="0"/>
        <v>0</v>
      </c>
    </row>
    <row r="20" spans="1:4" x14ac:dyDescent="0.25">
      <c r="A20" s="24">
        <v>2008</v>
      </c>
      <c r="B20" s="65">
        <v>0</v>
      </c>
      <c r="C20" s="26">
        <v>243.98243787084013</v>
      </c>
      <c r="D20" s="79">
        <f t="shared" si="0"/>
        <v>0</v>
      </c>
    </row>
    <row r="21" spans="1:4" x14ac:dyDescent="0.25">
      <c r="A21" s="23">
        <v>2009</v>
      </c>
      <c r="B21" s="64">
        <v>0</v>
      </c>
      <c r="C21" s="25">
        <v>233.8216705442575</v>
      </c>
      <c r="D21" s="78">
        <f t="shared" si="0"/>
        <v>0</v>
      </c>
    </row>
    <row r="22" spans="1:4" x14ac:dyDescent="0.25">
      <c r="A22" s="24">
        <v>2010</v>
      </c>
      <c r="B22" s="65">
        <v>0</v>
      </c>
      <c r="C22" s="26">
        <v>287.01818463752926</v>
      </c>
      <c r="D22" s="79">
        <f t="shared" si="0"/>
        <v>0</v>
      </c>
    </row>
    <row r="23" spans="1:4" x14ac:dyDescent="0.25">
      <c r="A23" s="23">
        <v>2011</v>
      </c>
      <c r="B23" s="64">
        <v>0</v>
      </c>
      <c r="C23" s="25">
        <v>335.41515670218615</v>
      </c>
      <c r="D23" s="78">
        <f t="shared" si="0"/>
        <v>0</v>
      </c>
    </row>
    <row r="24" spans="1:4" x14ac:dyDescent="0.25">
      <c r="A24" s="24">
        <v>2012</v>
      </c>
      <c r="B24" s="65">
        <v>0</v>
      </c>
      <c r="C24" s="26">
        <v>369.65970037551983</v>
      </c>
      <c r="D24" s="79">
        <f t="shared" si="0"/>
        <v>0</v>
      </c>
    </row>
    <row r="25" spans="1:4" x14ac:dyDescent="0.25">
      <c r="A25" s="23">
        <v>2013</v>
      </c>
      <c r="B25" s="64">
        <v>0</v>
      </c>
      <c r="C25" s="25">
        <v>380.19188186037212</v>
      </c>
      <c r="D25" s="78">
        <f t="shared" si="0"/>
        <v>0</v>
      </c>
    </row>
    <row r="26" spans="1:4" x14ac:dyDescent="0.25">
      <c r="A26" s="24">
        <v>2014</v>
      </c>
      <c r="B26" s="65">
        <v>0</v>
      </c>
      <c r="C26" s="26">
        <v>378.41602053371474</v>
      </c>
      <c r="D26" s="79">
        <f t="shared" si="0"/>
        <v>0</v>
      </c>
    </row>
    <row r="27" spans="1:4" x14ac:dyDescent="0.25">
      <c r="A27" s="23">
        <v>2015</v>
      </c>
      <c r="B27" s="64">
        <v>0</v>
      </c>
      <c r="C27" s="25">
        <v>292.08015563330991</v>
      </c>
      <c r="D27" s="78">
        <f t="shared" si="0"/>
        <v>0</v>
      </c>
    </row>
    <row r="28" spans="1:4" x14ac:dyDescent="0.25">
      <c r="A28" t="s">
        <v>97</v>
      </c>
    </row>
    <row r="30" spans="1:4" x14ac:dyDescent="0.25">
      <c r="A30" t="s">
        <v>48</v>
      </c>
    </row>
    <row r="31" spans="1:4" ht="75" x14ac:dyDescent="0.25">
      <c r="A31" s="21" t="s">
        <v>6</v>
      </c>
      <c r="B31" s="21" t="s">
        <v>80</v>
      </c>
      <c r="C31" s="21" t="s">
        <v>34</v>
      </c>
      <c r="D31" s="47" t="s">
        <v>87</v>
      </c>
    </row>
    <row r="32" spans="1:4" x14ac:dyDescent="0.25">
      <c r="A32" s="23">
        <v>1991</v>
      </c>
      <c r="B32" s="83">
        <v>148365</v>
      </c>
      <c r="C32" s="25">
        <v>41.239551378248166</v>
      </c>
      <c r="D32" s="76">
        <f>(B32)/(C32*1000000000)</f>
        <v>3.5976385542897839E-6</v>
      </c>
    </row>
    <row r="33" spans="1:4" x14ac:dyDescent="0.25">
      <c r="A33" s="24">
        <v>1992</v>
      </c>
      <c r="B33" s="84">
        <v>32570</v>
      </c>
      <c r="C33" s="26">
        <v>49.279585355094838</v>
      </c>
      <c r="D33" s="77">
        <f t="shared" ref="D33:D56" si="1">(B33)/(C33*1000000000)</f>
        <v>6.6092276883642047E-7</v>
      </c>
    </row>
    <row r="34" spans="1:4" x14ac:dyDescent="0.25">
      <c r="A34" s="23">
        <v>1993</v>
      </c>
      <c r="B34" s="83">
        <v>40947</v>
      </c>
      <c r="C34" s="25">
        <v>55.802540100979527</v>
      </c>
      <c r="D34" s="76">
        <f t="shared" si="1"/>
        <v>7.3378380134493624E-7</v>
      </c>
    </row>
    <row r="35" spans="1:4" x14ac:dyDescent="0.25">
      <c r="A35" s="24">
        <v>1994</v>
      </c>
      <c r="B35" s="84">
        <v>8389</v>
      </c>
      <c r="C35" s="26">
        <v>81.703496603993358</v>
      </c>
      <c r="D35" s="77">
        <f t="shared" si="1"/>
        <v>1.0267614421277996E-7</v>
      </c>
    </row>
    <row r="36" spans="1:4" x14ac:dyDescent="0.25">
      <c r="A36" s="23">
        <v>1995</v>
      </c>
      <c r="B36" s="83">
        <v>115164</v>
      </c>
      <c r="C36" s="25">
        <v>92.507277798198501</v>
      </c>
      <c r="D36" s="76">
        <f t="shared" si="1"/>
        <v>1.244918267417039E-6</v>
      </c>
    </row>
    <row r="37" spans="1:4" x14ac:dyDescent="0.25">
      <c r="A37" s="24">
        <v>1996</v>
      </c>
      <c r="B37" s="84">
        <v>100688</v>
      </c>
      <c r="C37" s="26">
        <v>97.160111573336977</v>
      </c>
      <c r="D37" s="77">
        <f t="shared" si="1"/>
        <v>1.0363100491501614E-6</v>
      </c>
    </row>
    <row r="38" spans="1:4" x14ac:dyDescent="0.25">
      <c r="A38" s="23">
        <v>1997</v>
      </c>
      <c r="B38" s="83">
        <v>171337</v>
      </c>
      <c r="C38" s="25">
        <v>106.6595079635281</v>
      </c>
      <c r="D38" s="76">
        <f t="shared" si="1"/>
        <v>1.6063921845447493E-6</v>
      </c>
    </row>
    <row r="39" spans="1:4" x14ac:dyDescent="0.25">
      <c r="A39" s="24">
        <v>1998</v>
      </c>
      <c r="B39" s="84">
        <v>133750</v>
      </c>
      <c r="C39" s="26">
        <v>98.443743190849105</v>
      </c>
      <c r="D39" s="77">
        <f t="shared" si="1"/>
        <v>1.3586439896002736E-6</v>
      </c>
    </row>
    <row r="40" spans="1:4" x14ac:dyDescent="0.25">
      <c r="A40" s="23">
        <v>1999</v>
      </c>
      <c r="B40" s="83">
        <v>53776</v>
      </c>
      <c r="C40" s="25">
        <v>86.186156584381663</v>
      </c>
      <c r="D40" s="76">
        <f t="shared" si="1"/>
        <v>6.2395171256244517E-7</v>
      </c>
    </row>
    <row r="41" spans="1:4" x14ac:dyDescent="0.25">
      <c r="A41" s="24">
        <v>2000</v>
      </c>
      <c r="B41" s="84">
        <v>116431</v>
      </c>
      <c r="C41" s="26">
        <v>99.886577575544408</v>
      </c>
      <c r="D41" s="77">
        <f t="shared" si="1"/>
        <v>1.16563208817464E-6</v>
      </c>
    </row>
    <row r="42" spans="1:4" x14ac:dyDescent="0.25">
      <c r="A42" s="23">
        <v>2001</v>
      </c>
      <c r="B42" s="83">
        <v>70904</v>
      </c>
      <c r="C42" s="25">
        <v>98.203544965267795</v>
      </c>
      <c r="D42" s="76">
        <f t="shared" si="1"/>
        <v>7.2201059569771155E-7</v>
      </c>
    </row>
    <row r="43" spans="1:4" x14ac:dyDescent="0.25">
      <c r="A43" s="24">
        <v>2002</v>
      </c>
      <c r="B43" s="84">
        <v>185138</v>
      </c>
      <c r="C43" s="26">
        <v>97.933392356425259</v>
      </c>
      <c r="D43" s="77">
        <f t="shared" si="1"/>
        <v>1.8904481458805852E-6</v>
      </c>
    </row>
    <row r="44" spans="1:4" x14ac:dyDescent="0.25">
      <c r="A44" s="23">
        <v>2003</v>
      </c>
      <c r="B44" s="83">
        <v>4813</v>
      </c>
      <c r="C44" s="25">
        <v>94.684582573316717</v>
      </c>
      <c r="D44" s="76">
        <f t="shared" si="1"/>
        <v>5.083192922430819E-8</v>
      </c>
    </row>
    <row r="45" spans="1:4" x14ac:dyDescent="0.25">
      <c r="A45" s="24">
        <v>2004</v>
      </c>
      <c r="B45" s="84">
        <v>4050</v>
      </c>
      <c r="C45" s="26">
        <v>117.07486551527938</v>
      </c>
      <c r="D45" s="77">
        <f t="shared" si="1"/>
        <v>3.459324921856465E-8</v>
      </c>
    </row>
    <row r="46" spans="1:4" x14ac:dyDescent="0.25">
      <c r="A46" s="23">
        <v>2005</v>
      </c>
      <c r="B46" s="83">
        <v>10531</v>
      </c>
      <c r="C46" s="25">
        <v>146.56626631057017</v>
      </c>
      <c r="D46" s="76">
        <f t="shared" si="1"/>
        <v>7.1851458491035594E-8</v>
      </c>
    </row>
    <row r="47" spans="1:4" x14ac:dyDescent="0.25">
      <c r="A47" s="24">
        <v>2006</v>
      </c>
      <c r="B47" s="84">
        <v>0</v>
      </c>
      <c r="C47" s="26">
        <v>162.59014609641432</v>
      </c>
      <c r="D47" s="77">
        <f t="shared" si="1"/>
        <v>0</v>
      </c>
    </row>
    <row r="48" spans="1:4" x14ac:dyDescent="0.25">
      <c r="A48" s="23">
        <v>2007</v>
      </c>
      <c r="B48" s="83">
        <v>57194</v>
      </c>
      <c r="C48" s="25">
        <v>207.41649464237895</v>
      </c>
      <c r="D48" s="76">
        <f t="shared" si="1"/>
        <v>2.7574470438627415E-7</v>
      </c>
    </row>
    <row r="49" spans="1:4" x14ac:dyDescent="0.25">
      <c r="A49" s="24">
        <v>2008</v>
      </c>
      <c r="B49" s="84">
        <v>293555</v>
      </c>
      <c r="C49" s="26">
        <v>243.98243787084013</v>
      </c>
      <c r="D49" s="77">
        <f t="shared" si="1"/>
        <v>1.203180862367654E-6</v>
      </c>
    </row>
    <row r="50" spans="1:4" x14ac:dyDescent="0.25">
      <c r="A50" s="23">
        <v>2009</v>
      </c>
      <c r="B50" s="83">
        <v>328167</v>
      </c>
      <c r="C50" s="25">
        <v>233.8216705442575</v>
      </c>
      <c r="D50" s="76">
        <f t="shared" si="1"/>
        <v>1.4034926670232857E-6</v>
      </c>
    </row>
    <row r="51" spans="1:4" x14ac:dyDescent="0.25">
      <c r="A51" s="24">
        <v>2010</v>
      </c>
      <c r="B51" s="84">
        <v>104969</v>
      </c>
      <c r="C51" s="26">
        <v>287.01818463752926</v>
      </c>
      <c r="D51" s="77">
        <f t="shared" si="1"/>
        <v>3.6572247201885034E-7</v>
      </c>
    </row>
    <row r="52" spans="1:4" x14ac:dyDescent="0.25">
      <c r="A52" s="23">
        <v>2011</v>
      </c>
      <c r="B52" s="83">
        <v>84825</v>
      </c>
      <c r="C52" s="25">
        <v>335.41515670218615</v>
      </c>
      <c r="D52" s="76">
        <f t="shared" si="1"/>
        <v>2.5289554841230921E-7</v>
      </c>
    </row>
    <row r="53" spans="1:4" x14ac:dyDescent="0.25">
      <c r="A53" s="24">
        <v>2012</v>
      </c>
      <c r="B53" s="84">
        <v>80091</v>
      </c>
      <c r="C53" s="26">
        <v>369.65970037551983</v>
      </c>
      <c r="D53" s="77">
        <f t="shared" si="1"/>
        <v>2.16661431902475E-7</v>
      </c>
    </row>
    <row r="54" spans="1:4" x14ac:dyDescent="0.25">
      <c r="A54" s="23">
        <v>2013</v>
      </c>
      <c r="B54" s="83">
        <v>28245</v>
      </c>
      <c r="C54" s="25">
        <v>380.19188186037212</v>
      </c>
      <c r="D54" s="76">
        <f t="shared" si="1"/>
        <v>7.4291433740747659E-8</v>
      </c>
    </row>
    <row r="55" spans="1:4" x14ac:dyDescent="0.25">
      <c r="A55" s="24">
        <v>2014</v>
      </c>
      <c r="B55" s="84">
        <v>131339</v>
      </c>
      <c r="C55" s="26">
        <v>378.41602053371474</v>
      </c>
      <c r="D55" s="77">
        <f t="shared" si="1"/>
        <v>3.4707568621106635E-7</v>
      </c>
    </row>
    <row r="56" spans="1:4" x14ac:dyDescent="0.25">
      <c r="A56" s="23">
        <v>2015</v>
      </c>
      <c r="B56" s="83">
        <v>107523</v>
      </c>
      <c r="C56" s="25">
        <v>292.08015563330991</v>
      </c>
      <c r="D56" s="76">
        <f t="shared" si="1"/>
        <v>3.6812839875020137E-7</v>
      </c>
    </row>
    <row r="57" spans="1:4" x14ac:dyDescent="0.25">
      <c r="A57" t="s">
        <v>97</v>
      </c>
    </row>
    <row r="59" spans="1:4" x14ac:dyDescent="0.25">
      <c r="A59" t="s">
        <v>49</v>
      </c>
    </row>
    <row r="60" spans="1:4" ht="75" x14ac:dyDescent="0.25">
      <c r="A60" s="21" t="s">
        <v>6</v>
      </c>
      <c r="B60" s="21" t="s">
        <v>85</v>
      </c>
      <c r="C60" s="21" t="s">
        <v>34</v>
      </c>
      <c r="D60" s="21" t="s">
        <v>88</v>
      </c>
    </row>
    <row r="61" spans="1:4" x14ac:dyDescent="0.25">
      <c r="A61" s="23">
        <v>1991</v>
      </c>
      <c r="B61" s="64">
        <f t="shared" ref="B61:B85" si="2">B3+B32</f>
        <v>148365</v>
      </c>
      <c r="C61" s="25">
        <v>41.239551378248166</v>
      </c>
      <c r="D61" s="76">
        <f>(B61)/(C61*1000000000)</f>
        <v>3.5976385542897839E-6</v>
      </c>
    </row>
    <row r="62" spans="1:4" x14ac:dyDescent="0.25">
      <c r="A62" s="24">
        <v>1992</v>
      </c>
      <c r="B62" s="65">
        <f t="shared" si="2"/>
        <v>32570</v>
      </c>
      <c r="C62" s="26">
        <v>49.279585355094838</v>
      </c>
      <c r="D62" s="77">
        <f t="shared" ref="D62:D85" si="3">(B62)/(C62*1000000000)</f>
        <v>6.6092276883642047E-7</v>
      </c>
    </row>
    <row r="63" spans="1:4" x14ac:dyDescent="0.25">
      <c r="A63" s="23">
        <v>1993</v>
      </c>
      <c r="B63" s="64">
        <f t="shared" si="2"/>
        <v>40947</v>
      </c>
      <c r="C63" s="25">
        <v>55.802540100979527</v>
      </c>
      <c r="D63" s="76">
        <f t="shared" si="3"/>
        <v>7.3378380134493624E-7</v>
      </c>
    </row>
    <row r="64" spans="1:4" x14ac:dyDescent="0.25">
      <c r="A64" s="24">
        <v>1994</v>
      </c>
      <c r="B64" s="65">
        <f t="shared" si="2"/>
        <v>8389</v>
      </c>
      <c r="C64" s="26">
        <v>81.703496603993358</v>
      </c>
      <c r="D64" s="77">
        <f t="shared" si="3"/>
        <v>1.0267614421277996E-7</v>
      </c>
    </row>
    <row r="65" spans="1:4" x14ac:dyDescent="0.25">
      <c r="A65" s="23">
        <v>1995</v>
      </c>
      <c r="B65" s="64">
        <f t="shared" si="2"/>
        <v>115164</v>
      </c>
      <c r="C65" s="25">
        <v>92.507277798198501</v>
      </c>
      <c r="D65" s="76">
        <f t="shared" si="3"/>
        <v>1.244918267417039E-6</v>
      </c>
    </row>
    <row r="66" spans="1:4" x14ac:dyDescent="0.25">
      <c r="A66" s="24">
        <v>1996</v>
      </c>
      <c r="B66" s="65">
        <f t="shared" si="2"/>
        <v>100688</v>
      </c>
      <c r="C66" s="26">
        <v>97.160111573336977</v>
      </c>
      <c r="D66" s="77">
        <f t="shared" si="3"/>
        <v>1.0363100491501614E-6</v>
      </c>
    </row>
    <row r="67" spans="1:4" x14ac:dyDescent="0.25">
      <c r="A67" s="23">
        <v>1997</v>
      </c>
      <c r="B67" s="64">
        <f t="shared" si="2"/>
        <v>171337</v>
      </c>
      <c r="C67" s="25">
        <v>106.6595079635281</v>
      </c>
      <c r="D67" s="76">
        <f t="shared" si="3"/>
        <v>1.6063921845447493E-6</v>
      </c>
    </row>
    <row r="68" spans="1:4" x14ac:dyDescent="0.25">
      <c r="A68" s="24">
        <v>1998</v>
      </c>
      <c r="B68" s="65">
        <f t="shared" si="2"/>
        <v>133750</v>
      </c>
      <c r="C68" s="26">
        <v>98.443743190849105</v>
      </c>
      <c r="D68" s="77">
        <f t="shared" si="3"/>
        <v>1.3586439896002736E-6</v>
      </c>
    </row>
    <row r="69" spans="1:4" x14ac:dyDescent="0.25">
      <c r="A69" s="23">
        <v>1999</v>
      </c>
      <c r="B69" s="64">
        <f t="shared" si="2"/>
        <v>53776</v>
      </c>
      <c r="C69" s="25">
        <v>86.186156584381663</v>
      </c>
      <c r="D69" s="76">
        <f t="shared" si="3"/>
        <v>6.2395171256244517E-7</v>
      </c>
    </row>
    <row r="70" spans="1:4" x14ac:dyDescent="0.25">
      <c r="A70" s="24">
        <v>2000</v>
      </c>
      <c r="B70" s="65">
        <f t="shared" si="2"/>
        <v>116431</v>
      </c>
      <c r="C70" s="26">
        <v>99.886577575544408</v>
      </c>
      <c r="D70" s="77">
        <f t="shared" si="3"/>
        <v>1.16563208817464E-6</v>
      </c>
    </row>
    <row r="71" spans="1:4" x14ac:dyDescent="0.25">
      <c r="A71" s="23">
        <v>2001</v>
      </c>
      <c r="B71" s="64">
        <f t="shared" si="2"/>
        <v>70904</v>
      </c>
      <c r="C71" s="25">
        <v>98.203544965267795</v>
      </c>
      <c r="D71" s="76">
        <f t="shared" si="3"/>
        <v>7.2201059569771155E-7</v>
      </c>
    </row>
    <row r="72" spans="1:4" x14ac:dyDescent="0.25">
      <c r="A72" s="24">
        <v>2002</v>
      </c>
      <c r="B72" s="65">
        <f t="shared" si="2"/>
        <v>185138</v>
      </c>
      <c r="C72" s="26">
        <v>97.933392356425259</v>
      </c>
      <c r="D72" s="77">
        <f t="shared" si="3"/>
        <v>1.8904481458805852E-6</v>
      </c>
    </row>
    <row r="73" spans="1:4" x14ac:dyDescent="0.25">
      <c r="A73" s="23">
        <v>2003</v>
      </c>
      <c r="B73" s="64">
        <f t="shared" si="2"/>
        <v>4813</v>
      </c>
      <c r="C73" s="25">
        <v>94.684582573316717</v>
      </c>
      <c r="D73" s="76">
        <f t="shared" si="3"/>
        <v>5.083192922430819E-8</v>
      </c>
    </row>
    <row r="74" spans="1:4" x14ac:dyDescent="0.25">
      <c r="A74" s="24">
        <v>2004</v>
      </c>
      <c r="B74" s="65">
        <f t="shared" si="2"/>
        <v>4050</v>
      </c>
      <c r="C74" s="26">
        <v>117.07486551527938</v>
      </c>
      <c r="D74" s="77">
        <f t="shared" si="3"/>
        <v>3.459324921856465E-8</v>
      </c>
    </row>
    <row r="75" spans="1:4" x14ac:dyDescent="0.25">
      <c r="A75" s="23">
        <v>2005</v>
      </c>
      <c r="B75" s="64">
        <f t="shared" si="2"/>
        <v>10531</v>
      </c>
      <c r="C75" s="25">
        <v>146.56626631057017</v>
      </c>
      <c r="D75" s="76">
        <f t="shared" si="3"/>
        <v>7.1851458491035594E-8</v>
      </c>
    </row>
    <row r="76" spans="1:4" x14ac:dyDescent="0.25">
      <c r="A76" s="24">
        <v>2006</v>
      </c>
      <c r="B76" s="65">
        <f t="shared" si="2"/>
        <v>306909</v>
      </c>
      <c r="C76" s="26">
        <v>162.59014609641432</v>
      </c>
      <c r="D76" s="77">
        <f t="shared" si="3"/>
        <v>1.8876236190722536E-6</v>
      </c>
    </row>
    <row r="77" spans="1:4" x14ac:dyDescent="0.25">
      <c r="A77" s="23">
        <v>2007</v>
      </c>
      <c r="B77" s="64">
        <f t="shared" si="2"/>
        <v>57194</v>
      </c>
      <c r="C77" s="25">
        <v>207.41649464237895</v>
      </c>
      <c r="D77" s="76">
        <f t="shared" si="3"/>
        <v>2.7574470438627415E-7</v>
      </c>
    </row>
    <row r="78" spans="1:4" x14ac:dyDescent="0.25">
      <c r="A78" s="24">
        <v>2008</v>
      </c>
      <c r="B78" s="65">
        <f t="shared" si="2"/>
        <v>293555</v>
      </c>
      <c r="C78" s="26">
        <v>243.98243787084013</v>
      </c>
      <c r="D78" s="77">
        <f t="shared" si="3"/>
        <v>1.203180862367654E-6</v>
      </c>
    </row>
    <row r="79" spans="1:4" x14ac:dyDescent="0.25">
      <c r="A79" s="23">
        <v>2009</v>
      </c>
      <c r="B79" s="64">
        <f t="shared" si="2"/>
        <v>328167</v>
      </c>
      <c r="C79" s="25">
        <v>233.8216705442575</v>
      </c>
      <c r="D79" s="76">
        <f t="shared" si="3"/>
        <v>1.4034926670232857E-6</v>
      </c>
    </row>
    <row r="80" spans="1:4" x14ac:dyDescent="0.25">
      <c r="A80" s="24">
        <v>2010</v>
      </c>
      <c r="B80" s="65">
        <f t="shared" si="2"/>
        <v>104969</v>
      </c>
      <c r="C80" s="26">
        <v>287.01818463752926</v>
      </c>
      <c r="D80" s="77">
        <f t="shared" si="3"/>
        <v>3.6572247201885034E-7</v>
      </c>
    </row>
    <row r="81" spans="1:4" x14ac:dyDescent="0.25">
      <c r="A81" s="23">
        <v>2011</v>
      </c>
      <c r="B81" s="64">
        <f t="shared" si="2"/>
        <v>84825</v>
      </c>
      <c r="C81" s="25">
        <v>335.41515670218615</v>
      </c>
      <c r="D81" s="76">
        <f t="shared" si="3"/>
        <v>2.5289554841230921E-7</v>
      </c>
    </row>
    <row r="82" spans="1:4" x14ac:dyDescent="0.25">
      <c r="A82" s="24">
        <v>2012</v>
      </c>
      <c r="B82" s="65">
        <f t="shared" si="2"/>
        <v>80091</v>
      </c>
      <c r="C82" s="26">
        <v>369.65970037551983</v>
      </c>
      <c r="D82" s="77">
        <f t="shared" si="3"/>
        <v>2.16661431902475E-7</v>
      </c>
    </row>
    <row r="83" spans="1:4" x14ac:dyDescent="0.25">
      <c r="A83" s="23">
        <v>2013</v>
      </c>
      <c r="B83" s="64">
        <f t="shared" si="2"/>
        <v>28245</v>
      </c>
      <c r="C83" s="25">
        <v>380.19188186037212</v>
      </c>
      <c r="D83" s="76">
        <f t="shared" si="3"/>
        <v>7.4291433740747659E-8</v>
      </c>
    </row>
    <row r="84" spans="1:4" x14ac:dyDescent="0.25">
      <c r="A84" s="24">
        <v>2014</v>
      </c>
      <c r="B84" s="65">
        <f t="shared" si="2"/>
        <v>131339</v>
      </c>
      <c r="C84" s="26">
        <v>378.41602053371474</v>
      </c>
      <c r="D84" s="77">
        <f t="shared" si="3"/>
        <v>3.4707568621106635E-7</v>
      </c>
    </row>
    <row r="85" spans="1:4" x14ac:dyDescent="0.25">
      <c r="A85" s="23">
        <v>2015</v>
      </c>
      <c r="B85" s="64">
        <f t="shared" si="2"/>
        <v>107523</v>
      </c>
      <c r="C85" s="25">
        <v>292.08015563330991</v>
      </c>
      <c r="D85" s="76">
        <f t="shared" si="3"/>
        <v>3.6812839875020137E-7</v>
      </c>
    </row>
    <row r="86" spans="1:4" x14ac:dyDescent="0.25">
      <c r="A86" t="s">
        <v>97</v>
      </c>
    </row>
    <row r="88" spans="1:4" x14ac:dyDescent="0.25">
      <c r="A88" t="s">
        <v>50</v>
      </c>
    </row>
    <row r="89" spans="1:4" ht="75" x14ac:dyDescent="0.25">
      <c r="A89" s="21" t="s">
        <v>6</v>
      </c>
      <c r="B89" s="21" t="s">
        <v>85</v>
      </c>
      <c r="C89" s="21" t="s">
        <v>34</v>
      </c>
      <c r="D89" s="21" t="s">
        <v>89</v>
      </c>
    </row>
    <row r="90" spans="1:4" x14ac:dyDescent="0.25">
      <c r="A90" s="23">
        <v>1991</v>
      </c>
      <c r="B90" s="64">
        <f t="shared" ref="B90:B114" si="4">B61</f>
        <v>148365</v>
      </c>
      <c r="C90" s="25">
        <v>41.239551378248166</v>
      </c>
      <c r="D90" s="76">
        <f>((B90)/2)/(C90*1000000000)</f>
        <v>1.798819277144892E-6</v>
      </c>
    </row>
    <row r="91" spans="1:4" x14ac:dyDescent="0.25">
      <c r="A91" s="24">
        <v>1992</v>
      </c>
      <c r="B91" s="65">
        <f t="shared" si="4"/>
        <v>32570</v>
      </c>
      <c r="C91" s="26">
        <v>49.279585355094838</v>
      </c>
      <c r="D91" s="77">
        <f t="shared" ref="D91:D114" si="5">((B91)/2)/(C91*1000000000)</f>
        <v>3.3046138441821024E-7</v>
      </c>
    </row>
    <row r="92" spans="1:4" x14ac:dyDescent="0.25">
      <c r="A92" s="23">
        <v>1993</v>
      </c>
      <c r="B92" s="64">
        <f t="shared" si="4"/>
        <v>40947</v>
      </c>
      <c r="C92" s="25">
        <v>55.802540100979527</v>
      </c>
      <c r="D92" s="76">
        <f t="shared" si="5"/>
        <v>3.6689190067246812E-7</v>
      </c>
    </row>
    <row r="93" spans="1:4" x14ac:dyDescent="0.25">
      <c r="A93" s="24">
        <v>1994</v>
      </c>
      <c r="B93" s="65">
        <f t="shared" si="4"/>
        <v>8389</v>
      </c>
      <c r="C93" s="26">
        <v>81.703496603993358</v>
      </c>
      <c r="D93" s="77">
        <f t="shared" si="5"/>
        <v>5.1338072106389981E-8</v>
      </c>
    </row>
    <row r="94" spans="1:4" x14ac:dyDescent="0.25">
      <c r="A94" s="23">
        <v>1995</v>
      </c>
      <c r="B94" s="64">
        <f t="shared" si="4"/>
        <v>115164</v>
      </c>
      <c r="C94" s="25">
        <v>92.507277798198501</v>
      </c>
      <c r="D94" s="76">
        <f t="shared" si="5"/>
        <v>6.2245913370851951E-7</v>
      </c>
    </row>
    <row r="95" spans="1:4" x14ac:dyDescent="0.25">
      <c r="A95" s="24">
        <v>1996</v>
      </c>
      <c r="B95" s="65">
        <f t="shared" si="4"/>
        <v>100688</v>
      </c>
      <c r="C95" s="26">
        <v>97.160111573336977</v>
      </c>
      <c r="D95" s="77">
        <f t="shared" si="5"/>
        <v>5.1815502457508072E-7</v>
      </c>
    </row>
    <row r="96" spans="1:4" x14ac:dyDescent="0.25">
      <c r="A96" s="23">
        <v>1997</v>
      </c>
      <c r="B96" s="64">
        <f t="shared" si="4"/>
        <v>171337</v>
      </c>
      <c r="C96" s="25">
        <v>106.6595079635281</v>
      </c>
      <c r="D96" s="76">
        <f t="shared" si="5"/>
        <v>8.0319609227237467E-7</v>
      </c>
    </row>
    <row r="97" spans="1:4" x14ac:dyDescent="0.25">
      <c r="A97" s="24">
        <v>1998</v>
      </c>
      <c r="B97" s="65">
        <f t="shared" si="4"/>
        <v>133750</v>
      </c>
      <c r="C97" s="26">
        <v>98.443743190849105</v>
      </c>
      <c r="D97" s="77">
        <f t="shared" si="5"/>
        <v>6.7932199480013681E-7</v>
      </c>
    </row>
    <row r="98" spans="1:4" x14ac:dyDescent="0.25">
      <c r="A98" s="23">
        <v>1999</v>
      </c>
      <c r="B98" s="64">
        <f t="shared" si="4"/>
        <v>53776</v>
      </c>
      <c r="C98" s="25">
        <v>86.186156584381663</v>
      </c>
      <c r="D98" s="76">
        <f t="shared" si="5"/>
        <v>3.1197585628122258E-7</v>
      </c>
    </row>
    <row r="99" spans="1:4" x14ac:dyDescent="0.25">
      <c r="A99" s="24">
        <v>2000</v>
      </c>
      <c r="B99" s="65">
        <f t="shared" si="4"/>
        <v>116431</v>
      </c>
      <c r="C99" s="26">
        <v>99.886577575544408</v>
      </c>
      <c r="D99" s="77">
        <f t="shared" si="5"/>
        <v>5.8281604408732001E-7</v>
      </c>
    </row>
    <row r="100" spans="1:4" x14ac:dyDescent="0.25">
      <c r="A100" s="23">
        <v>2001</v>
      </c>
      <c r="B100" s="64">
        <f t="shared" si="4"/>
        <v>70904</v>
      </c>
      <c r="C100" s="25">
        <v>98.203544965267795</v>
      </c>
      <c r="D100" s="76">
        <f t="shared" si="5"/>
        <v>3.6100529784885578E-7</v>
      </c>
    </row>
    <row r="101" spans="1:4" x14ac:dyDescent="0.25">
      <c r="A101" s="24">
        <v>2002</v>
      </c>
      <c r="B101" s="65">
        <f t="shared" si="4"/>
        <v>185138</v>
      </c>
      <c r="C101" s="26">
        <v>97.933392356425259</v>
      </c>
      <c r="D101" s="77">
        <f t="shared" si="5"/>
        <v>9.4522407294029259E-7</v>
      </c>
    </row>
    <row r="102" spans="1:4" x14ac:dyDescent="0.25">
      <c r="A102" s="23">
        <v>2003</v>
      </c>
      <c r="B102" s="64">
        <f t="shared" si="4"/>
        <v>4813</v>
      </c>
      <c r="C102" s="25">
        <v>94.684582573316717</v>
      </c>
      <c r="D102" s="76">
        <f t="shared" si="5"/>
        <v>2.5415964612154095E-8</v>
      </c>
    </row>
    <row r="103" spans="1:4" x14ac:dyDescent="0.25">
      <c r="A103" s="24">
        <v>2004</v>
      </c>
      <c r="B103" s="65">
        <f t="shared" si="4"/>
        <v>4050</v>
      </c>
      <c r="C103" s="26">
        <v>117.07486551527938</v>
      </c>
      <c r="D103" s="77">
        <f t="shared" si="5"/>
        <v>1.7296624609282325E-8</v>
      </c>
    </row>
    <row r="104" spans="1:4" x14ac:dyDescent="0.25">
      <c r="A104" s="23">
        <v>2005</v>
      </c>
      <c r="B104" s="64">
        <f t="shared" si="4"/>
        <v>10531</v>
      </c>
      <c r="C104" s="25">
        <v>146.56626631057017</v>
      </c>
      <c r="D104" s="76">
        <f t="shared" si="5"/>
        <v>3.5925729245517797E-8</v>
      </c>
    </row>
    <row r="105" spans="1:4" x14ac:dyDescent="0.25">
      <c r="A105" s="24">
        <v>2006</v>
      </c>
      <c r="B105" s="65">
        <f t="shared" si="4"/>
        <v>306909</v>
      </c>
      <c r="C105" s="26">
        <v>162.59014609641432</v>
      </c>
      <c r="D105" s="77">
        <f t="shared" si="5"/>
        <v>9.4381180953612678E-7</v>
      </c>
    </row>
    <row r="106" spans="1:4" x14ac:dyDescent="0.25">
      <c r="A106" s="23">
        <v>2007</v>
      </c>
      <c r="B106" s="64">
        <f t="shared" si="4"/>
        <v>57194</v>
      </c>
      <c r="C106" s="25">
        <v>207.41649464237895</v>
      </c>
      <c r="D106" s="76">
        <f t="shared" si="5"/>
        <v>1.3787235219313708E-7</v>
      </c>
    </row>
    <row r="107" spans="1:4" x14ac:dyDescent="0.25">
      <c r="A107" s="24">
        <v>2008</v>
      </c>
      <c r="B107" s="65">
        <f t="shared" si="4"/>
        <v>293555</v>
      </c>
      <c r="C107" s="26">
        <v>243.98243787084013</v>
      </c>
      <c r="D107" s="77">
        <f t="shared" si="5"/>
        <v>6.0159043118382701E-7</v>
      </c>
    </row>
    <row r="108" spans="1:4" x14ac:dyDescent="0.25">
      <c r="A108" s="23">
        <v>2009</v>
      </c>
      <c r="B108" s="64">
        <f t="shared" si="4"/>
        <v>328167</v>
      </c>
      <c r="C108" s="25">
        <v>233.8216705442575</v>
      </c>
      <c r="D108" s="76">
        <f t="shared" si="5"/>
        <v>7.0174633351164287E-7</v>
      </c>
    </row>
    <row r="109" spans="1:4" x14ac:dyDescent="0.25">
      <c r="A109" s="24">
        <v>2010</v>
      </c>
      <c r="B109" s="65">
        <f t="shared" si="4"/>
        <v>104969</v>
      </c>
      <c r="C109" s="26">
        <v>287.01818463752926</v>
      </c>
      <c r="D109" s="77">
        <f t="shared" si="5"/>
        <v>1.8286123600942517E-7</v>
      </c>
    </row>
    <row r="110" spans="1:4" x14ac:dyDescent="0.25">
      <c r="A110" s="23">
        <v>2011</v>
      </c>
      <c r="B110" s="64">
        <f t="shared" si="4"/>
        <v>84825</v>
      </c>
      <c r="C110" s="25">
        <v>335.41515670218615</v>
      </c>
      <c r="D110" s="76">
        <f t="shared" si="5"/>
        <v>1.2644777420615461E-7</v>
      </c>
    </row>
    <row r="111" spans="1:4" x14ac:dyDescent="0.25">
      <c r="A111" s="24">
        <v>2012</v>
      </c>
      <c r="B111" s="65">
        <f t="shared" si="4"/>
        <v>80091</v>
      </c>
      <c r="C111" s="26">
        <v>369.65970037551983</v>
      </c>
      <c r="D111" s="77">
        <f t="shared" si="5"/>
        <v>1.083307159512375E-7</v>
      </c>
    </row>
    <row r="112" spans="1:4" x14ac:dyDescent="0.25">
      <c r="A112" s="23">
        <v>2013</v>
      </c>
      <c r="B112" s="64">
        <f t="shared" si="4"/>
        <v>28245</v>
      </c>
      <c r="C112" s="25">
        <v>380.19188186037212</v>
      </c>
      <c r="D112" s="76">
        <f t="shared" si="5"/>
        <v>3.714571687037383E-8</v>
      </c>
    </row>
    <row r="113" spans="1:4" x14ac:dyDescent="0.25">
      <c r="A113" s="24">
        <v>2014</v>
      </c>
      <c r="B113" s="65">
        <f t="shared" si="4"/>
        <v>131339</v>
      </c>
      <c r="C113" s="26">
        <v>378.41602053371474</v>
      </c>
      <c r="D113" s="77">
        <f t="shared" si="5"/>
        <v>1.7353784310553317E-7</v>
      </c>
    </row>
    <row r="114" spans="1:4" x14ac:dyDescent="0.25">
      <c r="A114" s="23">
        <v>2015</v>
      </c>
      <c r="B114" s="64">
        <f t="shared" si="4"/>
        <v>107523</v>
      </c>
      <c r="C114" s="25">
        <v>292.08015563330991</v>
      </c>
      <c r="D114" s="76">
        <f t="shared" si="5"/>
        <v>1.8406419937510069E-7</v>
      </c>
    </row>
    <row r="115" spans="1:4" x14ac:dyDescent="0.25">
      <c r="A115" t="s">
        <v>97</v>
      </c>
    </row>
  </sheetData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35" workbookViewId="0">
      <selection activeCell="L43" sqref="L43"/>
    </sheetView>
  </sheetViews>
  <sheetFormatPr baseColWidth="10" defaultRowHeight="15" x14ac:dyDescent="0.25"/>
  <cols>
    <col min="3" max="3" width="15.28515625" customWidth="1"/>
    <col min="4" max="4" width="13.28515625" customWidth="1"/>
  </cols>
  <sheetData>
    <row r="1" spans="1:4" x14ac:dyDescent="0.25">
      <c r="A1" t="s">
        <v>44</v>
      </c>
    </row>
    <row r="2" spans="1:4" ht="85.5" customHeight="1" x14ac:dyDescent="0.25">
      <c r="A2" s="21" t="s">
        <v>6</v>
      </c>
      <c r="B2" s="21" t="s">
        <v>73</v>
      </c>
      <c r="C2" s="21" t="s">
        <v>77</v>
      </c>
      <c r="D2" s="21" t="s">
        <v>90</v>
      </c>
    </row>
    <row r="3" spans="1:4" x14ac:dyDescent="0.25">
      <c r="A3" s="23">
        <v>1991</v>
      </c>
      <c r="B3" s="64">
        <v>0</v>
      </c>
      <c r="C3" s="62">
        <v>1778249</v>
      </c>
      <c r="D3" s="72">
        <f>B3/C3</f>
        <v>0</v>
      </c>
    </row>
    <row r="4" spans="1:4" x14ac:dyDescent="0.25">
      <c r="A4" s="24">
        <v>1992</v>
      </c>
      <c r="B4" s="65">
        <v>0</v>
      </c>
      <c r="C4" s="63">
        <v>1662596</v>
      </c>
      <c r="D4" s="73">
        <f t="shared" ref="D4:D27" si="0">B4/C4</f>
        <v>0</v>
      </c>
    </row>
    <row r="5" spans="1:4" x14ac:dyDescent="0.25">
      <c r="A5" s="23">
        <v>1993</v>
      </c>
      <c r="B5" s="64">
        <v>0</v>
      </c>
      <c r="C5" s="62">
        <v>1061448</v>
      </c>
      <c r="D5" s="72">
        <f t="shared" si="0"/>
        <v>0</v>
      </c>
    </row>
    <row r="6" spans="1:4" x14ac:dyDescent="0.25">
      <c r="A6" s="24">
        <v>1994</v>
      </c>
      <c r="B6" s="65">
        <v>0</v>
      </c>
      <c r="C6" s="63">
        <v>3098427</v>
      </c>
      <c r="D6" s="73">
        <f t="shared" si="0"/>
        <v>0</v>
      </c>
    </row>
    <row r="7" spans="1:4" x14ac:dyDescent="0.25">
      <c r="A7" s="23">
        <v>1995</v>
      </c>
      <c r="B7" s="64">
        <v>0</v>
      </c>
      <c r="C7" s="62">
        <v>2575664</v>
      </c>
      <c r="D7" s="72">
        <f t="shared" si="0"/>
        <v>0</v>
      </c>
    </row>
    <row r="8" spans="1:4" x14ac:dyDescent="0.25">
      <c r="A8" s="24">
        <v>1996</v>
      </c>
      <c r="B8" s="65">
        <v>0</v>
      </c>
      <c r="C8" s="63">
        <v>1893830</v>
      </c>
      <c r="D8" s="73">
        <f t="shared" si="0"/>
        <v>0</v>
      </c>
    </row>
    <row r="9" spans="1:4" x14ac:dyDescent="0.25">
      <c r="A9" s="23">
        <v>1997</v>
      </c>
      <c r="B9" s="64">
        <v>0</v>
      </c>
      <c r="C9" s="62">
        <v>2105432</v>
      </c>
      <c r="D9" s="72">
        <f t="shared" si="0"/>
        <v>0</v>
      </c>
    </row>
    <row r="10" spans="1:4" x14ac:dyDescent="0.25">
      <c r="A10" s="24">
        <v>1998</v>
      </c>
      <c r="B10" s="65">
        <v>0</v>
      </c>
      <c r="C10" s="63">
        <v>2388341</v>
      </c>
      <c r="D10" s="73">
        <f t="shared" si="0"/>
        <v>0</v>
      </c>
    </row>
    <row r="11" spans="1:4" x14ac:dyDescent="0.25">
      <c r="A11" s="23">
        <v>1999</v>
      </c>
      <c r="B11" s="64">
        <v>0</v>
      </c>
      <c r="C11" s="62">
        <v>5863169</v>
      </c>
      <c r="D11" s="72">
        <f t="shared" si="0"/>
        <v>0</v>
      </c>
    </row>
    <row r="12" spans="1:4" x14ac:dyDescent="0.25">
      <c r="A12" s="24">
        <v>2000</v>
      </c>
      <c r="B12" s="65">
        <v>0</v>
      </c>
      <c r="C12" s="63">
        <v>11582314</v>
      </c>
      <c r="D12" s="73">
        <f t="shared" si="0"/>
        <v>0</v>
      </c>
    </row>
    <row r="13" spans="1:4" x14ac:dyDescent="0.25">
      <c r="A13" s="23">
        <v>2001</v>
      </c>
      <c r="B13" s="64">
        <v>0</v>
      </c>
      <c r="C13" s="62">
        <v>14842645</v>
      </c>
      <c r="D13" s="72">
        <f t="shared" si="0"/>
        <v>0</v>
      </c>
    </row>
    <row r="14" spans="1:4" x14ac:dyDescent="0.25">
      <c r="A14" s="24">
        <v>2002</v>
      </c>
      <c r="B14" s="65">
        <v>0</v>
      </c>
      <c r="C14" s="63">
        <v>6597203</v>
      </c>
      <c r="D14" s="73">
        <f t="shared" si="0"/>
        <v>0</v>
      </c>
    </row>
    <row r="15" spans="1:4" x14ac:dyDescent="0.25">
      <c r="A15" s="23">
        <v>2003</v>
      </c>
      <c r="B15" s="64">
        <v>0</v>
      </c>
      <c r="C15" s="62">
        <v>7028917</v>
      </c>
      <c r="D15" s="72">
        <f t="shared" si="0"/>
        <v>0</v>
      </c>
    </row>
    <row r="16" spans="1:4" x14ac:dyDescent="0.25">
      <c r="A16" s="24">
        <v>2004</v>
      </c>
      <c r="B16" s="65">
        <v>0</v>
      </c>
      <c r="C16" s="63">
        <v>4983841</v>
      </c>
      <c r="D16" s="73">
        <f t="shared" si="0"/>
        <v>0</v>
      </c>
    </row>
    <row r="17" spans="1:4" x14ac:dyDescent="0.25">
      <c r="A17" s="23">
        <v>2005</v>
      </c>
      <c r="B17" s="64">
        <v>0</v>
      </c>
      <c r="C17" s="62">
        <v>7254857</v>
      </c>
      <c r="D17" s="72">
        <f t="shared" si="0"/>
        <v>0</v>
      </c>
    </row>
    <row r="18" spans="1:4" x14ac:dyDescent="0.25">
      <c r="A18" s="24">
        <v>2006</v>
      </c>
      <c r="B18" s="65">
        <v>306909</v>
      </c>
      <c r="C18" s="63">
        <v>15327951</v>
      </c>
      <c r="D18" s="73">
        <f t="shared" si="0"/>
        <v>2.0022832797416953E-2</v>
      </c>
    </row>
    <row r="19" spans="1:4" x14ac:dyDescent="0.25">
      <c r="A19" s="23">
        <v>2007</v>
      </c>
      <c r="B19" s="64">
        <v>0</v>
      </c>
      <c r="C19" s="62">
        <v>19518822</v>
      </c>
      <c r="D19" s="72">
        <f t="shared" si="0"/>
        <v>0</v>
      </c>
    </row>
    <row r="20" spans="1:4" x14ac:dyDescent="0.25">
      <c r="A20" s="24">
        <v>2008</v>
      </c>
      <c r="B20" s="65">
        <v>0</v>
      </c>
      <c r="C20" s="63">
        <v>24837558</v>
      </c>
      <c r="D20" s="73">
        <f t="shared" si="0"/>
        <v>0</v>
      </c>
    </row>
    <row r="21" spans="1:4" x14ac:dyDescent="0.25">
      <c r="A21" s="23">
        <v>2009</v>
      </c>
      <c r="B21" s="64">
        <v>0</v>
      </c>
      <c r="C21" s="62">
        <v>25134211</v>
      </c>
      <c r="D21" s="72">
        <f t="shared" si="0"/>
        <v>0</v>
      </c>
    </row>
    <row r="22" spans="1:4" x14ac:dyDescent="0.25">
      <c r="A22" s="24">
        <v>2010</v>
      </c>
      <c r="B22" s="65">
        <v>0</v>
      </c>
      <c r="C22" s="63">
        <v>22504591</v>
      </c>
      <c r="D22" s="73">
        <f t="shared" si="0"/>
        <v>0</v>
      </c>
    </row>
    <row r="23" spans="1:4" x14ac:dyDescent="0.25">
      <c r="A23" s="23">
        <v>2011</v>
      </c>
      <c r="B23" s="64">
        <v>0</v>
      </c>
      <c r="C23" s="62">
        <v>26330440</v>
      </c>
      <c r="D23" s="72">
        <f t="shared" si="0"/>
        <v>0</v>
      </c>
    </row>
    <row r="24" spans="1:4" x14ac:dyDescent="0.25">
      <c r="A24" s="24">
        <v>2012</v>
      </c>
      <c r="B24" s="65">
        <v>0</v>
      </c>
      <c r="C24" s="63">
        <v>33687928</v>
      </c>
      <c r="D24" s="73">
        <f t="shared" si="0"/>
        <v>0</v>
      </c>
    </row>
    <row r="25" spans="1:4" x14ac:dyDescent="0.25">
      <c r="A25" s="23">
        <v>2013</v>
      </c>
      <c r="B25" s="64">
        <v>0</v>
      </c>
      <c r="C25" s="62">
        <v>37224191</v>
      </c>
      <c r="D25" s="72">
        <f t="shared" si="0"/>
        <v>0</v>
      </c>
    </row>
    <row r="26" spans="1:4" x14ac:dyDescent="0.25">
      <c r="A26" s="24">
        <v>2014</v>
      </c>
      <c r="B26" s="65">
        <v>0</v>
      </c>
      <c r="C26" s="63">
        <v>36307394</v>
      </c>
      <c r="D26" s="73">
        <f t="shared" si="0"/>
        <v>0</v>
      </c>
    </row>
    <row r="27" spans="1:4" x14ac:dyDescent="0.25">
      <c r="A27" s="23">
        <v>2015</v>
      </c>
      <c r="B27" s="64">
        <v>0</v>
      </c>
      <c r="C27" s="62">
        <v>31756077</v>
      </c>
      <c r="D27" s="72">
        <f t="shared" si="0"/>
        <v>0</v>
      </c>
    </row>
    <row r="28" spans="1:4" x14ac:dyDescent="0.25">
      <c r="A28" t="s">
        <v>15</v>
      </c>
    </row>
    <row r="30" spans="1:4" x14ac:dyDescent="0.25">
      <c r="A30" t="s">
        <v>45</v>
      </c>
    </row>
    <row r="31" spans="1:4" ht="75" x14ac:dyDescent="0.25">
      <c r="A31" s="21" t="s">
        <v>6</v>
      </c>
      <c r="B31" s="21" t="s">
        <v>80</v>
      </c>
      <c r="C31" s="21" t="s">
        <v>91</v>
      </c>
      <c r="D31" s="21" t="s">
        <v>31</v>
      </c>
    </row>
    <row r="32" spans="1:4" x14ac:dyDescent="0.25">
      <c r="A32" s="23">
        <v>1991</v>
      </c>
      <c r="B32" s="83">
        <v>148365</v>
      </c>
      <c r="C32" s="62">
        <v>35859984</v>
      </c>
      <c r="D32" s="74">
        <f>B32/C32</f>
        <v>4.1373415002081432E-3</v>
      </c>
    </row>
    <row r="33" spans="1:4" x14ac:dyDescent="0.25">
      <c r="A33" s="24">
        <v>1992</v>
      </c>
      <c r="B33" s="84">
        <v>32570</v>
      </c>
      <c r="C33" s="63">
        <v>63663232</v>
      </c>
      <c r="D33" s="75">
        <f t="shared" ref="D33:D56" si="1">B33/C33</f>
        <v>5.1159828015015008E-4</v>
      </c>
    </row>
    <row r="34" spans="1:4" x14ac:dyDescent="0.25">
      <c r="A34" s="23">
        <v>1993</v>
      </c>
      <c r="B34" s="83">
        <v>40947</v>
      </c>
      <c r="C34" s="62">
        <v>74975936</v>
      </c>
      <c r="D34" s="74">
        <f t="shared" si="1"/>
        <v>5.4613522930877444E-4</v>
      </c>
    </row>
    <row r="35" spans="1:4" x14ac:dyDescent="0.25">
      <c r="A35" s="24">
        <v>1994</v>
      </c>
      <c r="B35" s="84">
        <v>8389</v>
      </c>
      <c r="C35" s="63">
        <v>109850800</v>
      </c>
      <c r="D35" s="75">
        <f t="shared" si="1"/>
        <v>7.6367218081252027E-5</v>
      </c>
    </row>
    <row r="36" spans="1:4" x14ac:dyDescent="0.25">
      <c r="A36" s="23">
        <v>1995</v>
      </c>
      <c r="B36" s="83">
        <v>115164</v>
      </c>
      <c r="C36" s="62">
        <v>105343744</v>
      </c>
      <c r="D36" s="74">
        <f t="shared" si="1"/>
        <v>1.0932210649357594E-3</v>
      </c>
    </row>
    <row r="37" spans="1:4" x14ac:dyDescent="0.25">
      <c r="A37" s="24">
        <v>1996</v>
      </c>
      <c r="B37" s="84">
        <v>100688</v>
      </c>
      <c r="C37" s="63">
        <v>177848704</v>
      </c>
      <c r="D37" s="75">
        <f t="shared" si="1"/>
        <v>5.6614413113744138E-4</v>
      </c>
    </row>
    <row r="38" spans="1:4" x14ac:dyDescent="0.25">
      <c r="A38" s="23">
        <v>1997</v>
      </c>
      <c r="B38" s="83">
        <v>171337</v>
      </c>
      <c r="C38" s="62">
        <v>178960240</v>
      </c>
      <c r="D38" s="74">
        <f t="shared" si="1"/>
        <v>9.5740260518202254E-4</v>
      </c>
    </row>
    <row r="39" spans="1:4" x14ac:dyDescent="0.25">
      <c r="A39" s="24">
        <v>1998</v>
      </c>
      <c r="B39" s="84">
        <v>133750</v>
      </c>
      <c r="C39" s="63">
        <v>168060832</v>
      </c>
      <c r="D39" s="75">
        <f t="shared" si="1"/>
        <v>7.9584278149949896E-4</v>
      </c>
    </row>
    <row r="40" spans="1:4" x14ac:dyDescent="0.25">
      <c r="A40" s="23">
        <v>1999</v>
      </c>
      <c r="B40" s="83">
        <v>53776</v>
      </c>
      <c r="C40" s="62">
        <v>153232320</v>
      </c>
      <c r="D40" s="74">
        <f t="shared" si="1"/>
        <v>3.5094423943982577E-4</v>
      </c>
    </row>
    <row r="41" spans="1:4" x14ac:dyDescent="0.25">
      <c r="A41" s="24">
        <v>2000</v>
      </c>
      <c r="B41" s="84">
        <v>116431</v>
      </c>
      <c r="C41" s="63">
        <v>174194088</v>
      </c>
      <c r="D41" s="75">
        <f t="shared" si="1"/>
        <v>6.6839811463635895E-4</v>
      </c>
    </row>
    <row r="42" spans="1:4" x14ac:dyDescent="0.25">
      <c r="A42" s="23">
        <v>2001</v>
      </c>
      <c r="B42" s="83">
        <v>70904</v>
      </c>
      <c r="C42" s="62">
        <v>168864669</v>
      </c>
      <c r="D42" s="74">
        <f t="shared" si="1"/>
        <v>4.1988653055660804E-4</v>
      </c>
    </row>
    <row r="43" spans="1:4" x14ac:dyDescent="0.25">
      <c r="A43" s="24">
        <v>2002</v>
      </c>
      <c r="B43" s="84">
        <v>185138</v>
      </c>
      <c r="C43" s="63">
        <v>149844940</v>
      </c>
      <c r="D43" s="75">
        <f t="shared" si="1"/>
        <v>1.2355305424394045E-3</v>
      </c>
    </row>
    <row r="44" spans="1:4" x14ac:dyDescent="0.25">
      <c r="A44" s="23">
        <v>2003</v>
      </c>
      <c r="B44" s="83">
        <v>4813</v>
      </c>
      <c r="C44" s="62">
        <v>170752787</v>
      </c>
      <c r="D44" s="74">
        <f t="shared" si="1"/>
        <v>2.8186948421521224E-5</v>
      </c>
    </row>
    <row r="45" spans="1:4" x14ac:dyDescent="0.25">
      <c r="A45" s="24">
        <v>2004</v>
      </c>
      <c r="B45" s="84">
        <v>4050</v>
      </c>
      <c r="C45" s="63">
        <v>224139333</v>
      </c>
      <c r="D45" s="75">
        <f t="shared" si="1"/>
        <v>1.8069117748289186E-5</v>
      </c>
    </row>
    <row r="46" spans="1:4" x14ac:dyDescent="0.25">
      <c r="A46" s="23">
        <v>2005</v>
      </c>
      <c r="B46" s="83">
        <v>10531</v>
      </c>
      <c r="C46" s="62">
        <v>237022662</v>
      </c>
      <c r="D46" s="74">
        <f t="shared" si="1"/>
        <v>4.4430350714734611E-5</v>
      </c>
    </row>
    <row r="47" spans="1:4" x14ac:dyDescent="0.25">
      <c r="A47" s="24">
        <v>2006</v>
      </c>
      <c r="B47" s="84">
        <v>0</v>
      </c>
      <c r="C47" s="63">
        <v>280300725</v>
      </c>
      <c r="D47" s="75">
        <f t="shared" si="1"/>
        <v>0</v>
      </c>
    </row>
    <row r="48" spans="1:4" x14ac:dyDescent="0.25">
      <c r="A48" s="23">
        <v>2007</v>
      </c>
      <c r="B48" s="83">
        <v>57194</v>
      </c>
      <c r="C48" s="62">
        <v>391033498</v>
      </c>
      <c r="D48" s="74">
        <f t="shared" si="1"/>
        <v>1.462636840386498E-4</v>
      </c>
    </row>
    <row r="49" spans="1:4" x14ac:dyDescent="0.25">
      <c r="A49" s="24">
        <v>2008</v>
      </c>
      <c r="B49" s="84">
        <v>293555</v>
      </c>
      <c r="C49" s="63">
        <v>574810004</v>
      </c>
      <c r="D49" s="75">
        <f t="shared" si="1"/>
        <v>5.1069918400376349E-4</v>
      </c>
    </row>
    <row r="50" spans="1:4" x14ac:dyDescent="0.25">
      <c r="A50" s="23">
        <v>2009</v>
      </c>
      <c r="B50" s="83">
        <v>328167</v>
      </c>
      <c r="C50" s="62">
        <v>515802624</v>
      </c>
      <c r="D50" s="74">
        <f t="shared" si="1"/>
        <v>6.3622592195265758E-4</v>
      </c>
    </row>
    <row r="51" spans="1:4" x14ac:dyDescent="0.25">
      <c r="A51" s="24">
        <v>2010</v>
      </c>
      <c r="B51" s="84">
        <v>104969</v>
      </c>
      <c r="C51" s="63">
        <v>540767162</v>
      </c>
      <c r="D51" s="75">
        <f t="shared" si="1"/>
        <v>1.941112689087434E-4</v>
      </c>
    </row>
    <row r="52" spans="1:4" x14ac:dyDescent="0.25">
      <c r="A52" s="23">
        <v>2011</v>
      </c>
      <c r="B52" s="83">
        <v>84825</v>
      </c>
      <c r="C52" s="62">
        <v>614093966</v>
      </c>
      <c r="D52" s="74">
        <f t="shared" si="1"/>
        <v>1.381303264588664E-4</v>
      </c>
    </row>
    <row r="53" spans="1:4" x14ac:dyDescent="0.25">
      <c r="A53" s="24">
        <v>2012</v>
      </c>
      <c r="B53" s="84">
        <v>80091</v>
      </c>
      <c r="C53" s="63">
        <v>777458992</v>
      </c>
      <c r="D53" s="75">
        <f t="shared" si="1"/>
        <v>1.0301636591013922E-4</v>
      </c>
    </row>
    <row r="54" spans="1:4" x14ac:dyDescent="0.25">
      <c r="A54" s="23">
        <v>2013</v>
      </c>
      <c r="B54" s="83">
        <v>28245</v>
      </c>
      <c r="C54" s="62">
        <v>843232195</v>
      </c>
      <c r="D54" s="74">
        <f t="shared" si="1"/>
        <v>3.3496111945773133E-5</v>
      </c>
    </row>
    <row r="55" spans="1:4" x14ac:dyDescent="0.25">
      <c r="A55" s="24">
        <v>2014</v>
      </c>
      <c r="B55" s="84">
        <v>131339</v>
      </c>
      <c r="C55" s="63">
        <v>880740938</v>
      </c>
      <c r="D55" s="75">
        <f t="shared" si="1"/>
        <v>1.491233055411806E-4</v>
      </c>
    </row>
    <row r="56" spans="1:4" x14ac:dyDescent="0.25">
      <c r="A56" s="23">
        <v>2015</v>
      </c>
      <c r="B56" s="83">
        <v>107523</v>
      </c>
      <c r="C56" s="62">
        <v>747651510</v>
      </c>
      <c r="D56" s="74">
        <f t="shared" si="1"/>
        <v>1.4381432868369382E-4</v>
      </c>
    </row>
    <row r="57" spans="1:4" x14ac:dyDescent="0.25">
      <c r="A57" t="s">
        <v>15</v>
      </c>
    </row>
    <row r="59" spans="1:4" x14ac:dyDescent="0.25">
      <c r="A59" t="s">
        <v>46</v>
      </c>
    </row>
    <row r="60" spans="1:4" ht="90" x14ac:dyDescent="0.25">
      <c r="A60" s="21" t="s">
        <v>6</v>
      </c>
      <c r="B60" s="21" t="s">
        <v>93</v>
      </c>
      <c r="C60" s="21" t="s">
        <v>94</v>
      </c>
      <c r="D60" s="21" t="s">
        <v>32</v>
      </c>
    </row>
    <row r="61" spans="1:4" x14ac:dyDescent="0.25">
      <c r="A61" s="23">
        <v>1991</v>
      </c>
      <c r="B61" s="64">
        <f t="shared" ref="B61:C85" si="2">B3+B32</f>
        <v>148365</v>
      </c>
      <c r="C61" s="64">
        <f t="shared" si="2"/>
        <v>37638233</v>
      </c>
      <c r="D61" s="52">
        <f>B61/C61</f>
        <v>3.9418694283549389E-3</v>
      </c>
    </row>
    <row r="62" spans="1:4" x14ac:dyDescent="0.25">
      <c r="A62" s="24">
        <v>1992</v>
      </c>
      <c r="B62" s="65">
        <f t="shared" si="2"/>
        <v>32570</v>
      </c>
      <c r="C62" s="65">
        <f t="shared" si="2"/>
        <v>65325828</v>
      </c>
      <c r="D62" s="53">
        <f t="shared" ref="D62:D85" si="3">B62/C62</f>
        <v>4.9857768354654461E-4</v>
      </c>
    </row>
    <row r="63" spans="1:4" x14ac:dyDescent="0.25">
      <c r="A63" s="23">
        <v>1993</v>
      </c>
      <c r="B63" s="64">
        <f t="shared" si="2"/>
        <v>40947</v>
      </c>
      <c r="C63" s="64">
        <f t="shared" si="2"/>
        <v>76037384</v>
      </c>
      <c r="D63" s="52">
        <f t="shared" si="3"/>
        <v>5.3851142485385878E-4</v>
      </c>
    </row>
    <row r="64" spans="1:4" x14ac:dyDescent="0.25">
      <c r="A64" s="24">
        <v>1994</v>
      </c>
      <c r="B64" s="65">
        <f t="shared" si="2"/>
        <v>8389</v>
      </c>
      <c r="C64" s="65">
        <f t="shared" si="2"/>
        <v>112949227</v>
      </c>
      <c r="D64" s="53">
        <f t="shared" si="3"/>
        <v>7.4272309982254244E-5</v>
      </c>
    </row>
    <row r="65" spans="1:4" x14ac:dyDescent="0.25">
      <c r="A65" s="23">
        <v>1995</v>
      </c>
      <c r="B65" s="64">
        <f t="shared" si="2"/>
        <v>115164</v>
      </c>
      <c r="C65" s="64">
        <f t="shared" si="2"/>
        <v>107919408</v>
      </c>
      <c r="D65" s="52">
        <f t="shared" si="3"/>
        <v>1.0671296491915523E-3</v>
      </c>
    </row>
    <row r="66" spans="1:4" x14ac:dyDescent="0.25">
      <c r="A66" s="24">
        <v>1996</v>
      </c>
      <c r="B66" s="65">
        <f t="shared" si="2"/>
        <v>100688</v>
      </c>
      <c r="C66" s="65">
        <f t="shared" si="2"/>
        <v>179742534</v>
      </c>
      <c r="D66" s="53">
        <f t="shared" si="3"/>
        <v>5.6017903920281889E-4</v>
      </c>
    </row>
    <row r="67" spans="1:4" x14ac:dyDescent="0.25">
      <c r="A67" s="23">
        <v>1997</v>
      </c>
      <c r="B67" s="64">
        <f t="shared" si="2"/>
        <v>171337</v>
      </c>
      <c r="C67" s="64">
        <f t="shared" si="2"/>
        <v>181065672</v>
      </c>
      <c r="D67" s="52">
        <f t="shared" si="3"/>
        <v>9.4626992575378951E-4</v>
      </c>
    </row>
    <row r="68" spans="1:4" x14ac:dyDescent="0.25">
      <c r="A68" s="24">
        <v>1998</v>
      </c>
      <c r="B68" s="65">
        <f t="shared" si="2"/>
        <v>133750</v>
      </c>
      <c r="C68" s="65">
        <f t="shared" si="2"/>
        <v>170449173</v>
      </c>
      <c r="D68" s="53">
        <f t="shared" si="3"/>
        <v>7.846913988840533E-4</v>
      </c>
    </row>
    <row r="69" spans="1:4" x14ac:dyDescent="0.25">
      <c r="A69" s="23">
        <v>1999</v>
      </c>
      <c r="B69" s="64">
        <f t="shared" si="2"/>
        <v>53776</v>
      </c>
      <c r="C69" s="64">
        <f t="shared" si="2"/>
        <v>159095489</v>
      </c>
      <c r="D69" s="52">
        <f t="shared" si="3"/>
        <v>3.3801084077248725E-4</v>
      </c>
    </row>
    <row r="70" spans="1:4" x14ac:dyDescent="0.25">
      <c r="A70" s="24">
        <v>2000</v>
      </c>
      <c r="B70" s="65">
        <f t="shared" si="2"/>
        <v>116431</v>
      </c>
      <c r="C70" s="65">
        <f t="shared" si="2"/>
        <v>185776402</v>
      </c>
      <c r="D70" s="53">
        <f t="shared" si="3"/>
        <v>6.2672653117697911E-4</v>
      </c>
    </row>
    <row r="71" spans="1:4" x14ac:dyDescent="0.25">
      <c r="A71" s="23">
        <v>2001</v>
      </c>
      <c r="B71" s="64">
        <f t="shared" si="2"/>
        <v>70904</v>
      </c>
      <c r="C71" s="64">
        <f t="shared" si="2"/>
        <v>183707314</v>
      </c>
      <c r="D71" s="52">
        <f t="shared" si="3"/>
        <v>3.859617696005288E-4</v>
      </c>
    </row>
    <row r="72" spans="1:4" x14ac:dyDescent="0.25">
      <c r="A72" s="24">
        <v>2002</v>
      </c>
      <c r="B72" s="65">
        <f t="shared" si="2"/>
        <v>185138</v>
      </c>
      <c r="C72" s="65">
        <f t="shared" si="2"/>
        <v>156442143</v>
      </c>
      <c r="D72" s="53">
        <f t="shared" si="3"/>
        <v>1.1834279206978135E-3</v>
      </c>
    </row>
    <row r="73" spans="1:4" x14ac:dyDescent="0.25">
      <c r="A73" s="23">
        <v>2003</v>
      </c>
      <c r="B73" s="64">
        <f t="shared" si="2"/>
        <v>4813</v>
      </c>
      <c r="C73" s="64">
        <f t="shared" si="2"/>
        <v>177781704</v>
      </c>
      <c r="D73" s="52">
        <f t="shared" si="3"/>
        <v>2.7072527103238926E-5</v>
      </c>
    </row>
    <row r="74" spans="1:4" x14ac:dyDescent="0.25">
      <c r="A74" s="24">
        <v>2004</v>
      </c>
      <c r="B74" s="65">
        <f t="shared" si="2"/>
        <v>4050</v>
      </c>
      <c r="C74" s="65">
        <f t="shared" si="2"/>
        <v>229123174</v>
      </c>
      <c r="D74" s="53">
        <f t="shared" si="3"/>
        <v>1.7676081948829848E-5</v>
      </c>
    </row>
    <row r="75" spans="1:4" x14ac:dyDescent="0.25">
      <c r="A75" s="23">
        <v>2005</v>
      </c>
      <c r="B75" s="64">
        <f t="shared" si="2"/>
        <v>10531</v>
      </c>
      <c r="C75" s="64">
        <f t="shared" si="2"/>
        <v>244277519</v>
      </c>
      <c r="D75" s="52">
        <f t="shared" si="3"/>
        <v>4.3110803004348507E-5</v>
      </c>
    </row>
    <row r="76" spans="1:4" x14ac:dyDescent="0.25">
      <c r="A76" s="24">
        <v>2006</v>
      </c>
      <c r="B76" s="65">
        <f t="shared" si="2"/>
        <v>306909</v>
      </c>
      <c r="C76" s="65">
        <f t="shared" si="2"/>
        <v>295628676</v>
      </c>
      <c r="D76" s="53">
        <f t="shared" si="3"/>
        <v>1.0381570697153885E-3</v>
      </c>
    </row>
    <row r="77" spans="1:4" x14ac:dyDescent="0.25">
      <c r="A77" s="23">
        <v>2007</v>
      </c>
      <c r="B77" s="64">
        <f t="shared" si="2"/>
        <v>57194</v>
      </c>
      <c r="C77" s="64">
        <f t="shared" si="2"/>
        <v>410552320</v>
      </c>
      <c r="D77" s="52">
        <f t="shared" si="3"/>
        <v>1.3930989355997306E-4</v>
      </c>
    </row>
    <row r="78" spans="1:4" x14ac:dyDescent="0.25">
      <c r="A78" s="24">
        <v>2008</v>
      </c>
      <c r="B78" s="65">
        <f t="shared" si="2"/>
        <v>293555</v>
      </c>
      <c r="C78" s="65">
        <f t="shared" si="2"/>
        <v>599647562</v>
      </c>
      <c r="D78" s="53">
        <f t="shared" si="3"/>
        <v>4.8954589095786237E-4</v>
      </c>
    </row>
    <row r="79" spans="1:4" x14ac:dyDescent="0.25">
      <c r="A79" s="23">
        <v>2009</v>
      </c>
      <c r="B79" s="64">
        <f t="shared" si="2"/>
        <v>328167</v>
      </c>
      <c r="C79" s="64">
        <f t="shared" si="2"/>
        <v>540936835</v>
      </c>
      <c r="D79" s="52">
        <f t="shared" si="3"/>
        <v>6.0666417734336767E-4</v>
      </c>
    </row>
    <row r="80" spans="1:4" x14ac:dyDescent="0.25">
      <c r="A80" s="24">
        <v>2010</v>
      </c>
      <c r="B80" s="65">
        <f t="shared" si="2"/>
        <v>104969</v>
      </c>
      <c r="C80" s="65">
        <f t="shared" si="2"/>
        <v>563271753</v>
      </c>
      <c r="D80" s="53">
        <f t="shared" si="3"/>
        <v>1.8635587430211505E-4</v>
      </c>
    </row>
    <row r="81" spans="1:4" x14ac:dyDescent="0.25">
      <c r="A81" s="23">
        <v>2011</v>
      </c>
      <c r="B81" s="64">
        <f t="shared" si="2"/>
        <v>84825</v>
      </c>
      <c r="C81" s="64">
        <f t="shared" si="2"/>
        <v>640424406</v>
      </c>
      <c r="D81" s="52">
        <f t="shared" si="3"/>
        <v>1.3245122953668321E-4</v>
      </c>
    </row>
    <row r="82" spans="1:4" x14ac:dyDescent="0.25">
      <c r="A82" s="24">
        <v>2012</v>
      </c>
      <c r="B82" s="65">
        <f t="shared" si="2"/>
        <v>80091</v>
      </c>
      <c r="C82" s="65">
        <f t="shared" si="2"/>
        <v>811146920</v>
      </c>
      <c r="D82" s="53">
        <f t="shared" si="3"/>
        <v>9.8737969688647779E-5</v>
      </c>
    </row>
    <row r="83" spans="1:4" x14ac:dyDescent="0.25">
      <c r="A83" s="23">
        <v>2013</v>
      </c>
      <c r="B83" s="64">
        <f t="shared" si="2"/>
        <v>28245</v>
      </c>
      <c r="C83" s="64">
        <f t="shared" si="2"/>
        <v>880456386</v>
      </c>
      <c r="D83" s="52">
        <f t="shared" si="3"/>
        <v>3.2079953588978799E-5</v>
      </c>
    </row>
    <row r="84" spans="1:4" x14ac:dyDescent="0.25">
      <c r="A84" s="24">
        <v>2014</v>
      </c>
      <c r="B84" s="65">
        <f t="shared" si="2"/>
        <v>131339</v>
      </c>
      <c r="C84" s="65">
        <f t="shared" si="2"/>
        <v>917048332</v>
      </c>
      <c r="D84" s="53">
        <f t="shared" si="3"/>
        <v>1.4321927799984264E-4</v>
      </c>
    </row>
    <row r="85" spans="1:4" x14ac:dyDescent="0.25">
      <c r="A85" s="23">
        <v>2015</v>
      </c>
      <c r="B85" s="64">
        <f t="shared" si="2"/>
        <v>107523</v>
      </c>
      <c r="C85" s="64">
        <f t="shared" si="2"/>
        <v>779407587</v>
      </c>
      <c r="D85" s="52">
        <f t="shared" si="3"/>
        <v>1.3795477718386644E-4</v>
      </c>
    </row>
    <row r="86" spans="1:4" x14ac:dyDescent="0.25">
      <c r="A86" t="s">
        <v>15</v>
      </c>
    </row>
  </sheetData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95"/>
  <sheetViews>
    <sheetView topLeftCell="A75" workbookViewId="0">
      <selection activeCell="H87" sqref="H87"/>
    </sheetView>
  </sheetViews>
  <sheetFormatPr baseColWidth="10" defaultRowHeight="15" x14ac:dyDescent="0.25"/>
  <cols>
    <col min="3" max="3" width="14" customWidth="1"/>
    <col min="4" max="4" width="15.140625" customWidth="1"/>
    <col min="5" max="5" width="16.42578125" customWidth="1"/>
  </cols>
  <sheetData>
    <row r="5" spans="1:6" ht="87.75" customHeight="1" x14ac:dyDescent="0.25">
      <c r="A5" s="21" t="s">
        <v>6</v>
      </c>
      <c r="B5" s="21" t="s">
        <v>73</v>
      </c>
      <c r="C5" s="21" t="s">
        <v>92</v>
      </c>
      <c r="D5" s="21" t="s">
        <v>78</v>
      </c>
      <c r="E5" s="21" t="s">
        <v>91</v>
      </c>
      <c r="F5" s="47" t="s">
        <v>74</v>
      </c>
    </row>
    <row r="6" spans="1:6" x14ac:dyDescent="0.25">
      <c r="A6" s="23">
        <v>1991</v>
      </c>
      <c r="B6" s="64">
        <v>0</v>
      </c>
      <c r="C6" s="83">
        <v>148365</v>
      </c>
      <c r="D6" s="62">
        <v>1778249</v>
      </c>
      <c r="E6" s="62">
        <v>35859984</v>
      </c>
      <c r="F6" s="23">
        <f>((B6-C6)/(D6+E6))</f>
        <v>-3.9418694283549389E-3</v>
      </c>
    </row>
    <row r="7" spans="1:6" x14ac:dyDescent="0.25">
      <c r="A7" s="24">
        <v>1992</v>
      </c>
      <c r="B7" s="65">
        <v>0</v>
      </c>
      <c r="C7" s="84">
        <v>32570</v>
      </c>
      <c r="D7" s="63">
        <v>1662596</v>
      </c>
      <c r="E7" s="63">
        <v>63663232</v>
      </c>
      <c r="F7" s="24">
        <f t="shared" ref="F7:F30" si="0">((B7-C7)/(D7+E7))</f>
        <v>-4.9857768354654461E-4</v>
      </c>
    </row>
    <row r="8" spans="1:6" x14ac:dyDescent="0.25">
      <c r="A8" s="23">
        <v>1993</v>
      </c>
      <c r="B8" s="64">
        <v>0</v>
      </c>
      <c r="C8" s="83">
        <v>40947</v>
      </c>
      <c r="D8" s="62">
        <v>1061448</v>
      </c>
      <c r="E8" s="62">
        <v>74975936</v>
      </c>
      <c r="F8" s="23">
        <f t="shared" si="0"/>
        <v>-5.3851142485385878E-4</v>
      </c>
    </row>
    <row r="9" spans="1:6" x14ac:dyDescent="0.25">
      <c r="A9" s="24">
        <v>1994</v>
      </c>
      <c r="B9" s="65">
        <v>0</v>
      </c>
      <c r="C9" s="84">
        <v>8389</v>
      </c>
      <c r="D9" s="63">
        <v>3098427</v>
      </c>
      <c r="E9" s="63">
        <v>109850800</v>
      </c>
      <c r="F9" s="24">
        <f t="shared" si="0"/>
        <v>-7.4272309982254244E-5</v>
      </c>
    </row>
    <row r="10" spans="1:6" x14ac:dyDescent="0.25">
      <c r="A10" s="23">
        <v>1995</v>
      </c>
      <c r="B10" s="64">
        <v>0</v>
      </c>
      <c r="C10" s="83">
        <v>115164</v>
      </c>
      <c r="D10" s="62">
        <v>2575664</v>
      </c>
      <c r="E10" s="62">
        <v>105343744</v>
      </c>
      <c r="F10" s="23">
        <f t="shared" si="0"/>
        <v>-1.0671296491915523E-3</v>
      </c>
    </row>
    <row r="11" spans="1:6" x14ac:dyDescent="0.25">
      <c r="A11" s="24">
        <v>1996</v>
      </c>
      <c r="B11" s="65">
        <v>0</v>
      </c>
      <c r="C11" s="84">
        <v>100688</v>
      </c>
      <c r="D11" s="63">
        <v>1893830</v>
      </c>
      <c r="E11" s="63">
        <v>177848704</v>
      </c>
      <c r="F11" s="24">
        <f t="shared" si="0"/>
        <v>-5.6017903920281889E-4</v>
      </c>
    </row>
    <row r="12" spans="1:6" x14ac:dyDescent="0.25">
      <c r="A12" s="23">
        <v>1997</v>
      </c>
      <c r="B12" s="64">
        <v>0</v>
      </c>
      <c r="C12" s="83">
        <v>171337</v>
      </c>
      <c r="D12" s="62">
        <v>2105432</v>
      </c>
      <c r="E12" s="62">
        <v>178960240</v>
      </c>
      <c r="F12" s="23">
        <f t="shared" si="0"/>
        <v>-9.4626992575378951E-4</v>
      </c>
    </row>
    <row r="13" spans="1:6" x14ac:dyDescent="0.25">
      <c r="A13" s="24">
        <v>1998</v>
      </c>
      <c r="B13" s="65">
        <v>0</v>
      </c>
      <c r="C13" s="84">
        <v>133750</v>
      </c>
      <c r="D13" s="63">
        <v>2388341</v>
      </c>
      <c r="E13" s="63">
        <v>168060832</v>
      </c>
      <c r="F13" s="24">
        <f t="shared" si="0"/>
        <v>-7.846913988840533E-4</v>
      </c>
    </row>
    <row r="14" spans="1:6" x14ac:dyDescent="0.25">
      <c r="A14" s="23">
        <v>1999</v>
      </c>
      <c r="B14" s="64">
        <v>0</v>
      </c>
      <c r="C14" s="83">
        <v>53776</v>
      </c>
      <c r="D14" s="62">
        <v>5863169</v>
      </c>
      <c r="E14" s="62">
        <v>153232320</v>
      </c>
      <c r="F14" s="23">
        <f t="shared" si="0"/>
        <v>-3.3801084077248725E-4</v>
      </c>
    </row>
    <row r="15" spans="1:6" x14ac:dyDescent="0.25">
      <c r="A15" s="24">
        <v>2000</v>
      </c>
      <c r="B15" s="65">
        <v>0</v>
      </c>
      <c r="C15" s="84">
        <v>116431</v>
      </c>
      <c r="D15" s="63">
        <v>11582314</v>
      </c>
      <c r="E15" s="63">
        <v>174194088</v>
      </c>
      <c r="F15" s="24">
        <f t="shared" si="0"/>
        <v>-6.2672653117697911E-4</v>
      </c>
    </row>
    <row r="16" spans="1:6" x14ac:dyDescent="0.25">
      <c r="A16" s="23">
        <v>2001</v>
      </c>
      <c r="B16" s="64">
        <v>0</v>
      </c>
      <c r="C16" s="83">
        <v>70904</v>
      </c>
      <c r="D16" s="62">
        <v>14842645</v>
      </c>
      <c r="E16" s="62">
        <v>168864669</v>
      </c>
      <c r="F16" s="23">
        <f t="shared" si="0"/>
        <v>-3.859617696005288E-4</v>
      </c>
    </row>
    <row r="17" spans="1:6" x14ac:dyDescent="0.25">
      <c r="A17" s="24">
        <v>2002</v>
      </c>
      <c r="B17" s="65">
        <v>0</v>
      </c>
      <c r="C17" s="84">
        <v>185138</v>
      </c>
      <c r="D17" s="63">
        <v>6597203</v>
      </c>
      <c r="E17" s="63">
        <v>149844940</v>
      </c>
      <c r="F17" s="24">
        <f t="shared" si="0"/>
        <v>-1.1834279206978135E-3</v>
      </c>
    </row>
    <row r="18" spans="1:6" x14ac:dyDescent="0.25">
      <c r="A18" s="23">
        <v>2003</v>
      </c>
      <c r="B18" s="64">
        <v>0</v>
      </c>
      <c r="C18" s="83">
        <v>4813</v>
      </c>
      <c r="D18" s="62">
        <v>7028917</v>
      </c>
      <c r="E18" s="62">
        <v>170752787</v>
      </c>
      <c r="F18" s="23">
        <f t="shared" si="0"/>
        <v>-2.7072527103238926E-5</v>
      </c>
    </row>
    <row r="19" spans="1:6" x14ac:dyDescent="0.25">
      <c r="A19" s="24">
        <v>2004</v>
      </c>
      <c r="B19" s="65">
        <v>0</v>
      </c>
      <c r="C19" s="84">
        <v>4050</v>
      </c>
      <c r="D19" s="63">
        <v>4983841</v>
      </c>
      <c r="E19" s="63">
        <v>224139333</v>
      </c>
      <c r="F19" s="24">
        <f t="shared" si="0"/>
        <v>-1.7676081948829848E-5</v>
      </c>
    </row>
    <row r="20" spans="1:6" x14ac:dyDescent="0.25">
      <c r="A20" s="23">
        <v>2005</v>
      </c>
      <c r="B20" s="64">
        <v>0</v>
      </c>
      <c r="C20" s="83">
        <v>10531</v>
      </c>
      <c r="D20" s="62">
        <v>7254857</v>
      </c>
      <c r="E20" s="62">
        <v>237022662</v>
      </c>
      <c r="F20" s="23">
        <f t="shared" si="0"/>
        <v>-4.3110803004348507E-5</v>
      </c>
    </row>
    <row r="21" spans="1:6" x14ac:dyDescent="0.25">
      <c r="A21" s="24">
        <v>2006</v>
      </c>
      <c r="B21" s="65">
        <v>306909</v>
      </c>
      <c r="C21" s="84">
        <v>0</v>
      </c>
      <c r="D21" s="63">
        <v>15327951</v>
      </c>
      <c r="E21" s="63">
        <v>280300725</v>
      </c>
      <c r="F21" s="24">
        <f t="shared" si="0"/>
        <v>1.0381570697153885E-3</v>
      </c>
    </row>
    <row r="22" spans="1:6" x14ac:dyDescent="0.25">
      <c r="A22" s="23">
        <v>2007</v>
      </c>
      <c r="B22" s="64">
        <v>0</v>
      </c>
      <c r="C22" s="83">
        <v>57194</v>
      </c>
      <c r="D22" s="62">
        <v>19518822</v>
      </c>
      <c r="E22" s="62">
        <v>391033498</v>
      </c>
      <c r="F22" s="23">
        <f t="shared" si="0"/>
        <v>-1.3930989355997306E-4</v>
      </c>
    </row>
    <row r="23" spans="1:6" x14ac:dyDescent="0.25">
      <c r="A23" s="24">
        <v>2008</v>
      </c>
      <c r="B23" s="65">
        <v>0</v>
      </c>
      <c r="C23" s="84">
        <v>293555</v>
      </c>
      <c r="D23" s="63">
        <v>24837558</v>
      </c>
      <c r="E23" s="63">
        <v>574810004</v>
      </c>
      <c r="F23" s="24">
        <f t="shared" si="0"/>
        <v>-4.8954589095786237E-4</v>
      </c>
    </row>
    <row r="24" spans="1:6" x14ac:dyDescent="0.25">
      <c r="A24" s="23">
        <v>2009</v>
      </c>
      <c r="B24" s="64">
        <v>0</v>
      </c>
      <c r="C24" s="83">
        <v>328167</v>
      </c>
      <c r="D24" s="62">
        <v>25134211</v>
      </c>
      <c r="E24" s="62">
        <v>515802624</v>
      </c>
      <c r="F24" s="23">
        <f t="shared" si="0"/>
        <v>-6.0666417734336767E-4</v>
      </c>
    </row>
    <row r="25" spans="1:6" x14ac:dyDescent="0.25">
      <c r="A25" s="24">
        <v>2010</v>
      </c>
      <c r="B25" s="65">
        <v>0</v>
      </c>
      <c r="C25" s="84">
        <v>104969</v>
      </c>
      <c r="D25" s="63">
        <v>22504591</v>
      </c>
      <c r="E25" s="63">
        <v>540767162</v>
      </c>
      <c r="F25" s="24">
        <f t="shared" si="0"/>
        <v>-1.8635587430211505E-4</v>
      </c>
    </row>
    <row r="26" spans="1:6" x14ac:dyDescent="0.25">
      <c r="A26" s="23">
        <v>2011</v>
      </c>
      <c r="B26" s="64">
        <v>0</v>
      </c>
      <c r="C26" s="83">
        <v>84825</v>
      </c>
      <c r="D26" s="62">
        <v>26330440</v>
      </c>
      <c r="E26" s="62">
        <v>614093966</v>
      </c>
      <c r="F26" s="23">
        <f t="shared" si="0"/>
        <v>-1.3245122953668321E-4</v>
      </c>
    </row>
    <row r="27" spans="1:6" x14ac:dyDescent="0.25">
      <c r="A27" s="24">
        <v>2012</v>
      </c>
      <c r="B27" s="65">
        <v>0</v>
      </c>
      <c r="C27" s="84">
        <v>80091</v>
      </c>
      <c r="D27" s="63">
        <v>33687928</v>
      </c>
      <c r="E27" s="63">
        <v>777458992</v>
      </c>
      <c r="F27" s="24">
        <f t="shared" si="0"/>
        <v>-9.8737969688647779E-5</v>
      </c>
    </row>
    <row r="28" spans="1:6" x14ac:dyDescent="0.25">
      <c r="A28" s="23">
        <v>2013</v>
      </c>
      <c r="B28" s="64">
        <v>0</v>
      </c>
      <c r="C28" s="83">
        <v>28245</v>
      </c>
      <c r="D28" s="62">
        <v>37224191</v>
      </c>
      <c r="E28" s="62">
        <v>843232195</v>
      </c>
      <c r="F28" s="23">
        <f t="shared" si="0"/>
        <v>-3.2079953588978799E-5</v>
      </c>
    </row>
    <row r="29" spans="1:6" x14ac:dyDescent="0.25">
      <c r="A29" s="24">
        <v>2014</v>
      </c>
      <c r="B29" s="65">
        <v>0</v>
      </c>
      <c r="C29" s="84">
        <v>131339</v>
      </c>
      <c r="D29" s="63">
        <v>36307394</v>
      </c>
      <c r="E29" s="63">
        <v>880740938</v>
      </c>
      <c r="F29" s="24">
        <f t="shared" si="0"/>
        <v>-1.4321927799984264E-4</v>
      </c>
    </row>
    <row r="30" spans="1:6" x14ac:dyDescent="0.25">
      <c r="A30" s="23">
        <v>2015</v>
      </c>
      <c r="B30" s="64">
        <v>0</v>
      </c>
      <c r="C30" s="83">
        <v>107523</v>
      </c>
      <c r="D30" s="62">
        <v>31756077</v>
      </c>
      <c r="E30" s="62">
        <v>747651510</v>
      </c>
      <c r="F30" s="23">
        <f t="shared" si="0"/>
        <v>-1.3795477718386644E-4</v>
      </c>
    </row>
    <row r="31" spans="1:6" x14ac:dyDescent="0.25">
      <c r="A31" t="s">
        <v>15</v>
      </c>
    </row>
    <row r="37" spans="1:9" ht="60" x14ac:dyDescent="0.25">
      <c r="A37" s="21" t="s">
        <v>6</v>
      </c>
      <c r="B37" s="21" t="s">
        <v>73</v>
      </c>
      <c r="C37" s="21" t="s">
        <v>38</v>
      </c>
      <c r="D37" s="21" t="s">
        <v>78</v>
      </c>
      <c r="E37" s="47" t="s">
        <v>37</v>
      </c>
      <c r="F37" s="47" t="s">
        <v>74</v>
      </c>
      <c r="G37" s="47" t="s">
        <v>75</v>
      </c>
      <c r="H37" s="47" t="s">
        <v>76</v>
      </c>
      <c r="I37" s="47" t="s">
        <v>39</v>
      </c>
    </row>
    <row r="38" spans="1:9" x14ac:dyDescent="0.25">
      <c r="A38" s="23">
        <v>1991</v>
      </c>
      <c r="B38" s="64">
        <v>0</v>
      </c>
      <c r="C38" s="25">
        <v>231.72366400000001</v>
      </c>
      <c r="D38" s="62">
        <v>1778249</v>
      </c>
      <c r="E38" s="25">
        <v>7.2686346239999997</v>
      </c>
      <c r="F38" s="23">
        <f>((B38)/(C38*1000000))/((D38)/(E38*1000000000))</f>
        <v>0</v>
      </c>
      <c r="G38" s="23">
        <f>F38-1</f>
        <v>-1</v>
      </c>
      <c r="H38" s="23">
        <f>F38+1</f>
        <v>1</v>
      </c>
      <c r="I38" s="23">
        <f>G38/H38</f>
        <v>-1</v>
      </c>
    </row>
    <row r="39" spans="1:9" x14ac:dyDescent="0.25">
      <c r="A39" s="24">
        <v>1992</v>
      </c>
      <c r="B39" s="65">
        <v>0</v>
      </c>
      <c r="C39" s="26">
        <v>197.43047999999999</v>
      </c>
      <c r="D39" s="63">
        <v>1662596</v>
      </c>
      <c r="E39" s="26">
        <v>6.9160427520000001</v>
      </c>
      <c r="F39" s="24">
        <f t="shared" ref="F39:F62" si="1">((B39)/(C39*1000000))/((D39)/(E39*1000000000))</f>
        <v>0</v>
      </c>
      <c r="G39" s="24">
        <f t="shared" ref="G39:G62" si="2">F39-1</f>
        <v>-1</v>
      </c>
      <c r="H39" s="24">
        <f t="shared" ref="H39:H62" si="3">F39+1</f>
        <v>1</v>
      </c>
      <c r="I39" s="24">
        <f t="shared" ref="I39:I62" si="4">G39/H39</f>
        <v>-1</v>
      </c>
    </row>
    <row r="40" spans="1:9" x14ac:dyDescent="0.25">
      <c r="A40" s="23">
        <v>1993</v>
      </c>
      <c r="B40" s="64">
        <v>0</v>
      </c>
      <c r="C40" s="25">
        <v>238.505312</v>
      </c>
      <c r="D40" s="62">
        <v>1061448</v>
      </c>
      <c r="E40" s="25">
        <v>7.1234385920000003</v>
      </c>
      <c r="F40" s="23">
        <f t="shared" si="1"/>
        <v>0</v>
      </c>
      <c r="G40" s="23">
        <f t="shared" si="2"/>
        <v>-1</v>
      </c>
      <c r="H40" s="23">
        <f t="shared" si="3"/>
        <v>1</v>
      </c>
      <c r="I40" s="23">
        <f t="shared" si="4"/>
        <v>-1</v>
      </c>
    </row>
    <row r="41" spans="1:9" x14ac:dyDescent="0.25">
      <c r="A41" s="24">
        <v>1994</v>
      </c>
      <c r="B41" s="65">
        <v>0</v>
      </c>
      <c r="C41" s="26">
        <v>353.048384</v>
      </c>
      <c r="D41" s="63">
        <v>3098427</v>
      </c>
      <c r="E41" s="26">
        <v>8.5375165440000007</v>
      </c>
      <c r="F41" s="24">
        <f t="shared" si="1"/>
        <v>0</v>
      </c>
      <c r="G41" s="24">
        <f t="shared" si="2"/>
        <v>-1</v>
      </c>
      <c r="H41" s="24">
        <f t="shared" si="3"/>
        <v>1</v>
      </c>
      <c r="I41" s="24">
        <f t="shared" si="4"/>
        <v>-1</v>
      </c>
    </row>
    <row r="42" spans="1:9" x14ac:dyDescent="0.25">
      <c r="A42" s="23">
        <v>1995</v>
      </c>
      <c r="B42" s="64">
        <v>0</v>
      </c>
      <c r="C42" s="25">
        <v>363.738112</v>
      </c>
      <c r="D42" s="62">
        <v>2575664</v>
      </c>
      <c r="E42" s="25">
        <v>10.201048064</v>
      </c>
      <c r="F42" s="23">
        <f t="shared" si="1"/>
        <v>0</v>
      </c>
      <c r="G42" s="23">
        <f t="shared" si="2"/>
        <v>-1</v>
      </c>
      <c r="H42" s="23">
        <f t="shared" si="3"/>
        <v>1</v>
      </c>
      <c r="I42" s="23">
        <f t="shared" si="4"/>
        <v>-1</v>
      </c>
    </row>
    <row r="43" spans="1:9" x14ac:dyDescent="0.25">
      <c r="A43" s="24">
        <v>1996</v>
      </c>
      <c r="B43" s="65">
        <v>0</v>
      </c>
      <c r="C43" s="26">
        <v>348.96441600000003</v>
      </c>
      <c r="D43" s="63">
        <v>1893830</v>
      </c>
      <c r="E43" s="26">
        <v>10.647555071999999</v>
      </c>
      <c r="F43" s="24">
        <f t="shared" si="1"/>
        <v>0</v>
      </c>
      <c r="G43" s="24">
        <f t="shared" si="2"/>
        <v>-1</v>
      </c>
      <c r="H43" s="24">
        <f t="shared" si="3"/>
        <v>1</v>
      </c>
      <c r="I43" s="24">
        <f t="shared" si="4"/>
        <v>-1</v>
      </c>
    </row>
    <row r="44" spans="1:9" x14ac:dyDescent="0.25">
      <c r="A44" s="23">
        <v>1997</v>
      </c>
      <c r="B44" s="64">
        <v>0</v>
      </c>
      <c r="C44" s="25">
        <v>362.45555200000001</v>
      </c>
      <c r="D44" s="62">
        <v>2105432</v>
      </c>
      <c r="E44" s="25">
        <v>11.549019136</v>
      </c>
      <c r="F44" s="23">
        <f t="shared" si="1"/>
        <v>0</v>
      </c>
      <c r="G44" s="23">
        <f t="shared" si="2"/>
        <v>-1</v>
      </c>
      <c r="H44" s="23">
        <f t="shared" si="3"/>
        <v>1</v>
      </c>
      <c r="I44" s="23">
        <f t="shared" si="4"/>
        <v>-1</v>
      </c>
    </row>
    <row r="45" spans="1:9" x14ac:dyDescent="0.25">
      <c r="A45" s="24">
        <v>1998</v>
      </c>
      <c r="B45" s="65">
        <v>0</v>
      </c>
      <c r="C45" s="26">
        <v>268.30427200000003</v>
      </c>
      <c r="D45" s="63">
        <v>2388341</v>
      </c>
      <c r="E45" s="26">
        <v>10.8212224</v>
      </c>
      <c r="F45" s="24">
        <f t="shared" si="1"/>
        <v>0</v>
      </c>
      <c r="G45" s="24">
        <f t="shared" si="2"/>
        <v>-1</v>
      </c>
      <c r="H45" s="24">
        <f t="shared" si="3"/>
        <v>1</v>
      </c>
      <c r="I45" s="24">
        <f t="shared" si="4"/>
        <v>-1</v>
      </c>
    </row>
    <row r="46" spans="1:9" x14ac:dyDescent="0.25">
      <c r="A46" s="23">
        <v>1999</v>
      </c>
      <c r="B46" s="64">
        <v>0</v>
      </c>
      <c r="C46" s="25">
        <v>245.27276800000001</v>
      </c>
      <c r="D46" s="62">
        <v>5863169</v>
      </c>
      <c r="E46" s="25">
        <v>11.617030143999999</v>
      </c>
      <c r="F46" s="23">
        <f t="shared" si="1"/>
        <v>0</v>
      </c>
      <c r="G46" s="23">
        <f t="shared" si="2"/>
        <v>-1</v>
      </c>
      <c r="H46" s="23">
        <f t="shared" si="3"/>
        <v>1</v>
      </c>
      <c r="I46" s="23">
        <f t="shared" si="4"/>
        <v>-1</v>
      </c>
    </row>
    <row r="47" spans="1:9" x14ac:dyDescent="0.25">
      <c r="A47" s="24">
        <v>2000</v>
      </c>
      <c r="B47" s="65">
        <v>0</v>
      </c>
      <c r="C47" s="26">
        <v>230.43402599999999</v>
      </c>
      <c r="D47" s="63">
        <v>11582314</v>
      </c>
      <c r="E47" s="26">
        <v>13.158400846999999</v>
      </c>
      <c r="F47" s="24">
        <f t="shared" si="1"/>
        <v>0</v>
      </c>
      <c r="G47" s="24">
        <f t="shared" si="2"/>
        <v>-1</v>
      </c>
      <c r="H47" s="24">
        <f t="shared" si="3"/>
        <v>1</v>
      </c>
      <c r="I47" s="24">
        <f t="shared" si="4"/>
        <v>-1</v>
      </c>
    </row>
    <row r="48" spans="1:9" x14ac:dyDescent="0.25">
      <c r="A48" s="23">
        <v>2001</v>
      </c>
      <c r="B48" s="64">
        <v>0</v>
      </c>
      <c r="C48" s="25">
        <v>164.73068699999999</v>
      </c>
      <c r="D48" s="62">
        <v>14842645</v>
      </c>
      <c r="E48" s="25">
        <v>12.301486486</v>
      </c>
      <c r="F48" s="23">
        <f t="shared" si="1"/>
        <v>0</v>
      </c>
      <c r="G48" s="23">
        <f t="shared" si="2"/>
        <v>-1</v>
      </c>
      <c r="H48" s="23">
        <f t="shared" si="3"/>
        <v>1</v>
      </c>
      <c r="I48" s="23">
        <f t="shared" si="4"/>
        <v>-1</v>
      </c>
    </row>
    <row r="49" spans="1:9" x14ac:dyDescent="0.25">
      <c r="A49" s="24">
        <v>2002</v>
      </c>
      <c r="B49" s="65">
        <v>0</v>
      </c>
      <c r="C49" s="26">
        <v>193.49060499999999</v>
      </c>
      <c r="D49" s="63">
        <v>6597203</v>
      </c>
      <c r="E49" s="26">
        <v>11.897488381000001</v>
      </c>
      <c r="F49" s="24">
        <f t="shared" si="1"/>
        <v>0</v>
      </c>
      <c r="G49" s="24">
        <f t="shared" si="2"/>
        <v>-1</v>
      </c>
      <c r="H49" s="24">
        <f t="shared" si="3"/>
        <v>1</v>
      </c>
      <c r="I49" s="24">
        <f t="shared" si="4"/>
        <v>-1</v>
      </c>
    </row>
    <row r="50" spans="1:9" x14ac:dyDescent="0.25">
      <c r="A50" s="23">
        <v>2003</v>
      </c>
      <c r="B50" s="64">
        <v>0</v>
      </c>
      <c r="C50" s="25">
        <v>201.53248400000001</v>
      </c>
      <c r="D50" s="62">
        <v>7028917</v>
      </c>
      <c r="E50" s="25">
        <v>13.092218068999999</v>
      </c>
      <c r="F50" s="23">
        <f t="shared" si="1"/>
        <v>0</v>
      </c>
      <c r="G50" s="23">
        <f t="shared" si="2"/>
        <v>-1</v>
      </c>
      <c r="H50" s="23">
        <f t="shared" si="3"/>
        <v>1</v>
      </c>
      <c r="I50" s="23">
        <f t="shared" si="4"/>
        <v>-1</v>
      </c>
    </row>
    <row r="51" spans="1:9" x14ac:dyDescent="0.25">
      <c r="A51" s="24">
        <v>2004</v>
      </c>
      <c r="B51" s="65">
        <v>0</v>
      </c>
      <c r="C51" s="26">
        <v>262.07760000000002</v>
      </c>
      <c r="D51" s="63">
        <v>4983841</v>
      </c>
      <c r="E51" s="26">
        <v>16.729677706</v>
      </c>
      <c r="F51" s="24">
        <f t="shared" si="1"/>
        <v>0</v>
      </c>
      <c r="G51" s="24">
        <f t="shared" si="2"/>
        <v>-1</v>
      </c>
      <c r="H51" s="24">
        <f t="shared" si="3"/>
        <v>1</v>
      </c>
      <c r="I51" s="24">
        <f t="shared" si="4"/>
        <v>-1</v>
      </c>
    </row>
    <row r="52" spans="1:9" x14ac:dyDescent="0.25">
      <c r="A52" s="23">
        <v>2005</v>
      </c>
      <c r="B52" s="64">
        <v>0</v>
      </c>
      <c r="C52" s="25">
        <v>330.18058400000001</v>
      </c>
      <c r="D52" s="62">
        <v>7254857</v>
      </c>
      <c r="E52" s="25">
        <v>21.190438735000001</v>
      </c>
      <c r="F52" s="23">
        <f t="shared" si="1"/>
        <v>0</v>
      </c>
      <c r="G52" s="23">
        <f t="shared" si="2"/>
        <v>-1</v>
      </c>
      <c r="H52" s="23">
        <f t="shared" si="3"/>
        <v>1</v>
      </c>
      <c r="I52" s="23">
        <f t="shared" si="4"/>
        <v>-1</v>
      </c>
    </row>
    <row r="53" spans="1:9" x14ac:dyDescent="0.25">
      <c r="A53" s="24">
        <v>2006</v>
      </c>
      <c r="B53" s="65">
        <v>306909</v>
      </c>
      <c r="C53" s="26">
        <v>323.75024300000001</v>
      </c>
      <c r="D53" s="63">
        <v>15327951</v>
      </c>
      <c r="E53" s="26">
        <v>24.390975102999999</v>
      </c>
      <c r="F53" s="24">
        <f t="shared" si="1"/>
        <v>1.5084974507751296</v>
      </c>
      <c r="G53" s="24">
        <f t="shared" si="2"/>
        <v>0.50849745077512964</v>
      </c>
      <c r="H53" s="24">
        <f t="shared" si="3"/>
        <v>2.5084974507751294</v>
      </c>
      <c r="I53" s="24">
        <f t="shared" si="4"/>
        <v>0.20270997310282424</v>
      </c>
    </row>
    <row r="54" spans="1:9" x14ac:dyDescent="0.25">
      <c r="A54" s="23">
        <v>2007</v>
      </c>
      <c r="B54" s="64">
        <v>0</v>
      </c>
      <c r="C54" s="25">
        <v>395.28751399999999</v>
      </c>
      <c r="D54" s="62">
        <v>19518822</v>
      </c>
      <c r="E54" s="25">
        <v>29.991332</v>
      </c>
      <c r="F54" s="23">
        <f t="shared" si="1"/>
        <v>0</v>
      </c>
      <c r="G54" s="23">
        <f t="shared" si="2"/>
        <v>-1</v>
      </c>
      <c r="H54" s="23">
        <f t="shared" si="3"/>
        <v>1</v>
      </c>
      <c r="I54" s="23">
        <f t="shared" si="4"/>
        <v>-1</v>
      </c>
    </row>
    <row r="55" spans="1:9" x14ac:dyDescent="0.25">
      <c r="A55" s="24">
        <v>2008</v>
      </c>
      <c r="B55" s="65">
        <v>0</v>
      </c>
      <c r="C55" s="26">
        <v>371.56209999999999</v>
      </c>
      <c r="D55" s="63">
        <v>24837558</v>
      </c>
      <c r="E55" s="26">
        <v>37.625882064999999</v>
      </c>
      <c r="F55" s="24">
        <f t="shared" si="1"/>
        <v>0</v>
      </c>
      <c r="G55" s="24">
        <f t="shared" si="2"/>
        <v>-1</v>
      </c>
      <c r="H55" s="24">
        <f t="shared" si="3"/>
        <v>1</v>
      </c>
      <c r="I55" s="24">
        <f t="shared" si="4"/>
        <v>-1</v>
      </c>
    </row>
    <row r="56" spans="1:9" x14ac:dyDescent="0.25">
      <c r="A56" s="23">
        <v>2009</v>
      </c>
      <c r="B56" s="64">
        <v>0</v>
      </c>
      <c r="C56" s="25">
        <v>336.29559</v>
      </c>
      <c r="D56" s="62">
        <v>25134211</v>
      </c>
      <c r="E56" s="25">
        <v>32.852985836999999</v>
      </c>
      <c r="F56" s="23">
        <f t="shared" si="1"/>
        <v>0</v>
      </c>
      <c r="G56" s="23">
        <f t="shared" si="2"/>
        <v>-1</v>
      </c>
      <c r="H56" s="23">
        <f t="shared" si="3"/>
        <v>1</v>
      </c>
      <c r="I56" s="23">
        <f t="shared" si="4"/>
        <v>-1</v>
      </c>
    </row>
    <row r="57" spans="1:9" x14ac:dyDescent="0.25">
      <c r="A57" s="24">
        <v>2010</v>
      </c>
      <c r="B57" s="65">
        <v>0</v>
      </c>
      <c r="C57" s="26">
        <v>511.05816700000003</v>
      </c>
      <c r="D57" s="63">
        <v>22504591</v>
      </c>
      <c r="E57" s="26">
        <v>39.819528642000002</v>
      </c>
      <c r="F57" s="24">
        <f t="shared" si="1"/>
        <v>0</v>
      </c>
      <c r="G57" s="24">
        <f t="shared" si="2"/>
        <v>-1</v>
      </c>
      <c r="H57" s="24">
        <f t="shared" si="3"/>
        <v>1</v>
      </c>
      <c r="I57" s="24">
        <f t="shared" si="4"/>
        <v>-1</v>
      </c>
    </row>
    <row r="58" spans="1:9" x14ac:dyDescent="0.25">
      <c r="A58" s="23">
        <v>2011</v>
      </c>
      <c r="B58" s="64">
        <v>0</v>
      </c>
      <c r="C58" s="25">
        <v>527.96261100000004</v>
      </c>
      <c r="D58" s="62">
        <v>26330440</v>
      </c>
      <c r="E58" s="25">
        <v>56.953516086</v>
      </c>
      <c r="F58" s="23">
        <f t="shared" si="1"/>
        <v>0</v>
      </c>
      <c r="G58" s="23">
        <f t="shared" si="2"/>
        <v>-1</v>
      </c>
      <c r="H58" s="23">
        <f t="shared" si="3"/>
        <v>1</v>
      </c>
      <c r="I58" s="23">
        <f t="shared" si="4"/>
        <v>-1</v>
      </c>
    </row>
    <row r="59" spans="1:9" x14ac:dyDescent="0.25">
      <c r="A59" s="24">
        <v>2012</v>
      </c>
      <c r="B59" s="65">
        <v>0</v>
      </c>
      <c r="C59" s="26">
        <v>360.24002999999999</v>
      </c>
      <c r="D59" s="63">
        <v>33687928</v>
      </c>
      <c r="E59" s="26">
        <v>60.273618167999999</v>
      </c>
      <c r="F59" s="24">
        <f t="shared" si="1"/>
        <v>0</v>
      </c>
      <c r="G59" s="24">
        <f t="shared" si="2"/>
        <v>-1</v>
      </c>
      <c r="H59" s="24">
        <f t="shared" si="3"/>
        <v>1</v>
      </c>
      <c r="I59" s="24">
        <f t="shared" si="4"/>
        <v>-1</v>
      </c>
    </row>
    <row r="60" spans="1:9" x14ac:dyDescent="0.25">
      <c r="A60" s="23">
        <v>2013</v>
      </c>
      <c r="B60" s="64">
        <v>0</v>
      </c>
      <c r="C60" s="25">
        <v>387.85482100000002</v>
      </c>
      <c r="D60" s="62">
        <v>37224191</v>
      </c>
      <c r="E60" s="25">
        <v>58.821869986999999</v>
      </c>
      <c r="F60" s="23">
        <f t="shared" si="1"/>
        <v>0</v>
      </c>
      <c r="G60" s="23">
        <f t="shared" si="2"/>
        <v>-1</v>
      </c>
      <c r="H60" s="23">
        <f t="shared" si="3"/>
        <v>1</v>
      </c>
      <c r="I60" s="23">
        <f t="shared" si="4"/>
        <v>-1</v>
      </c>
    </row>
    <row r="61" spans="1:9" x14ac:dyDescent="0.25">
      <c r="A61" s="24">
        <v>2014</v>
      </c>
      <c r="B61" s="65">
        <v>0</v>
      </c>
      <c r="C61" s="26">
        <v>420.90412900000001</v>
      </c>
      <c r="D61" s="63">
        <v>36307394</v>
      </c>
      <c r="E61" s="26">
        <v>54.794812014999998</v>
      </c>
      <c r="F61" s="24">
        <f t="shared" si="1"/>
        <v>0</v>
      </c>
      <c r="G61" s="24">
        <f t="shared" si="2"/>
        <v>-1</v>
      </c>
      <c r="H61" s="24">
        <f t="shared" si="3"/>
        <v>1</v>
      </c>
      <c r="I61" s="24">
        <f t="shared" si="4"/>
        <v>-1</v>
      </c>
    </row>
    <row r="62" spans="1:9" x14ac:dyDescent="0.25">
      <c r="A62" s="23">
        <v>2015</v>
      </c>
      <c r="B62" s="64">
        <v>0</v>
      </c>
      <c r="C62" s="25">
        <v>519.89930400000003</v>
      </c>
      <c r="D62" s="62">
        <v>31756077</v>
      </c>
      <c r="E62" s="25">
        <v>35.690766592999999</v>
      </c>
      <c r="F62" s="23">
        <f t="shared" si="1"/>
        <v>0</v>
      </c>
      <c r="G62" s="23">
        <f t="shared" si="2"/>
        <v>-1</v>
      </c>
      <c r="H62" s="23">
        <f t="shared" si="3"/>
        <v>1</v>
      </c>
      <c r="I62" s="23">
        <f t="shared" si="4"/>
        <v>-1</v>
      </c>
    </row>
    <row r="63" spans="1:9" x14ac:dyDescent="0.25">
      <c r="A63" t="s">
        <v>15</v>
      </c>
    </row>
    <row r="69" spans="1:4" ht="60" x14ac:dyDescent="0.25">
      <c r="A69" s="21" t="s">
        <v>6</v>
      </c>
      <c r="B69" s="21" t="s">
        <v>73</v>
      </c>
      <c r="C69" s="21" t="s">
        <v>92</v>
      </c>
      <c r="D69" s="21" t="s">
        <v>117</v>
      </c>
    </row>
    <row r="70" spans="1:4" x14ac:dyDescent="0.25">
      <c r="A70" s="23">
        <v>1991</v>
      </c>
      <c r="B70" s="64">
        <v>0</v>
      </c>
      <c r="C70" s="83">
        <v>148365</v>
      </c>
      <c r="D70" s="23">
        <f>(1-(B70-C70)/(B70+C70))</f>
        <v>2</v>
      </c>
    </row>
    <row r="71" spans="1:4" x14ac:dyDescent="0.25">
      <c r="A71" s="24">
        <v>1992</v>
      </c>
      <c r="B71" s="65">
        <v>0</v>
      </c>
      <c r="C71" s="84">
        <v>32570</v>
      </c>
      <c r="D71" s="24">
        <f t="shared" ref="D71:D94" si="5">(1-((B71-C71)/(B71+C71)))</f>
        <v>2</v>
      </c>
    </row>
    <row r="72" spans="1:4" x14ac:dyDescent="0.25">
      <c r="A72" s="23">
        <v>1993</v>
      </c>
      <c r="B72" s="64">
        <v>0</v>
      </c>
      <c r="C72" s="83">
        <v>40947</v>
      </c>
      <c r="D72" s="23">
        <f t="shared" si="5"/>
        <v>2</v>
      </c>
    </row>
    <row r="73" spans="1:4" x14ac:dyDescent="0.25">
      <c r="A73" s="24">
        <v>1994</v>
      </c>
      <c r="B73" s="65">
        <v>0</v>
      </c>
      <c r="C73" s="84">
        <v>8389</v>
      </c>
      <c r="D73" s="24">
        <f t="shared" si="5"/>
        <v>2</v>
      </c>
    </row>
    <row r="74" spans="1:4" x14ac:dyDescent="0.25">
      <c r="A74" s="23">
        <v>1995</v>
      </c>
      <c r="B74" s="64">
        <v>0</v>
      </c>
      <c r="C74" s="83">
        <v>115164</v>
      </c>
      <c r="D74" s="23">
        <f t="shared" si="5"/>
        <v>2</v>
      </c>
    </row>
    <row r="75" spans="1:4" x14ac:dyDescent="0.25">
      <c r="A75" s="24">
        <v>1996</v>
      </c>
      <c r="B75" s="65">
        <v>0</v>
      </c>
      <c r="C75" s="84">
        <v>100688</v>
      </c>
      <c r="D75" s="24">
        <f t="shared" si="5"/>
        <v>2</v>
      </c>
    </row>
    <row r="76" spans="1:4" x14ac:dyDescent="0.25">
      <c r="A76" s="23">
        <v>1997</v>
      </c>
      <c r="B76" s="64">
        <v>0</v>
      </c>
      <c r="C76" s="83">
        <v>171337</v>
      </c>
      <c r="D76" s="23">
        <f t="shared" si="5"/>
        <v>2</v>
      </c>
    </row>
    <row r="77" spans="1:4" x14ac:dyDescent="0.25">
      <c r="A77" s="24">
        <v>1998</v>
      </c>
      <c r="B77" s="65">
        <v>0</v>
      </c>
      <c r="C77" s="84">
        <v>133750</v>
      </c>
      <c r="D77" s="24">
        <f t="shared" si="5"/>
        <v>2</v>
      </c>
    </row>
    <row r="78" spans="1:4" x14ac:dyDescent="0.25">
      <c r="A78" s="23">
        <v>1999</v>
      </c>
      <c r="B78" s="64">
        <v>0</v>
      </c>
      <c r="C78" s="83">
        <v>53776</v>
      </c>
      <c r="D78" s="23">
        <f t="shared" si="5"/>
        <v>2</v>
      </c>
    </row>
    <row r="79" spans="1:4" x14ac:dyDescent="0.25">
      <c r="A79" s="24">
        <v>2000</v>
      </c>
      <c r="B79" s="65">
        <v>0</v>
      </c>
      <c r="C79" s="84">
        <v>116431</v>
      </c>
      <c r="D79" s="24">
        <f t="shared" si="5"/>
        <v>2</v>
      </c>
    </row>
    <row r="80" spans="1:4" x14ac:dyDescent="0.25">
      <c r="A80" s="23">
        <v>2001</v>
      </c>
      <c r="B80" s="64">
        <v>0</v>
      </c>
      <c r="C80" s="83">
        <v>70904</v>
      </c>
      <c r="D80" s="23">
        <f t="shared" si="5"/>
        <v>2</v>
      </c>
    </row>
    <row r="81" spans="1:4" x14ac:dyDescent="0.25">
      <c r="A81" s="24">
        <v>2002</v>
      </c>
      <c r="B81" s="65">
        <v>0</v>
      </c>
      <c r="C81" s="84">
        <v>185138</v>
      </c>
      <c r="D81" s="24">
        <f t="shared" si="5"/>
        <v>2</v>
      </c>
    </row>
    <row r="82" spans="1:4" x14ac:dyDescent="0.25">
      <c r="A82" s="23">
        <v>2003</v>
      </c>
      <c r="B82" s="64">
        <v>0</v>
      </c>
      <c r="C82" s="83">
        <v>4813</v>
      </c>
      <c r="D82" s="23">
        <f t="shared" si="5"/>
        <v>2</v>
      </c>
    </row>
    <row r="83" spans="1:4" x14ac:dyDescent="0.25">
      <c r="A83" s="24">
        <v>2004</v>
      </c>
      <c r="B83" s="65">
        <v>0</v>
      </c>
      <c r="C83" s="84">
        <v>4050</v>
      </c>
      <c r="D83" s="24">
        <f t="shared" si="5"/>
        <v>2</v>
      </c>
    </row>
    <row r="84" spans="1:4" x14ac:dyDescent="0.25">
      <c r="A84" s="23">
        <v>2005</v>
      </c>
      <c r="B84" s="64">
        <v>0</v>
      </c>
      <c r="C84" s="83">
        <v>10531</v>
      </c>
      <c r="D84" s="23">
        <f t="shared" si="5"/>
        <v>2</v>
      </c>
    </row>
    <row r="85" spans="1:4" x14ac:dyDescent="0.25">
      <c r="A85" s="24">
        <v>2006</v>
      </c>
      <c r="B85" s="65">
        <v>306909</v>
      </c>
      <c r="C85" s="84">
        <v>0</v>
      </c>
      <c r="D85" s="24">
        <f t="shared" si="5"/>
        <v>0</v>
      </c>
    </row>
    <row r="86" spans="1:4" x14ac:dyDescent="0.25">
      <c r="A86" s="23">
        <v>2007</v>
      </c>
      <c r="B86" s="64">
        <v>0</v>
      </c>
      <c r="C86" s="83">
        <v>57194</v>
      </c>
      <c r="D86" s="23">
        <f t="shared" si="5"/>
        <v>2</v>
      </c>
    </row>
    <row r="87" spans="1:4" x14ac:dyDescent="0.25">
      <c r="A87" s="24">
        <v>2008</v>
      </c>
      <c r="B87" s="65">
        <v>0</v>
      </c>
      <c r="C87" s="84">
        <v>293555</v>
      </c>
      <c r="D87" s="24">
        <f t="shared" si="5"/>
        <v>2</v>
      </c>
    </row>
    <row r="88" spans="1:4" x14ac:dyDescent="0.25">
      <c r="A88" s="23">
        <v>2009</v>
      </c>
      <c r="B88" s="64">
        <v>0</v>
      </c>
      <c r="C88" s="83">
        <v>328167</v>
      </c>
      <c r="D88" s="23">
        <f t="shared" si="5"/>
        <v>2</v>
      </c>
    </row>
    <row r="89" spans="1:4" x14ac:dyDescent="0.25">
      <c r="A89" s="24">
        <v>2010</v>
      </c>
      <c r="B89" s="65">
        <v>0</v>
      </c>
      <c r="C89" s="84">
        <v>104969</v>
      </c>
      <c r="D89" s="24">
        <f t="shared" si="5"/>
        <v>2</v>
      </c>
    </row>
    <row r="90" spans="1:4" x14ac:dyDescent="0.25">
      <c r="A90" s="23">
        <v>2011</v>
      </c>
      <c r="B90" s="64">
        <v>0</v>
      </c>
      <c r="C90" s="83">
        <v>84825</v>
      </c>
      <c r="D90" s="23">
        <f t="shared" si="5"/>
        <v>2</v>
      </c>
    </row>
    <row r="91" spans="1:4" x14ac:dyDescent="0.25">
      <c r="A91" s="24">
        <v>2012</v>
      </c>
      <c r="B91" s="65">
        <v>0</v>
      </c>
      <c r="C91" s="84">
        <v>80091</v>
      </c>
      <c r="D91" s="24">
        <f t="shared" si="5"/>
        <v>2</v>
      </c>
    </row>
    <row r="92" spans="1:4" x14ac:dyDescent="0.25">
      <c r="A92" s="23">
        <v>2013</v>
      </c>
      <c r="B92" s="64">
        <v>0</v>
      </c>
      <c r="C92" s="83">
        <v>28245</v>
      </c>
      <c r="D92" s="23">
        <f t="shared" si="5"/>
        <v>2</v>
      </c>
    </row>
    <row r="93" spans="1:4" x14ac:dyDescent="0.25">
      <c r="A93" s="24">
        <v>2014</v>
      </c>
      <c r="B93" s="65">
        <v>0</v>
      </c>
      <c r="C93" s="84">
        <v>131339</v>
      </c>
      <c r="D93" s="24">
        <f t="shared" si="5"/>
        <v>2</v>
      </c>
    </row>
    <row r="94" spans="1:4" x14ac:dyDescent="0.25">
      <c r="A94" s="23">
        <v>2015</v>
      </c>
      <c r="B94" s="64">
        <v>0</v>
      </c>
      <c r="C94" s="83">
        <v>107523</v>
      </c>
      <c r="D94" s="23">
        <f t="shared" si="5"/>
        <v>2</v>
      </c>
    </row>
    <row r="95" spans="1:4" x14ac:dyDescent="0.25">
      <c r="A95" t="s">
        <v>15</v>
      </c>
    </row>
  </sheetData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16" workbookViewId="0">
      <selection activeCell="A27" sqref="A27"/>
    </sheetView>
  </sheetViews>
  <sheetFormatPr baseColWidth="10" defaultRowHeight="15" x14ac:dyDescent="0.25"/>
  <sheetData>
    <row r="1" spans="1:2" ht="60" x14ac:dyDescent="0.25">
      <c r="A1" s="21" t="s">
        <v>6</v>
      </c>
      <c r="B1" s="21" t="s">
        <v>73</v>
      </c>
    </row>
    <row r="2" spans="1:2" x14ac:dyDescent="0.25">
      <c r="A2" s="23">
        <v>1991</v>
      </c>
      <c r="B2" s="64">
        <v>0</v>
      </c>
    </row>
    <row r="3" spans="1:2" x14ac:dyDescent="0.25">
      <c r="A3" s="24">
        <v>1992</v>
      </c>
      <c r="B3" s="65">
        <v>0</v>
      </c>
    </row>
    <row r="4" spans="1:2" x14ac:dyDescent="0.25">
      <c r="A4" s="23">
        <v>1993</v>
      </c>
      <c r="B4" s="64">
        <v>0</v>
      </c>
    </row>
    <row r="5" spans="1:2" x14ac:dyDescent="0.25">
      <c r="A5" s="24">
        <v>1994</v>
      </c>
      <c r="B5" s="65">
        <v>0</v>
      </c>
    </row>
    <row r="6" spans="1:2" x14ac:dyDescent="0.25">
      <c r="A6" s="23">
        <v>1995</v>
      </c>
      <c r="B6" s="64">
        <v>0</v>
      </c>
    </row>
    <row r="7" spans="1:2" x14ac:dyDescent="0.25">
      <c r="A7" s="24">
        <v>1996</v>
      </c>
      <c r="B7" s="65">
        <v>42800</v>
      </c>
    </row>
    <row r="8" spans="1:2" x14ac:dyDescent="0.25">
      <c r="A8" s="23">
        <v>1997</v>
      </c>
      <c r="B8" s="64">
        <v>13646</v>
      </c>
    </row>
    <row r="9" spans="1:2" x14ac:dyDescent="0.25">
      <c r="A9" s="24">
        <v>1998</v>
      </c>
      <c r="B9" s="65">
        <v>76650</v>
      </c>
    </row>
    <row r="10" spans="1:2" x14ac:dyDescent="0.25">
      <c r="A10" s="23">
        <v>1999</v>
      </c>
      <c r="B10" s="64">
        <v>53549</v>
      </c>
    </row>
    <row r="11" spans="1:2" x14ac:dyDescent="0.25">
      <c r="A11" s="24">
        <v>2000</v>
      </c>
      <c r="B11" s="65">
        <v>77641</v>
      </c>
    </row>
    <row r="12" spans="1:2" x14ac:dyDescent="0.25">
      <c r="A12" s="23">
        <v>2001</v>
      </c>
      <c r="B12" s="64">
        <v>80630</v>
      </c>
    </row>
    <row r="13" spans="1:2" x14ac:dyDescent="0.25">
      <c r="A13" s="24">
        <v>2002</v>
      </c>
      <c r="B13" s="65">
        <v>66659</v>
      </c>
    </row>
    <row r="14" spans="1:2" x14ac:dyDescent="0.25">
      <c r="A14" s="23">
        <v>2003</v>
      </c>
      <c r="B14" s="64">
        <v>41038</v>
      </c>
    </row>
    <row r="15" spans="1:2" x14ac:dyDescent="0.25">
      <c r="A15" s="24">
        <v>2004</v>
      </c>
      <c r="B15" s="65">
        <v>55305</v>
      </c>
    </row>
    <row r="16" spans="1:2" x14ac:dyDescent="0.25">
      <c r="A16" s="23">
        <v>2005</v>
      </c>
      <c r="B16" s="64">
        <v>267674</v>
      </c>
    </row>
    <row r="17" spans="1:2" x14ac:dyDescent="0.25">
      <c r="A17" s="24">
        <v>2006</v>
      </c>
      <c r="B17" s="65">
        <v>116748</v>
      </c>
    </row>
    <row r="18" spans="1:2" x14ac:dyDescent="0.25">
      <c r="A18" s="23">
        <v>2007</v>
      </c>
      <c r="B18" s="64">
        <v>60379</v>
      </c>
    </row>
    <row r="19" spans="1:2" x14ac:dyDescent="0.25">
      <c r="A19" s="24">
        <v>2008</v>
      </c>
      <c r="B19" s="65">
        <v>50464</v>
      </c>
    </row>
    <row r="20" spans="1:2" x14ac:dyDescent="0.25">
      <c r="A20" s="23">
        <v>2009</v>
      </c>
      <c r="B20" s="64">
        <v>161368</v>
      </c>
    </row>
    <row r="21" spans="1:2" x14ac:dyDescent="0.25">
      <c r="A21" s="24">
        <v>2010</v>
      </c>
      <c r="B21" s="65">
        <v>223218</v>
      </c>
    </row>
    <row r="22" spans="1:2" x14ac:dyDescent="0.25">
      <c r="A22" s="23">
        <v>2011</v>
      </c>
      <c r="B22" s="64">
        <v>53702</v>
      </c>
    </row>
    <row r="23" spans="1:2" x14ac:dyDescent="0.25">
      <c r="A23" s="24">
        <v>2012</v>
      </c>
      <c r="B23" s="65">
        <v>68547</v>
      </c>
    </row>
    <row r="24" spans="1:2" x14ac:dyDescent="0.25">
      <c r="A24" s="23">
        <v>2013</v>
      </c>
      <c r="B24" s="64">
        <v>47141</v>
      </c>
    </row>
    <row r="25" spans="1:2" x14ac:dyDescent="0.25">
      <c r="A25" s="24">
        <v>2014</v>
      </c>
      <c r="B25" s="65">
        <v>101887</v>
      </c>
    </row>
    <row r="26" spans="1:2" x14ac:dyDescent="0.25">
      <c r="A26" s="23">
        <v>2015</v>
      </c>
      <c r="B26" s="64">
        <v>32925</v>
      </c>
    </row>
    <row r="27" spans="1:2" x14ac:dyDescent="0.25">
      <c r="A27" t="s">
        <v>15</v>
      </c>
    </row>
  </sheetData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16" workbookViewId="0">
      <selection activeCell="A27" sqref="A27"/>
    </sheetView>
  </sheetViews>
  <sheetFormatPr baseColWidth="10" defaultRowHeight="15" x14ac:dyDescent="0.25"/>
  <sheetData>
    <row r="1" spans="1:2" ht="75" x14ac:dyDescent="0.25">
      <c r="A1" s="21" t="s">
        <v>6</v>
      </c>
      <c r="B1" s="82" t="s">
        <v>96</v>
      </c>
    </row>
    <row r="2" spans="1:2" x14ac:dyDescent="0.25">
      <c r="A2" s="23">
        <v>1991</v>
      </c>
      <c r="B2" s="64">
        <v>0</v>
      </c>
    </row>
    <row r="3" spans="1:2" x14ac:dyDescent="0.25">
      <c r="A3" s="24">
        <v>1992</v>
      </c>
      <c r="B3" s="65">
        <v>1881</v>
      </c>
    </row>
    <row r="4" spans="1:2" x14ac:dyDescent="0.25">
      <c r="A4" s="23">
        <v>1993</v>
      </c>
      <c r="B4" s="64">
        <v>12211</v>
      </c>
    </row>
    <row r="5" spans="1:2" x14ac:dyDescent="0.25">
      <c r="A5" s="24">
        <v>1994</v>
      </c>
      <c r="B5" s="65">
        <v>7779</v>
      </c>
    </row>
    <row r="6" spans="1:2" x14ac:dyDescent="0.25">
      <c r="A6" s="23">
        <v>1995</v>
      </c>
      <c r="B6" s="64">
        <v>16282</v>
      </c>
    </row>
    <row r="7" spans="1:2" x14ac:dyDescent="0.25">
      <c r="A7" s="24">
        <v>1996</v>
      </c>
      <c r="B7" s="65">
        <v>9575</v>
      </c>
    </row>
    <row r="8" spans="1:2" x14ac:dyDescent="0.25">
      <c r="A8" s="23">
        <v>1997</v>
      </c>
      <c r="B8" s="64">
        <v>7711</v>
      </c>
    </row>
    <row r="9" spans="1:2" x14ac:dyDescent="0.25">
      <c r="A9" s="24">
        <v>1998</v>
      </c>
      <c r="B9" s="65">
        <v>21742</v>
      </c>
    </row>
    <row r="10" spans="1:2" x14ac:dyDescent="0.25">
      <c r="A10" s="23">
        <v>1999</v>
      </c>
      <c r="B10" s="64">
        <v>59565</v>
      </c>
    </row>
    <row r="11" spans="1:2" x14ac:dyDescent="0.25">
      <c r="A11" s="24">
        <v>2000</v>
      </c>
      <c r="B11" s="65">
        <v>26456</v>
      </c>
    </row>
    <row r="12" spans="1:2" x14ac:dyDescent="0.25">
      <c r="A12" s="23">
        <v>2001</v>
      </c>
      <c r="B12" s="64">
        <v>62355</v>
      </c>
    </row>
    <row r="13" spans="1:2" x14ac:dyDescent="0.25">
      <c r="A13" s="24">
        <v>2002</v>
      </c>
      <c r="B13" s="65">
        <v>32351</v>
      </c>
    </row>
    <row r="14" spans="1:2" x14ac:dyDescent="0.25">
      <c r="A14" s="23">
        <v>2003</v>
      </c>
      <c r="B14" s="64">
        <v>22417</v>
      </c>
    </row>
    <row r="15" spans="1:2" x14ac:dyDescent="0.25">
      <c r="A15" s="24">
        <v>2004</v>
      </c>
      <c r="B15" s="65">
        <v>94282</v>
      </c>
    </row>
    <row r="16" spans="1:2" x14ac:dyDescent="0.25">
      <c r="A16" s="23">
        <v>2005</v>
      </c>
      <c r="B16" s="64">
        <v>46065</v>
      </c>
    </row>
    <row r="17" spans="1:2" x14ac:dyDescent="0.25">
      <c r="A17" s="24">
        <v>2006</v>
      </c>
      <c r="B17" s="65">
        <v>70177</v>
      </c>
    </row>
    <row r="18" spans="1:2" x14ac:dyDescent="0.25">
      <c r="A18" s="23">
        <v>2007</v>
      </c>
      <c r="B18" s="64">
        <v>99964</v>
      </c>
    </row>
    <row r="19" spans="1:2" x14ac:dyDescent="0.25">
      <c r="A19" s="24">
        <v>2008</v>
      </c>
      <c r="B19" s="65">
        <v>167207</v>
      </c>
    </row>
    <row r="20" spans="1:2" x14ac:dyDescent="0.25">
      <c r="A20" s="23">
        <v>2009</v>
      </c>
      <c r="B20" s="64">
        <v>181007</v>
      </c>
    </row>
    <row r="21" spans="1:2" x14ac:dyDescent="0.25">
      <c r="A21" s="24">
        <v>2010</v>
      </c>
      <c r="B21" s="65">
        <v>44346</v>
      </c>
    </row>
    <row r="22" spans="1:2" x14ac:dyDescent="0.25">
      <c r="A22" s="23">
        <v>2011</v>
      </c>
      <c r="B22" s="64">
        <v>87935</v>
      </c>
    </row>
    <row r="23" spans="1:2" x14ac:dyDescent="0.25">
      <c r="A23" s="24">
        <v>2012</v>
      </c>
      <c r="B23" s="65">
        <v>43475</v>
      </c>
    </row>
    <row r="24" spans="1:2" x14ac:dyDescent="0.25">
      <c r="A24" s="23">
        <v>2013</v>
      </c>
      <c r="B24" s="64">
        <v>112424</v>
      </c>
    </row>
    <row r="25" spans="1:2" x14ac:dyDescent="0.25">
      <c r="A25" s="24">
        <v>2014</v>
      </c>
      <c r="B25" s="65">
        <v>77216</v>
      </c>
    </row>
    <row r="26" spans="1:2" x14ac:dyDescent="0.25">
      <c r="A26" s="23">
        <v>2015</v>
      </c>
      <c r="B26" s="64">
        <v>129870</v>
      </c>
    </row>
    <row r="27" spans="1:2" x14ac:dyDescent="0.25">
      <c r="A27" t="s">
        <v>15</v>
      </c>
    </row>
  </sheetData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16" workbookViewId="0">
      <selection activeCell="A27" sqref="A27"/>
    </sheetView>
  </sheetViews>
  <sheetFormatPr baseColWidth="10" defaultRowHeight="15" x14ac:dyDescent="0.25"/>
  <sheetData>
    <row r="1" spans="1:4" ht="75" x14ac:dyDescent="0.25">
      <c r="A1" s="21" t="s">
        <v>6</v>
      </c>
      <c r="B1" s="21" t="s">
        <v>73</v>
      </c>
      <c r="C1" s="82" t="s">
        <v>96</v>
      </c>
      <c r="D1" s="47" t="s">
        <v>95</v>
      </c>
    </row>
    <row r="2" spans="1:4" x14ac:dyDescent="0.25">
      <c r="A2" s="23">
        <v>1991</v>
      </c>
      <c r="B2" s="64">
        <v>0</v>
      </c>
      <c r="C2" s="64">
        <v>0</v>
      </c>
      <c r="D2" s="64">
        <f>B2-C2</f>
        <v>0</v>
      </c>
    </row>
    <row r="3" spans="1:4" x14ac:dyDescent="0.25">
      <c r="A3" s="24">
        <v>1992</v>
      </c>
      <c r="B3" s="65">
        <v>0</v>
      </c>
      <c r="C3" s="65">
        <v>1881</v>
      </c>
      <c r="D3" s="65">
        <f t="shared" ref="D3:D26" si="0">B3-C3</f>
        <v>-1881</v>
      </c>
    </row>
    <row r="4" spans="1:4" x14ac:dyDescent="0.25">
      <c r="A4" s="23">
        <v>1993</v>
      </c>
      <c r="B4" s="64">
        <v>0</v>
      </c>
      <c r="C4" s="64">
        <v>12211</v>
      </c>
      <c r="D4" s="64">
        <f t="shared" si="0"/>
        <v>-12211</v>
      </c>
    </row>
    <row r="5" spans="1:4" x14ac:dyDescent="0.25">
      <c r="A5" s="24">
        <v>1994</v>
      </c>
      <c r="B5" s="65">
        <v>0</v>
      </c>
      <c r="C5" s="65">
        <v>7779</v>
      </c>
      <c r="D5" s="65">
        <f t="shared" si="0"/>
        <v>-7779</v>
      </c>
    </row>
    <row r="6" spans="1:4" x14ac:dyDescent="0.25">
      <c r="A6" s="23">
        <v>1995</v>
      </c>
      <c r="B6" s="64">
        <v>0</v>
      </c>
      <c r="C6" s="64">
        <v>16282</v>
      </c>
      <c r="D6" s="64">
        <f t="shared" si="0"/>
        <v>-16282</v>
      </c>
    </row>
    <row r="7" spans="1:4" x14ac:dyDescent="0.25">
      <c r="A7" s="24">
        <v>1996</v>
      </c>
      <c r="B7" s="65">
        <v>42800</v>
      </c>
      <c r="C7" s="65">
        <v>9575</v>
      </c>
      <c r="D7" s="65">
        <f t="shared" si="0"/>
        <v>33225</v>
      </c>
    </row>
    <row r="8" spans="1:4" x14ac:dyDescent="0.25">
      <c r="A8" s="23">
        <v>1997</v>
      </c>
      <c r="B8" s="64">
        <v>13646</v>
      </c>
      <c r="C8" s="64">
        <v>7711</v>
      </c>
      <c r="D8" s="64">
        <f t="shared" si="0"/>
        <v>5935</v>
      </c>
    </row>
    <row r="9" spans="1:4" x14ac:dyDescent="0.25">
      <c r="A9" s="24">
        <v>1998</v>
      </c>
      <c r="B9" s="65">
        <v>76650</v>
      </c>
      <c r="C9" s="65">
        <v>21742</v>
      </c>
      <c r="D9" s="65">
        <f t="shared" si="0"/>
        <v>54908</v>
      </c>
    </row>
    <row r="10" spans="1:4" x14ac:dyDescent="0.25">
      <c r="A10" s="23">
        <v>1999</v>
      </c>
      <c r="B10" s="64">
        <v>53549</v>
      </c>
      <c r="C10" s="64">
        <v>59565</v>
      </c>
      <c r="D10" s="64">
        <f t="shared" si="0"/>
        <v>-6016</v>
      </c>
    </row>
    <row r="11" spans="1:4" x14ac:dyDescent="0.25">
      <c r="A11" s="24">
        <v>2000</v>
      </c>
      <c r="B11" s="65">
        <v>77641</v>
      </c>
      <c r="C11" s="65">
        <v>26456</v>
      </c>
      <c r="D11" s="65">
        <f t="shared" si="0"/>
        <v>51185</v>
      </c>
    </row>
    <row r="12" spans="1:4" x14ac:dyDescent="0.25">
      <c r="A12" s="23">
        <v>2001</v>
      </c>
      <c r="B12" s="64">
        <v>80630</v>
      </c>
      <c r="C12" s="64">
        <v>62355</v>
      </c>
      <c r="D12" s="64">
        <f t="shared" si="0"/>
        <v>18275</v>
      </c>
    </row>
    <row r="13" spans="1:4" x14ac:dyDescent="0.25">
      <c r="A13" s="24">
        <v>2002</v>
      </c>
      <c r="B13" s="65">
        <v>66659</v>
      </c>
      <c r="C13" s="65">
        <v>32351</v>
      </c>
      <c r="D13" s="65">
        <f t="shared" si="0"/>
        <v>34308</v>
      </c>
    </row>
    <row r="14" spans="1:4" x14ac:dyDescent="0.25">
      <c r="A14" s="23">
        <v>2003</v>
      </c>
      <c r="B14" s="64">
        <v>41038</v>
      </c>
      <c r="C14" s="64">
        <v>22417</v>
      </c>
      <c r="D14" s="64">
        <f t="shared" si="0"/>
        <v>18621</v>
      </c>
    </row>
    <row r="15" spans="1:4" x14ac:dyDescent="0.25">
      <c r="A15" s="24">
        <v>2004</v>
      </c>
      <c r="B15" s="65">
        <v>55305</v>
      </c>
      <c r="C15" s="65">
        <v>94282</v>
      </c>
      <c r="D15" s="65">
        <f t="shared" si="0"/>
        <v>-38977</v>
      </c>
    </row>
    <row r="16" spans="1:4" x14ac:dyDescent="0.25">
      <c r="A16" s="23">
        <v>2005</v>
      </c>
      <c r="B16" s="64">
        <v>267674</v>
      </c>
      <c r="C16" s="64">
        <v>46065</v>
      </c>
      <c r="D16" s="64">
        <f t="shared" si="0"/>
        <v>221609</v>
      </c>
    </row>
    <row r="17" spans="1:4" x14ac:dyDescent="0.25">
      <c r="A17" s="24">
        <v>2006</v>
      </c>
      <c r="B17" s="65">
        <v>116748</v>
      </c>
      <c r="C17" s="65">
        <v>70177</v>
      </c>
      <c r="D17" s="65">
        <f t="shared" si="0"/>
        <v>46571</v>
      </c>
    </row>
    <row r="18" spans="1:4" x14ac:dyDescent="0.25">
      <c r="A18" s="23">
        <v>2007</v>
      </c>
      <c r="B18" s="64">
        <v>60379</v>
      </c>
      <c r="C18" s="64">
        <v>99964</v>
      </c>
      <c r="D18" s="64">
        <f t="shared" si="0"/>
        <v>-39585</v>
      </c>
    </row>
    <row r="19" spans="1:4" x14ac:dyDescent="0.25">
      <c r="A19" s="24">
        <v>2008</v>
      </c>
      <c r="B19" s="65">
        <v>50464</v>
      </c>
      <c r="C19" s="65">
        <v>167207</v>
      </c>
      <c r="D19" s="65">
        <f t="shared" si="0"/>
        <v>-116743</v>
      </c>
    </row>
    <row r="20" spans="1:4" x14ac:dyDescent="0.25">
      <c r="A20" s="23">
        <v>2009</v>
      </c>
      <c r="B20" s="64">
        <v>161368</v>
      </c>
      <c r="C20" s="64">
        <v>181007</v>
      </c>
      <c r="D20" s="64">
        <f t="shared" si="0"/>
        <v>-19639</v>
      </c>
    </row>
    <row r="21" spans="1:4" x14ac:dyDescent="0.25">
      <c r="A21" s="24">
        <v>2010</v>
      </c>
      <c r="B21" s="65">
        <v>223218</v>
      </c>
      <c r="C21" s="65">
        <v>44346</v>
      </c>
      <c r="D21" s="65">
        <f t="shared" si="0"/>
        <v>178872</v>
      </c>
    </row>
    <row r="22" spans="1:4" x14ac:dyDescent="0.25">
      <c r="A22" s="23">
        <v>2011</v>
      </c>
      <c r="B22" s="64">
        <v>53702</v>
      </c>
      <c r="C22" s="64">
        <v>87935</v>
      </c>
      <c r="D22" s="64">
        <f t="shared" si="0"/>
        <v>-34233</v>
      </c>
    </row>
    <row r="23" spans="1:4" x14ac:dyDescent="0.25">
      <c r="A23" s="24">
        <v>2012</v>
      </c>
      <c r="B23" s="65">
        <v>68547</v>
      </c>
      <c r="C23" s="65">
        <v>43475</v>
      </c>
      <c r="D23" s="65">
        <f t="shared" si="0"/>
        <v>25072</v>
      </c>
    </row>
    <row r="24" spans="1:4" x14ac:dyDescent="0.25">
      <c r="A24" s="23">
        <v>2013</v>
      </c>
      <c r="B24" s="64">
        <v>47141</v>
      </c>
      <c r="C24" s="64">
        <v>112424</v>
      </c>
      <c r="D24" s="64">
        <f t="shared" si="0"/>
        <v>-65283</v>
      </c>
    </row>
    <row r="25" spans="1:4" x14ac:dyDescent="0.25">
      <c r="A25" s="24">
        <v>2014</v>
      </c>
      <c r="B25" s="65">
        <v>101887</v>
      </c>
      <c r="C25" s="65">
        <v>77216</v>
      </c>
      <c r="D25" s="65">
        <f t="shared" si="0"/>
        <v>24671</v>
      </c>
    </row>
    <row r="26" spans="1:4" x14ac:dyDescent="0.25">
      <c r="A26" s="23">
        <v>2015</v>
      </c>
      <c r="B26" s="64">
        <v>32925</v>
      </c>
      <c r="C26" s="64">
        <v>129870</v>
      </c>
      <c r="D26" s="64">
        <f t="shared" si="0"/>
        <v>-96945</v>
      </c>
    </row>
    <row r="27" spans="1:4" x14ac:dyDescent="0.25">
      <c r="A27" t="s">
        <v>15</v>
      </c>
    </row>
  </sheetData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workbookViewId="0">
      <selection activeCell="I25" sqref="I25"/>
    </sheetView>
  </sheetViews>
  <sheetFormatPr baseColWidth="10" defaultRowHeight="15" x14ac:dyDescent="0.25"/>
  <sheetData>
    <row r="1" spans="1:4" x14ac:dyDescent="0.25">
      <c r="A1" t="s">
        <v>51</v>
      </c>
    </row>
    <row r="2" spans="1:4" ht="60" x14ac:dyDescent="0.25">
      <c r="A2" s="21" t="s">
        <v>6</v>
      </c>
      <c r="B2" s="21" t="s">
        <v>73</v>
      </c>
      <c r="C2" s="21" t="s">
        <v>16</v>
      </c>
      <c r="D2" s="47" t="s">
        <v>82</v>
      </c>
    </row>
    <row r="3" spans="1:4" x14ac:dyDescent="0.25">
      <c r="A3" s="23">
        <v>1991</v>
      </c>
      <c r="B3" s="64">
        <v>0</v>
      </c>
      <c r="C3" s="23">
        <v>34916770</v>
      </c>
      <c r="D3" s="66">
        <f>B3/C3</f>
        <v>0</v>
      </c>
    </row>
    <row r="4" spans="1:4" x14ac:dyDescent="0.25">
      <c r="A4" s="24">
        <v>1992</v>
      </c>
      <c r="B4" s="65">
        <v>0</v>
      </c>
      <c r="C4" s="24">
        <v>35558683</v>
      </c>
      <c r="D4" s="68">
        <f t="shared" ref="D4:D27" si="0">B4/C4</f>
        <v>0</v>
      </c>
    </row>
    <row r="5" spans="1:4" x14ac:dyDescent="0.25">
      <c r="A5" s="23">
        <v>1993</v>
      </c>
      <c r="B5" s="64">
        <v>0</v>
      </c>
      <c r="C5" s="23">
        <v>36195170</v>
      </c>
      <c r="D5" s="66">
        <f t="shared" si="0"/>
        <v>0</v>
      </c>
    </row>
    <row r="6" spans="1:4" x14ac:dyDescent="0.25">
      <c r="A6" s="24">
        <v>1994</v>
      </c>
      <c r="B6" s="65">
        <v>0</v>
      </c>
      <c r="C6" s="24">
        <v>36823539</v>
      </c>
      <c r="D6" s="68">
        <f t="shared" si="0"/>
        <v>0</v>
      </c>
    </row>
    <row r="7" spans="1:4" x14ac:dyDescent="0.25">
      <c r="A7" s="23">
        <v>1995</v>
      </c>
      <c r="B7" s="64">
        <v>0</v>
      </c>
      <c r="C7" s="23">
        <v>37441980</v>
      </c>
      <c r="D7" s="66">
        <f t="shared" si="0"/>
        <v>0</v>
      </c>
    </row>
    <row r="8" spans="1:4" x14ac:dyDescent="0.25">
      <c r="A8" s="24">
        <v>1996</v>
      </c>
      <c r="B8" s="65">
        <v>42800</v>
      </c>
      <c r="C8" s="24">
        <v>38049040</v>
      </c>
      <c r="D8" s="68">
        <f t="shared" si="0"/>
        <v>1.1248641227216245E-3</v>
      </c>
    </row>
    <row r="9" spans="1:4" x14ac:dyDescent="0.25">
      <c r="A9" s="23">
        <v>1997</v>
      </c>
      <c r="B9" s="64">
        <v>13646</v>
      </c>
      <c r="C9" s="23">
        <v>38645409</v>
      </c>
      <c r="D9" s="66">
        <f t="shared" si="0"/>
        <v>3.5310792027068465E-4</v>
      </c>
    </row>
    <row r="10" spans="1:4" x14ac:dyDescent="0.25">
      <c r="A10" s="24">
        <v>1998</v>
      </c>
      <c r="B10" s="65">
        <v>76650</v>
      </c>
      <c r="C10" s="24">
        <v>39234059</v>
      </c>
      <c r="D10" s="68">
        <f t="shared" si="0"/>
        <v>1.9536597016383138E-3</v>
      </c>
    </row>
    <row r="11" spans="1:4" x14ac:dyDescent="0.25">
      <c r="A11" s="23">
        <v>1999</v>
      </c>
      <c r="B11" s="64">
        <v>53549</v>
      </c>
      <c r="C11" s="23">
        <v>39819279</v>
      </c>
      <c r="D11" s="66">
        <f t="shared" si="0"/>
        <v>1.3448008438324561E-3</v>
      </c>
    </row>
    <row r="12" spans="1:4" x14ac:dyDescent="0.25">
      <c r="A12" s="24">
        <v>2000</v>
      </c>
      <c r="B12" s="65">
        <v>77641</v>
      </c>
      <c r="C12" s="24">
        <v>40403959</v>
      </c>
      <c r="D12" s="68">
        <f t="shared" si="0"/>
        <v>1.9216186215811179E-3</v>
      </c>
    </row>
    <row r="13" spans="1:4" x14ac:dyDescent="0.25">
      <c r="A13" s="23">
        <v>2001</v>
      </c>
      <c r="B13" s="64">
        <v>80630</v>
      </c>
      <c r="C13" s="23">
        <v>40988909</v>
      </c>
      <c r="D13" s="66">
        <f t="shared" si="0"/>
        <v>1.9671174951253279E-3</v>
      </c>
    </row>
    <row r="14" spans="1:4" x14ac:dyDescent="0.25">
      <c r="A14" s="24">
        <v>2002</v>
      </c>
      <c r="B14" s="65">
        <v>66659</v>
      </c>
      <c r="C14" s="24">
        <v>41572493</v>
      </c>
      <c r="D14" s="68">
        <f t="shared" si="0"/>
        <v>1.6034400438770895E-3</v>
      </c>
    </row>
    <row r="15" spans="1:4" x14ac:dyDescent="0.25">
      <c r="A15" s="23">
        <v>2003</v>
      </c>
      <c r="B15" s="64">
        <v>41038</v>
      </c>
      <c r="C15" s="23">
        <v>42152147</v>
      </c>
      <c r="D15" s="66">
        <f t="shared" si="0"/>
        <v>9.7356844006071623E-4</v>
      </c>
    </row>
    <row r="16" spans="1:4" x14ac:dyDescent="0.25">
      <c r="A16" s="24">
        <v>2004</v>
      </c>
      <c r="B16" s="65">
        <v>55305</v>
      </c>
      <c r="C16" s="24">
        <v>42724157</v>
      </c>
      <c r="D16" s="68">
        <f t="shared" si="0"/>
        <v>1.2944667345923292E-3</v>
      </c>
    </row>
    <row r="17" spans="1:4" x14ac:dyDescent="0.25">
      <c r="A17" s="23">
        <v>2005</v>
      </c>
      <c r="B17" s="64">
        <v>267674</v>
      </c>
      <c r="C17" s="23">
        <v>43285636</v>
      </c>
      <c r="D17" s="66">
        <f t="shared" si="0"/>
        <v>6.1838989728601884E-3</v>
      </c>
    </row>
    <row r="18" spans="1:4" x14ac:dyDescent="0.25">
      <c r="A18" s="24">
        <v>2006</v>
      </c>
      <c r="B18" s="65">
        <v>116748</v>
      </c>
      <c r="C18" s="24">
        <v>43835744</v>
      </c>
      <c r="D18" s="68">
        <f t="shared" si="0"/>
        <v>2.6633059997795408E-3</v>
      </c>
    </row>
    <row r="19" spans="1:4" x14ac:dyDescent="0.25">
      <c r="A19" s="23">
        <v>2007</v>
      </c>
      <c r="B19" s="64">
        <v>60379</v>
      </c>
      <c r="C19" s="23">
        <v>44374647</v>
      </c>
      <c r="D19" s="66">
        <f t="shared" si="0"/>
        <v>1.3606643451158046E-3</v>
      </c>
    </row>
    <row r="20" spans="1:4" x14ac:dyDescent="0.25">
      <c r="A20" s="24">
        <v>2008</v>
      </c>
      <c r="B20" s="65">
        <v>50464</v>
      </c>
      <c r="C20" s="24">
        <v>44901660</v>
      </c>
      <c r="D20" s="68">
        <f t="shared" si="0"/>
        <v>1.1238782708701638E-3</v>
      </c>
    </row>
    <row r="21" spans="1:4" x14ac:dyDescent="0.25">
      <c r="A21" s="23">
        <v>2009</v>
      </c>
      <c r="B21" s="64">
        <v>161368</v>
      </c>
      <c r="C21" s="23">
        <v>45416276</v>
      </c>
      <c r="D21" s="66">
        <f t="shared" si="0"/>
        <v>3.5530874438053882E-3</v>
      </c>
    </row>
    <row r="22" spans="1:4" x14ac:dyDescent="0.25">
      <c r="A22" s="24">
        <v>2010</v>
      </c>
      <c r="B22" s="65">
        <v>223218</v>
      </c>
      <c r="C22" s="24">
        <v>45918101</v>
      </c>
      <c r="D22" s="68">
        <f t="shared" si="0"/>
        <v>4.8612201972376866E-3</v>
      </c>
    </row>
    <row r="23" spans="1:4" x14ac:dyDescent="0.25">
      <c r="A23" s="23">
        <v>2011</v>
      </c>
      <c r="B23" s="64">
        <v>53702</v>
      </c>
      <c r="C23" s="23">
        <v>46406446</v>
      </c>
      <c r="D23" s="66">
        <f t="shared" si="0"/>
        <v>1.1572099272588122E-3</v>
      </c>
    </row>
    <row r="24" spans="1:4" x14ac:dyDescent="0.25">
      <c r="A24" s="24">
        <v>2012</v>
      </c>
      <c r="B24" s="65">
        <v>68547</v>
      </c>
      <c r="C24" s="24">
        <v>46881018</v>
      </c>
      <c r="D24" s="68">
        <f t="shared" si="0"/>
        <v>1.462148283554764E-3</v>
      </c>
    </row>
    <row r="25" spans="1:4" x14ac:dyDescent="0.25">
      <c r="A25" s="23">
        <v>2013</v>
      </c>
      <c r="B25" s="64">
        <v>47141</v>
      </c>
      <c r="C25" s="23">
        <v>47342363</v>
      </c>
      <c r="D25" s="66">
        <f t="shared" si="0"/>
        <v>9.9574666351149384E-4</v>
      </c>
    </row>
    <row r="26" spans="1:4" x14ac:dyDescent="0.25">
      <c r="A26" s="24">
        <v>2014</v>
      </c>
      <c r="B26" s="65">
        <v>101887</v>
      </c>
      <c r="C26" s="24">
        <v>47791393</v>
      </c>
      <c r="D26" s="68">
        <f t="shared" si="0"/>
        <v>2.1319110744480708E-3</v>
      </c>
    </row>
    <row r="27" spans="1:4" x14ac:dyDescent="0.25">
      <c r="A27" s="23">
        <v>2015</v>
      </c>
      <c r="B27" s="64">
        <v>32925</v>
      </c>
      <c r="C27" s="23">
        <v>48228704</v>
      </c>
      <c r="D27" s="66">
        <f t="shared" si="0"/>
        <v>6.8268473480025506E-4</v>
      </c>
    </row>
    <row r="28" spans="1:4" x14ac:dyDescent="0.25">
      <c r="A28" t="s">
        <v>97</v>
      </c>
    </row>
    <row r="30" spans="1:4" x14ac:dyDescent="0.25">
      <c r="A30" t="s">
        <v>52</v>
      </c>
    </row>
    <row r="31" spans="1:4" ht="75" x14ac:dyDescent="0.25">
      <c r="A31" s="21" t="s">
        <v>6</v>
      </c>
      <c r="B31" s="21" t="s">
        <v>80</v>
      </c>
      <c r="C31" s="21" t="s">
        <v>16</v>
      </c>
      <c r="D31" s="21" t="s">
        <v>83</v>
      </c>
    </row>
    <row r="32" spans="1:4" x14ac:dyDescent="0.25">
      <c r="A32" s="23">
        <v>1991</v>
      </c>
      <c r="B32" s="64">
        <v>0</v>
      </c>
      <c r="C32" s="23">
        <v>34916770</v>
      </c>
      <c r="D32" s="70">
        <f>B32/C32</f>
        <v>0</v>
      </c>
    </row>
    <row r="33" spans="1:4" x14ac:dyDescent="0.25">
      <c r="A33" s="24">
        <v>1992</v>
      </c>
      <c r="B33" s="65">
        <v>1881</v>
      </c>
      <c r="C33" s="24">
        <v>35558683</v>
      </c>
      <c r="D33" s="71">
        <f t="shared" ref="D33:D56" si="1">B33/C33</f>
        <v>5.2898472083457084E-5</v>
      </c>
    </row>
    <row r="34" spans="1:4" x14ac:dyDescent="0.25">
      <c r="A34" s="23">
        <v>1993</v>
      </c>
      <c r="B34" s="64">
        <v>12211</v>
      </c>
      <c r="C34" s="23">
        <v>36195170</v>
      </c>
      <c r="D34" s="70">
        <f t="shared" si="1"/>
        <v>3.3736545511459126E-4</v>
      </c>
    </row>
    <row r="35" spans="1:4" x14ac:dyDescent="0.25">
      <c r="A35" s="24">
        <v>1994</v>
      </c>
      <c r="B35" s="65">
        <v>7779</v>
      </c>
      <c r="C35" s="24">
        <v>36823539</v>
      </c>
      <c r="D35" s="71">
        <f t="shared" si="1"/>
        <v>2.1125074371586066E-4</v>
      </c>
    </row>
    <row r="36" spans="1:4" x14ac:dyDescent="0.25">
      <c r="A36" s="23">
        <v>1995</v>
      </c>
      <c r="B36" s="64">
        <v>16282</v>
      </c>
      <c r="C36" s="23">
        <v>37441980</v>
      </c>
      <c r="D36" s="70">
        <f t="shared" si="1"/>
        <v>4.3485948125606604E-4</v>
      </c>
    </row>
    <row r="37" spans="1:4" x14ac:dyDescent="0.25">
      <c r="A37" s="24">
        <v>1996</v>
      </c>
      <c r="B37" s="65">
        <v>9575</v>
      </c>
      <c r="C37" s="24">
        <v>38049040</v>
      </c>
      <c r="D37" s="71">
        <f t="shared" si="1"/>
        <v>2.5164892465092417E-4</v>
      </c>
    </row>
    <row r="38" spans="1:4" x14ac:dyDescent="0.25">
      <c r="A38" s="23">
        <v>1997</v>
      </c>
      <c r="B38" s="64">
        <v>7711</v>
      </c>
      <c r="C38" s="23">
        <v>38645409</v>
      </c>
      <c r="D38" s="70">
        <f t="shared" si="1"/>
        <v>1.9953211001079067E-4</v>
      </c>
    </row>
    <row r="39" spans="1:4" x14ac:dyDescent="0.25">
      <c r="A39" s="24">
        <v>1998</v>
      </c>
      <c r="B39" s="65">
        <v>21742</v>
      </c>
      <c r="C39" s="24">
        <v>39234059</v>
      </c>
      <c r="D39" s="71">
        <f t="shared" si="1"/>
        <v>5.5416137290306873E-4</v>
      </c>
    </row>
    <row r="40" spans="1:4" x14ac:dyDescent="0.25">
      <c r="A40" s="23">
        <v>1999</v>
      </c>
      <c r="B40" s="64">
        <v>59565</v>
      </c>
      <c r="C40" s="23">
        <v>39819279</v>
      </c>
      <c r="D40" s="70">
        <f t="shared" si="1"/>
        <v>1.4958834387734645E-3</v>
      </c>
    </row>
    <row r="41" spans="1:4" x14ac:dyDescent="0.25">
      <c r="A41" s="24">
        <v>2000</v>
      </c>
      <c r="B41" s="65">
        <v>26456</v>
      </c>
      <c r="C41" s="24">
        <v>40403959</v>
      </c>
      <c r="D41" s="71">
        <f t="shared" si="1"/>
        <v>6.5478731923275144E-4</v>
      </c>
    </row>
    <row r="42" spans="1:4" x14ac:dyDescent="0.25">
      <c r="A42" s="23">
        <v>2001</v>
      </c>
      <c r="B42" s="64">
        <v>62355</v>
      </c>
      <c r="C42" s="23">
        <v>40988909</v>
      </c>
      <c r="D42" s="70">
        <f t="shared" si="1"/>
        <v>1.5212651793196058E-3</v>
      </c>
    </row>
    <row r="43" spans="1:4" x14ac:dyDescent="0.25">
      <c r="A43" s="24">
        <v>2002</v>
      </c>
      <c r="B43" s="65">
        <v>32351</v>
      </c>
      <c r="C43" s="24">
        <v>41572493</v>
      </c>
      <c r="D43" s="71">
        <f t="shared" si="1"/>
        <v>7.7818282391676629E-4</v>
      </c>
    </row>
    <row r="44" spans="1:4" x14ac:dyDescent="0.25">
      <c r="A44" s="23">
        <v>2003</v>
      </c>
      <c r="B44" s="64">
        <v>22417</v>
      </c>
      <c r="C44" s="23">
        <v>42152147</v>
      </c>
      <c r="D44" s="70">
        <f t="shared" si="1"/>
        <v>5.3181158245628631E-4</v>
      </c>
    </row>
    <row r="45" spans="1:4" x14ac:dyDescent="0.25">
      <c r="A45" s="24">
        <v>2004</v>
      </c>
      <c r="B45" s="65">
        <v>94282</v>
      </c>
      <c r="C45" s="24">
        <v>42724157</v>
      </c>
      <c r="D45" s="71">
        <f t="shared" si="1"/>
        <v>2.2067609198234152E-3</v>
      </c>
    </row>
    <row r="46" spans="1:4" x14ac:dyDescent="0.25">
      <c r="A46" s="23">
        <v>2005</v>
      </c>
      <c r="B46" s="64">
        <v>46065</v>
      </c>
      <c r="C46" s="23">
        <v>43285636</v>
      </c>
      <c r="D46" s="70">
        <f t="shared" si="1"/>
        <v>1.0642098455016348E-3</v>
      </c>
    </row>
    <row r="47" spans="1:4" x14ac:dyDescent="0.25">
      <c r="A47" s="24">
        <v>2006</v>
      </c>
      <c r="B47" s="65">
        <v>70177</v>
      </c>
      <c r="C47" s="24">
        <v>43835744</v>
      </c>
      <c r="D47" s="71">
        <f t="shared" si="1"/>
        <v>1.6009081538572723E-3</v>
      </c>
    </row>
    <row r="48" spans="1:4" x14ac:dyDescent="0.25">
      <c r="A48" s="23">
        <v>2007</v>
      </c>
      <c r="B48" s="64">
        <v>99964</v>
      </c>
      <c r="C48" s="23">
        <v>44374647</v>
      </c>
      <c r="D48" s="70">
        <f t="shared" si="1"/>
        <v>2.2527277794457722E-3</v>
      </c>
    </row>
    <row r="49" spans="1:4" x14ac:dyDescent="0.25">
      <c r="A49" s="24">
        <v>2008</v>
      </c>
      <c r="B49" s="65">
        <v>167207</v>
      </c>
      <c r="C49" s="24">
        <v>44901660</v>
      </c>
      <c r="D49" s="71">
        <f t="shared" si="1"/>
        <v>3.7238489623768922E-3</v>
      </c>
    </row>
    <row r="50" spans="1:4" x14ac:dyDescent="0.25">
      <c r="A50" s="23">
        <v>2009</v>
      </c>
      <c r="B50" s="64">
        <v>181007</v>
      </c>
      <c r="C50" s="23">
        <v>45416276</v>
      </c>
      <c r="D50" s="70">
        <f t="shared" si="1"/>
        <v>3.9855095120524637E-3</v>
      </c>
    </row>
    <row r="51" spans="1:4" x14ac:dyDescent="0.25">
      <c r="A51" s="24">
        <v>2010</v>
      </c>
      <c r="B51" s="65">
        <v>44346</v>
      </c>
      <c r="C51" s="24">
        <v>45918101</v>
      </c>
      <c r="D51" s="71">
        <f t="shared" si="1"/>
        <v>9.6576293518758536E-4</v>
      </c>
    </row>
    <row r="52" spans="1:4" x14ac:dyDescent="0.25">
      <c r="A52" s="23">
        <v>2011</v>
      </c>
      <c r="B52" s="64">
        <v>87935</v>
      </c>
      <c r="C52" s="23">
        <v>46406446</v>
      </c>
      <c r="D52" s="70">
        <f t="shared" si="1"/>
        <v>1.8948876197069692E-3</v>
      </c>
    </row>
    <row r="53" spans="1:4" x14ac:dyDescent="0.25">
      <c r="A53" s="24">
        <v>2012</v>
      </c>
      <c r="B53" s="65">
        <v>43475</v>
      </c>
      <c r="C53" s="24">
        <v>46881018</v>
      </c>
      <c r="D53" s="71">
        <f t="shared" si="1"/>
        <v>9.2734761007109534E-4</v>
      </c>
    </row>
    <row r="54" spans="1:4" x14ac:dyDescent="0.25">
      <c r="A54" s="23">
        <v>2013</v>
      </c>
      <c r="B54" s="64">
        <v>112424</v>
      </c>
      <c r="C54" s="23">
        <v>47342363</v>
      </c>
      <c r="D54" s="70">
        <f t="shared" si="1"/>
        <v>2.3747019133793556E-3</v>
      </c>
    </row>
    <row r="55" spans="1:4" x14ac:dyDescent="0.25">
      <c r="A55" s="24">
        <v>2014</v>
      </c>
      <c r="B55" s="65">
        <v>77216</v>
      </c>
      <c r="C55" s="24">
        <v>47791393</v>
      </c>
      <c r="D55" s="71">
        <f t="shared" si="1"/>
        <v>1.6156884148574619E-3</v>
      </c>
    </row>
    <row r="56" spans="1:4" x14ac:dyDescent="0.25">
      <c r="A56" s="23">
        <v>2015</v>
      </c>
      <c r="B56" s="64">
        <v>129870</v>
      </c>
      <c r="C56" s="23">
        <v>48228704</v>
      </c>
      <c r="D56" s="70">
        <f t="shared" si="1"/>
        <v>2.6927947307064273E-3</v>
      </c>
    </row>
    <row r="57" spans="1:4" x14ac:dyDescent="0.25">
      <c r="A57" t="s">
        <v>97</v>
      </c>
    </row>
    <row r="59" spans="1:4" x14ac:dyDescent="0.25">
      <c r="A59" t="s">
        <v>84</v>
      </c>
    </row>
    <row r="60" spans="1:4" ht="60" x14ac:dyDescent="0.25">
      <c r="A60" s="21" t="s">
        <v>6</v>
      </c>
      <c r="B60" s="21" t="s">
        <v>85</v>
      </c>
      <c r="C60" s="21" t="s">
        <v>16</v>
      </c>
      <c r="D60" s="47" t="s">
        <v>86</v>
      </c>
    </row>
    <row r="61" spans="1:4" x14ac:dyDescent="0.25">
      <c r="A61" s="23">
        <v>1991</v>
      </c>
      <c r="B61" s="64">
        <f t="shared" ref="B61:B85" si="2">B3+B32</f>
        <v>0</v>
      </c>
      <c r="C61" s="23">
        <v>34916770</v>
      </c>
      <c r="D61" s="66">
        <f>B61/C61</f>
        <v>0</v>
      </c>
    </row>
    <row r="62" spans="1:4" x14ac:dyDescent="0.25">
      <c r="A62" s="24">
        <v>1992</v>
      </c>
      <c r="B62" s="65">
        <f t="shared" si="2"/>
        <v>1881</v>
      </c>
      <c r="C62" s="24">
        <v>35558683</v>
      </c>
      <c r="D62" s="68">
        <f t="shared" ref="D62:D85" si="3">B62/C62</f>
        <v>5.2898472083457084E-5</v>
      </c>
    </row>
    <row r="63" spans="1:4" x14ac:dyDescent="0.25">
      <c r="A63" s="23">
        <v>1993</v>
      </c>
      <c r="B63" s="64">
        <f t="shared" si="2"/>
        <v>12211</v>
      </c>
      <c r="C63" s="23">
        <v>36195170</v>
      </c>
      <c r="D63" s="66">
        <f t="shared" si="3"/>
        <v>3.3736545511459126E-4</v>
      </c>
    </row>
    <row r="64" spans="1:4" x14ac:dyDescent="0.25">
      <c r="A64" s="24">
        <v>1994</v>
      </c>
      <c r="B64" s="65">
        <f t="shared" si="2"/>
        <v>7779</v>
      </c>
      <c r="C64" s="24">
        <v>36823539</v>
      </c>
      <c r="D64" s="68">
        <f t="shared" si="3"/>
        <v>2.1125074371586066E-4</v>
      </c>
    </row>
    <row r="65" spans="1:4" x14ac:dyDescent="0.25">
      <c r="A65" s="23">
        <v>1995</v>
      </c>
      <c r="B65" s="64">
        <f t="shared" si="2"/>
        <v>16282</v>
      </c>
      <c r="C65" s="23">
        <v>37441980</v>
      </c>
      <c r="D65" s="66">
        <f t="shared" si="3"/>
        <v>4.3485948125606604E-4</v>
      </c>
    </row>
    <row r="66" spans="1:4" x14ac:dyDescent="0.25">
      <c r="A66" s="24">
        <v>1996</v>
      </c>
      <c r="B66" s="65">
        <f t="shared" si="2"/>
        <v>52375</v>
      </c>
      <c r="C66" s="24">
        <v>38049040</v>
      </c>
      <c r="D66" s="68">
        <f t="shared" si="3"/>
        <v>1.3765130473725486E-3</v>
      </c>
    </row>
    <row r="67" spans="1:4" x14ac:dyDescent="0.25">
      <c r="A67" s="23">
        <v>1997</v>
      </c>
      <c r="B67" s="64">
        <f t="shared" si="2"/>
        <v>21357</v>
      </c>
      <c r="C67" s="23">
        <v>38645409</v>
      </c>
      <c r="D67" s="66">
        <f t="shared" si="3"/>
        <v>5.5264003028147532E-4</v>
      </c>
    </row>
    <row r="68" spans="1:4" x14ac:dyDescent="0.25">
      <c r="A68" s="24">
        <v>1998</v>
      </c>
      <c r="B68" s="65">
        <f t="shared" si="2"/>
        <v>98392</v>
      </c>
      <c r="C68" s="24">
        <v>39234059</v>
      </c>
      <c r="D68" s="68">
        <f t="shared" si="3"/>
        <v>2.5078210745413825E-3</v>
      </c>
    </row>
    <row r="69" spans="1:4" x14ac:dyDescent="0.25">
      <c r="A69" s="23">
        <v>1999</v>
      </c>
      <c r="B69" s="64">
        <f t="shared" si="2"/>
        <v>113114</v>
      </c>
      <c r="C69" s="23">
        <v>39819279</v>
      </c>
      <c r="D69" s="66">
        <f t="shared" si="3"/>
        <v>2.8406842826059204E-3</v>
      </c>
    </row>
    <row r="70" spans="1:4" x14ac:dyDescent="0.25">
      <c r="A70" s="24">
        <v>2000</v>
      </c>
      <c r="B70" s="65">
        <f t="shared" si="2"/>
        <v>104097</v>
      </c>
      <c r="C70" s="24">
        <v>40403959</v>
      </c>
      <c r="D70" s="68">
        <f t="shared" si="3"/>
        <v>2.5764059408138694E-3</v>
      </c>
    </row>
    <row r="71" spans="1:4" x14ac:dyDescent="0.25">
      <c r="A71" s="23">
        <v>2001</v>
      </c>
      <c r="B71" s="64">
        <f t="shared" si="2"/>
        <v>142985</v>
      </c>
      <c r="C71" s="23">
        <v>40988909</v>
      </c>
      <c r="D71" s="66">
        <f t="shared" si="3"/>
        <v>3.4883826744449334E-3</v>
      </c>
    </row>
    <row r="72" spans="1:4" x14ac:dyDescent="0.25">
      <c r="A72" s="24">
        <v>2002</v>
      </c>
      <c r="B72" s="65">
        <f t="shared" si="2"/>
        <v>99010</v>
      </c>
      <c r="C72" s="24">
        <v>41572493</v>
      </c>
      <c r="D72" s="68">
        <f t="shared" si="3"/>
        <v>2.3816228677938558E-3</v>
      </c>
    </row>
    <row r="73" spans="1:4" x14ac:dyDescent="0.25">
      <c r="A73" s="23">
        <v>2003</v>
      </c>
      <c r="B73" s="64">
        <f t="shared" si="2"/>
        <v>63455</v>
      </c>
      <c r="C73" s="23">
        <v>42152147</v>
      </c>
      <c r="D73" s="66">
        <f t="shared" si="3"/>
        <v>1.5053800225170025E-3</v>
      </c>
    </row>
    <row r="74" spans="1:4" x14ac:dyDescent="0.25">
      <c r="A74" s="24">
        <v>2004</v>
      </c>
      <c r="B74" s="65">
        <f t="shared" si="2"/>
        <v>149587</v>
      </c>
      <c r="C74" s="24">
        <v>42724157</v>
      </c>
      <c r="D74" s="68">
        <f t="shared" si="3"/>
        <v>3.5012276544157442E-3</v>
      </c>
    </row>
    <row r="75" spans="1:4" x14ac:dyDescent="0.25">
      <c r="A75" s="23">
        <v>2005</v>
      </c>
      <c r="B75" s="64">
        <f t="shared" si="2"/>
        <v>313739</v>
      </c>
      <c r="C75" s="23">
        <v>43285636</v>
      </c>
      <c r="D75" s="66">
        <f t="shared" si="3"/>
        <v>7.2481088183618233E-3</v>
      </c>
    </row>
    <row r="76" spans="1:4" x14ac:dyDescent="0.25">
      <c r="A76" s="24">
        <v>2006</v>
      </c>
      <c r="B76" s="65">
        <f t="shared" si="2"/>
        <v>186925</v>
      </c>
      <c r="C76" s="24">
        <v>43835744</v>
      </c>
      <c r="D76" s="68">
        <f t="shared" si="3"/>
        <v>4.264214153636813E-3</v>
      </c>
    </row>
    <row r="77" spans="1:4" x14ac:dyDescent="0.25">
      <c r="A77" s="23">
        <v>2007</v>
      </c>
      <c r="B77" s="64">
        <f t="shared" si="2"/>
        <v>160343</v>
      </c>
      <c r="C77" s="23">
        <v>44374647</v>
      </c>
      <c r="D77" s="66">
        <f t="shared" si="3"/>
        <v>3.6133921245615768E-3</v>
      </c>
    </row>
    <row r="78" spans="1:4" x14ac:dyDescent="0.25">
      <c r="A78" s="24">
        <v>2008</v>
      </c>
      <c r="B78" s="65">
        <f t="shared" si="2"/>
        <v>217671</v>
      </c>
      <c r="C78" s="24">
        <v>44901660</v>
      </c>
      <c r="D78" s="68">
        <f t="shared" si="3"/>
        <v>4.8477272332470558E-3</v>
      </c>
    </row>
    <row r="79" spans="1:4" x14ac:dyDescent="0.25">
      <c r="A79" s="23">
        <v>2009</v>
      </c>
      <c r="B79" s="64">
        <f t="shared" si="2"/>
        <v>342375</v>
      </c>
      <c r="C79" s="23">
        <v>45416276</v>
      </c>
      <c r="D79" s="66">
        <f t="shared" si="3"/>
        <v>7.5385969558578519E-3</v>
      </c>
    </row>
    <row r="80" spans="1:4" x14ac:dyDescent="0.25">
      <c r="A80" s="24">
        <v>2010</v>
      </c>
      <c r="B80" s="65">
        <f t="shared" si="2"/>
        <v>267564</v>
      </c>
      <c r="C80" s="24">
        <v>45918101</v>
      </c>
      <c r="D80" s="68">
        <f t="shared" si="3"/>
        <v>5.8269831324252713E-3</v>
      </c>
    </row>
    <row r="81" spans="1:4" x14ac:dyDescent="0.25">
      <c r="A81" s="23">
        <v>2011</v>
      </c>
      <c r="B81" s="64">
        <f t="shared" si="2"/>
        <v>141637</v>
      </c>
      <c r="C81" s="23">
        <v>46406446</v>
      </c>
      <c r="D81" s="66">
        <f t="shared" si="3"/>
        <v>3.0520975469657814E-3</v>
      </c>
    </row>
    <row r="82" spans="1:4" x14ac:dyDescent="0.25">
      <c r="A82" s="24">
        <v>2012</v>
      </c>
      <c r="B82" s="65">
        <f t="shared" si="2"/>
        <v>112022</v>
      </c>
      <c r="C82" s="24">
        <v>46881018</v>
      </c>
      <c r="D82" s="68">
        <f t="shared" si="3"/>
        <v>2.3894958936258592E-3</v>
      </c>
    </row>
    <row r="83" spans="1:4" x14ac:dyDescent="0.25">
      <c r="A83" s="23">
        <v>2013</v>
      </c>
      <c r="B83" s="64">
        <f t="shared" si="2"/>
        <v>159565</v>
      </c>
      <c r="C83" s="23">
        <v>47342363</v>
      </c>
      <c r="D83" s="66">
        <f t="shared" si="3"/>
        <v>3.3704485768908492E-3</v>
      </c>
    </row>
    <row r="84" spans="1:4" x14ac:dyDescent="0.25">
      <c r="A84" s="24">
        <v>2014</v>
      </c>
      <c r="B84" s="65">
        <f t="shared" si="2"/>
        <v>179103</v>
      </c>
      <c r="C84" s="24">
        <v>47791393</v>
      </c>
      <c r="D84" s="68">
        <f t="shared" si="3"/>
        <v>3.7475994893055326E-3</v>
      </c>
    </row>
    <row r="85" spans="1:4" x14ac:dyDescent="0.25">
      <c r="A85" s="23">
        <v>2015</v>
      </c>
      <c r="B85" s="64">
        <f t="shared" si="2"/>
        <v>162795</v>
      </c>
      <c r="C85" s="23">
        <v>48228704</v>
      </c>
      <c r="D85" s="66">
        <f t="shared" si="3"/>
        <v>3.3754794655066825E-3</v>
      </c>
    </row>
    <row r="86" spans="1:4" x14ac:dyDescent="0.25">
      <c r="A86" t="s">
        <v>97</v>
      </c>
    </row>
  </sheetData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opLeftCell="A47" workbookViewId="0">
      <selection activeCell="A29" sqref="A29:XFD29"/>
    </sheetView>
  </sheetViews>
  <sheetFormatPr baseColWidth="10" defaultRowHeight="15" x14ac:dyDescent="0.25"/>
  <cols>
    <col min="4" max="4" width="13.140625" customWidth="1"/>
  </cols>
  <sheetData>
    <row r="1" spans="1:4" x14ac:dyDescent="0.25">
      <c r="A1" t="s">
        <v>47</v>
      </c>
    </row>
    <row r="2" spans="1:4" ht="75" x14ac:dyDescent="0.25">
      <c r="A2" s="21" t="s">
        <v>6</v>
      </c>
      <c r="B2" s="21" t="s">
        <v>73</v>
      </c>
      <c r="C2" s="21" t="s">
        <v>34</v>
      </c>
      <c r="D2" s="47" t="s">
        <v>23</v>
      </c>
    </row>
    <row r="3" spans="1:4" x14ac:dyDescent="0.25">
      <c r="A3" s="23">
        <v>1991</v>
      </c>
      <c r="B3" s="64">
        <v>0</v>
      </c>
      <c r="C3" s="25">
        <v>41.239551378248166</v>
      </c>
      <c r="D3" s="78">
        <f>(B3)/(C3*1000000000)</f>
        <v>0</v>
      </c>
    </row>
    <row r="4" spans="1:4" x14ac:dyDescent="0.25">
      <c r="A4" s="24">
        <v>1992</v>
      </c>
      <c r="B4" s="65">
        <v>0</v>
      </c>
      <c r="C4" s="26">
        <v>49.279585355094838</v>
      </c>
      <c r="D4" s="79">
        <f t="shared" ref="D4:D27" si="0">(B4)/(C4*1000000000)</f>
        <v>0</v>
      </c>
    </row>
    <row r="5" spans="1:4" x14ac:dyDescent="0.25">
      <c r="A5" s="23">
        <v>1993</v>
      </c>
      <c r="B5" s="64">
        <v>0</v>
      </c>
      <c r="C5" s="25">
        <v>55.802540100979527</v>
      </c>
      <c r="D5" s="78">
        <f t="shared" si="0"/>
        <v>0</v>
      </c>
    </row>
    <row r="6" spans="1:4" x14ac:dyDescent="0.25">
      <c r="A6" s="24">
        <v>1994</v>
      </c>
      <c r="B6" s="65">
        <v>0</v>
      </c>
      <c r="C6" s="26">
        <v>81.703496603993358</v>
      </c>
      <c r="D6" s="79">
        <f t="shared" si="0"/>
        <v>0</v>
      </c>
    </row>
    <row r="7" spans="1:4" x14ac:dyDescent="0.25">
      <c r="A7" s="23">
        <v>1995</v>
      </c>
      <c r="B7" s="64">
        <v>0</v>
      </c>
      <c r="C7" s="25">
        <v>92.507277798198501</v>
      </c>
      <c r="D7" s="78">
        <f t="shared" si="0"/>
        <v>0</v>
      </c>
    </row>
    <row r="8" spans="1:4" x14ac:dyDescent="0.25">
      <c r="A8" s="24">
        <v>1996</v>
      </c>
      <c r="B8" s="65">
        <v>42800</v>
      </c>
      <c r="C8" s="26">
        <v>97.160111573336977</v>
      </c>
      <c r="D8" s="79">
        <f t="shared" si="0"/>
        <v>4.4050999228931855E-7</v>
      </c>
    </row>
    <row r="9" spans="1:4" x14ac:dyDescent="0.25">
      <c r="A9" s="23">
        <v>1997</v>
      </c>
      <c r="B9" s="64">
        <v>13646</v>
      </c>
      <c r="C9" s="25">
        <v>106.6595079635281</v>
      </c>
      <c r="D9" s="78">
        <f t="shared" si="0"/>
        <v>1.2793983640601649E-7</v>
      </c>
    </row>
    <row r="10" spans="1:4" x14ac:dyDescent="0.25">
      <c r="A10" s="24">
        <v>1998</v>
      </c>
      <c r="B10" s="65">
        <v>76650</v>
      </c>
      <c r="C10" s="26">
        <v>98.443743190849105</v>
      </c>
      <c r="D10" s="79">
        <f t="shared" si="0"/>
        <v>7.7861728450737174E-7</v>
      </c>
    </row>
    <row r="11" spans="1:4" x14ac:dyDescent="0.25">
      <c r="A11" s="23">
        <v>1999</v>
      </c>
      <c r="B11" s="64">
        <v>53549</v>
      </c>
      <c r="C11" s="25">
        <v>86.186156584381663</v>
      </c>
      <c r="D11" s="78">
        <f t="shared" si="0"/>
        <v>6.2131787890520636E-7</v>
      </c>
    </row>
    <row r="12" spans="1:4" x14ac:dyDescent="0.25">
      <c r="A12" s="24">
        <v>2000</v>
      </c>
      <c r="B12" s="65">
        <v>77641</v>
      </c>
      <c r="C12" s="26">
        <v>99.886577575544408</v>
      </c>
      <c r="D12" s="79">
        <f t="shared" si="0"/>
        <v>7.7729162300390128E-7</v>
      </c>
    </row>
    <row r="13" spans="1:4" x14ac:dyDescent="0.25">
      <c r="A13" s="23">
        <v>2001</v>
      </c>
      <c r="B13" s="64">
        <v>80630</v>
      </c>
      <c r="C13" s="25">
        <v>98.203544965267795</v>
      </c>
      <c r="D13" s="78">
        <f t="shared" si="0"/>
        <v>8.2104979029542036E-7</v>
      </c>
    </row>
    <row r="14" spans="1:4" x14ac:dyDescent="0.25">
      <c r="A14" s="24">
        <v>2002</v>
      </c>
      <c r="B14" s="65">
        <v>66659</v>
      </c>
      <c r="C14" s="26">
        <v>97.933392356425259</v>
      </c>
      <c r="D14" s="79">
        <f t="shared" si="0"/>
        <v>6.8065649923977752E-7</v>
      </c>
    </row>
    <row r="15" spans="1:4" x14ac:dyDescent="0.25">
      <c r="A15" s="23">
        <v>2003</v>
      </c>
      <c r="B15" s="64">
        <v>41038</v>
      </c>
      <c r="C15" s="25">
        <v>94.684582573316717</v>
      </c>
      <c r="D15" s="78">
        <f t="shared" si="0"/>
        <v>4.3341797454958646E-7</v>
      </c>
    </row>
    <row r="16" spans="1:4" x14ac:dyDescent="0.25">
      <c r="A16" s="24">
        <v>2004</v>
      </c>
      <c r="B16" s="65">
        <v>55305</v>
      </c>
      <c r="C16" s="26">
        <v>117.07486551527938</v>
      </c>
      <c r="D16" s="79">
        <f t="shared" si="0"/>
        <v>4.7239003655128836E-7</v>
      </c>
    </row>
    <row r="17" spans="1:4" x14ac:dyDescent="0.25">
      <c r="A17" s="23">
        <v>2005</v>
      </c>
      <c r="B17" s="64">
        <v>267674</v>
      </c>
      <c r="C17" s="25">
        <v>146.56626631057017</v>
      </c>
      <c r="D17" s="78">
        <f t="shared" si="0"/>
        <v>1.826300189927781E-6</v>
      </c>
    </row>
    <row r="18" spans="1:4" x14ac:dyDescent="0.25">
      <c r="A18" s="24">
        <v>2006</v>
      </c>
      <c r="B18" s="65">
        <v>116748</v>
      </c>
      <c r="C18" s="26">
        <v>162.59014609641432</v>
      </c>
      <c r="D18" s="79">
        <f t="shared" si="0"/>
        <v>7.1805089547536063E-7</v>
      </c>
    </row>
    <row r="19" spans="1:4" x14ac:dyDescent="0.25">
      <c r="A19" s="23">
        <v>2007</v>
      </c>
      <c r="B19" s="64">
        <v>60379</v>
      </c>
      <c r="C19" s="25">
        <v>207.41649464237895</v>
      </c>
      <c r="D19" s="78">
        <f t="shared" si="0"/>
        <v>2.91100281605393E-7</v>
      </c>
    </row>
    <row r="20" spans="1:4" x14ac:dyDescent="0.25">
      <c r="A20" s="24">
        <v>2008</v>
      </c>
      <c r="B20" s="65">
        <v>50464</v>
      </c>
      <c r="C20" s="26">
        <v>243.98243787084013</v>
      </c>
      <c r="D20" s="79">
        <f t="shared" si="0"/>
        <v>2.068345592428039E-7</v>
      </c>
    </row>
    <row r="21" spans="1:4" x14ac:dyDescent="0.25">
      <c r="A21" s="23">
        <v>2009</v>
      </c>
      <c r="B21" s="64">
        <v>161368</v>
      </c>
      <c r="C21" s="25">
        <v>233.8216705442575</v>
      </c>
      <c r="D21" s="78">
        <f t="shared" si="0"/>
        <v>6.9013278206587977E-7</v>
      </c>
    </row>
    <row r="22" spans="1:4" x14ac:dyDescent="0.25">
      <c r="A22" s="24">
        <v>2010</v>
      </c>
      <c r="B22" s="65">
        <v>223218</v>
      </c>
      <c r="C22" s="26">
        <v>287.01818463752926</v>
      </c>
      <c r="D22" s="79">
        <f t="shared" si="0"/>
        <v>7.7771378939595246E-7</v>
      </c>
    </row>
    <row r="23" spans="1:4" x14ac:dyDescent="0.25">
      <c r="A23" s="23">
        <v>2011</v>
      </c>
      <c r="B23" s="64">
        <v>53702</v>
      </c>
      <c r="C23" s="25">
        <v>335.41515670218615</v>
      </c>
      <c r="D23" s="78">
        <f t="shared" si="0"/>
        <v>1.601060623735671E-7</v>
      </c>
    </row>
    <row r="24" spans="1:4" x14ac:dyDescent="0.25">
      <c r="A24" s="24">
        <v>2012</v>
      </c>
      <c r="B24" s="65">
        <v>68547</v>
      </c>
      <c r="C24" s="26">
        <v>369.65970037551983</v>
      </c>
      <c r="D24" s="79">
        <f t="shared" si="0"/>
        <v>1.854327099501686E-7</v>
      </c>
    </row>
    <row r="25" spans="1:4" x14ac:dyDescent="0.25">
      <c r="A25" s="23">
        <v>2013</v>
      </c>
      <c r="B25" s="64">
        <v>47141</v>
      </c>
      <c r="C25" s="25">
        <v>380.19188186037212</v>
      </c>
      <c r="D25" s="78">
        <f t="shared" si="0"/>
        <v>1.239926527871335E-7</v>
      </c>
    </row>
    <row r="26" spans="1:4" x14ac:dyDescent="0.25">
      <c r="A26" s="24">
        <v>2014</v>
      </c>
      <c r="B26" s="65">
        <v>101887</v>
      </c>
      <c r="C26" s="26">
        <v>378.41602053371474</v>
      </c>
      <c r="D26" s="79">
        <f t="shared" si="0"/>
        <v>2.6924600035775294E-7</v>
      </c>
    </row>
    <row r="27" spans="1:4" x14ac:dyDescent="0.25">
      <c r="A27" s="23">
        <v>2015</v>
      </c>
      <c r="B27" s="64">
        <v>32925</v>
      </c>
      <c r="C27" s="25">
        <v>292.08015563330991</v>
      </c>
      <c r="D27" s="78">
        <f t="shared" si="0"/>
        <v>1.1272590542349433E-7</v>
      </c>
    </row>
    <row r="28" spans="1:4" x14ac:dyDescent="0.25">
      <c r="A28" t="s">
        <v>97</v>
      </c>
    </row>
    <row r="30" spans="1:4" x14ac:dyDescent="0.25">
      <c r="A30" t="s">
        <v>48</v>
      </c>
    </row>
    <row r="31" spans="1:4" ht="75" x14ac:dyDescent="0.25">
      <c r="A31" s="21" t="s">
        <v>6</v>
      </c>
      <c r="B31" s="21" t="s">
        <v>80</v>
      </c>
      <c r="C31" s="21" t="s">
        <v>34</v>
      </c>
      <c r="D31" s="47" t="s">
        <v>87</v>
      </c>
    </row>
    <row r="32" spans="1:4" x14ac:dyDescent="0.25">
      <c r="A32" s="23">
        <v>1991</v>
      </c>
      <c r="B32" s="64">
        <v>0</v>
      </c>
      <c r="C32" s="25">
        <v>41.239551378248166</v>
      </c>
      <c r="D32" s="76">
        <f>(B32)/(C32*1000000000)</f>
        <v>0</v>
      </c>
    </row>
    <row r="33" spans="1:4" x14ac:dyDescent="0.25">
      <c r="A33" s="24">
        <v>1992</v>
      </c>
      <c r="B33" s="65">
        <v>1881</v>
      </c>
      <c r="C33" s="26">
        <v>49.279585355094838</v>
      </c>
      <c r="D33" s="77">
        <f t="shared" ref="D33:D56" si="1">(B33)/(C33*1000000000)</f>
        <v>3.8169964021532298E-8</v>
      </c>
    </row>
    <row r="34" spans="1:4" x14ac:dyDescent="0.25">
      <c r="A34" s="23">
        <v>1993</v>
      </c>
      <c r="B34" s="64">
        <v>12211</v>
      </c>
      <c r="C34" s="25">
        <v>55.802540100979527</v>
      </c>
      <c r="D34" s="76">
        <f t="shared" si="1"/>
        <v>2.1882516419329905E-7</v>
      </c>
    </row>
    <row r="35" spans="1:4" x14ac:dyDescent="0.25">
      <c r="A35" s="24">
        <v>1994</v>
      </c>
      <c r="B35" s="65">
        <v>7779</v>
      </c>
      <c r="C35" s="26">
        <v>81.703496603993358</v>
      </c>
      <c r="D35" s="77">
        <f t="shared" si="1"/>
        <v>9.5210123474933279E-8</v>
      </c>
    </row>
    <row r="36" spans="1:4" x14ac:dyDescent="0.25">
      <c r="A36" s="23">
        <v>1995</v>
      </c>
      <c r="B36" s="64">
        <v>16282</v>
      </c>
      <c r="C36" s="25">
        <v>92.507277798198501</v>
      </c>
      <c r="D36" s="76">
        <f t="shared" si="1"/>
        <v>1.7600777352370731E-7</v>
      </c>
    </row>
    <row r="37" spans="1:4" x14ac:dyDescent="0.25">
      <c r="A37" s="24">
        <v>1996</v>
      </c>
      <c r="B37" s="65">
        <v>9575</v>
      </c>
      <c r="C37" s="26">
        <v>97.160111573336977</v>
      </c>
      <c r="D37" s="77">
        <f t="shared" si="1"/>
        <v>9.8548672340425816E-8</v>
      </c>
    </row>
    <row r="38" spans="1:4" x14ac:dyDescent="0.25">
      <c r="A38" s="23">
        <v>1997</v>
      </c>
      <c r="B38" s="64">
        <v>7711</v>
      </c>
      <c r="C38" s="25">
        <v>106.6595079635281</v>
      </c>
      <c r="D38" s="76">
        <f t="shared" si="1"/>
        <v>7.2295476954916694E-8</v>
      </c>
    </row>
    <row r="39" spans="1:4" x14ac:dyDescent="0.25">
      <c r="A39" s="24">
        <v>1998</v>
      </c>
      <c r="B39" s="65">
        <v>21742</v>
      </c>
      <c r="C39" s="26">
        <v>98.443743190849105</v>
      </c>
      <c r="D39" s="77">
        <f t="shared" si="1"/>
        <v>2.2085710371505905E-7</v>
      </c>
    </row>
    <row r="40" spans="1:4" x14ac:dyDescent="0.25">
      <c r="A40" s="23">
        <v>1999</v>
      </c>
      <c r="B40" s="64">
        <v>59565</v>
      </c>
      <c r="C40" s="25">
        <v>86.186156584381663</v>
      </c>
      <c r="D40" s="76">
        <f t="shared" si="1"/>
        <v>6.9112027221775596E-7</v>
      </c>
    </row>
    <row r="41" spans="1:4" x14ac:dyDescent="0.25">
      <c r="A41" s="24">
        <v>2000</v>
      </c>
      <c r="B41" s="65">
        <v>26456</v>
      </c>
      <c r="C41" s="26">
        <v>99.886577575544408</v>
      </c>
      <c r="D41" s="77">
        <f t="shared" si="1"/>
        <v>2.6486041109969235E-7</v>
      </c>
    </row>
    <row r="42" spans="1:4" x14ac:dyDescent="0.25">
      <c r="A42" s="23">
        <v>2001</v>
      </c>
      <c r="B42" s="64">
        <v>62355</v>
      </c>
      <c r="C42" s="25">
        <v>98.203544965267795</v>
      </c>
      <c r="D42" s="76">
        <f t="shared" si="1"/>
        <v>6.3495671181782137E-7</v>
      </c>
    </row>
    <row r="43" spans="1:4" x14ac:dyDescent="0.25">
      <c r="A43" s="24">
        <v>2002</v>
      </c>
      <c r="B43" s="65">
        <v>32351</v>
      </c>
      <c r="C43" s="26">
        <v>97.933392356425259</v>
      </c>
      <c r="D43" s="77">
        <f t="shared" si="1"/>
        <v>3.3033676483154627E-7</v>
      </c>
    </row>
    <row r="44" spans="1:4" x14ac:dyDescent="0.25">
      <c r="A44" s="23">
        <v>2003</v>
      </c>
      <c r="B44" s="64">
        <v>22417</v>
      </c>
      <c r="C44" s="25">
        <v>94.684582573316717</v>
      </c>
      <c r="D44" s="76">
        <f t="shared" si="1"/>
        <v>2.3675448938735026E-7</v>
      </c>
    </row>
    <row r="45" spans="1:4" x14ac:dyDescent="0.25">
      <c r="A45" s="24">
        <v>2004</v>
      </c>
      <c r="B45" s="65">
        <v>94282</v>
      </c>
      <c r="C45" s="26">
        <v>117.07486551527938</v>
      </c>
      <c r="D45" s="77">
        <f t="shared" si="1"/>
        <v>8.0531375872215115E-7</v>
      </c>
    </row>
    <row r="46" spans="1:4" x14ac:dyDescent="0.25">
      <c r="A46" s="23">
        <v>2005</v>
      </c>
      <c r="B46" s="64">
        <v>46065</v>
      </c>
      <c r="C46" s="25">
        <v>146.56626631057017</v>
      </c>
      <c r="D46" s="76">
        <f t="shared" si="1"/>
        <v>3.1429469522263359E-7</v>
      </c>
    </row>
    <row r="47" spans="1:4" x14ac:dyDescent="0.25">
      <c r="A47" s="24">
        <v>2006</v>
      </c>
      <c r="B47" s="65">
        <v>70177</v>
      </c>
      <c r="C47" s="26">
        <v>162.59014609641432</v>
      </c>
      <c r="D47" s="77">
        <f t="shared" si="1"/>
        <v>4.3161902295349281E-7</v>
      </c>
    </row>
    <row r="48" spans="1:4" x14ac:dyDescent="0.25">
      <c r="A48" s="23">
        <v>2007</v>
      </c>
      <c r="B48" s="64">
        <v>99964</v>
      </c>
      <c r="C48" s="25">
        <v>207.41649464237895</v>
      </c>
      <c r="D48" s="76">
        <f t="shared" si="1"/>
        <v>4.8194816990015581E-7</v>
      </c>
    </row>
    <row r="49" spans="1:4" x14ac:dyDescent="0.25">
      <c r="A49" s="24">
        <v>2008</v>
      </c>
      <c r="B49" s="65">
        <v>167207</v>
      </c>
      <c r="C49" s="26">
        <v>243.98243787084013</v>
      </c>
      <c r="D49" s="77">
        <f t="shared" si="1"/>
        <v>6.8532391699650267E-7</v>
      </c>
    </row>
    <row r="50" spans="1:4" x14ac:dyDescent="0.25">
      <c r="A50" s="23">
        <v>2009</v>
      </c>
      <c r="B50" s="64">
        <v>181007</v>
      </c>
      <c r="C50" s="25">
        <v>233.8216705442575</v>
      </c>
      <c r="D50" s="76">
        <f t="shared" si="1"/>
        <v>7.7412414161047235E-7</v>
      </c>
    </row>
    <row r="51" spans="1:4" x14ac:dyDescent="0.25">
      <c r="A51" s="24">
        <v>2010</v>
      </c>
      <c r="B51" s="65">
        <v>44346</v>
      </c>
      <c r="C51" s="26">
        <v>287.01818463752926</v>
      </c>
      <c r="D51" s="77">
        <f t="shared" si="1"/>
        <v>1.5450588977839111E-7</v>
      </c>
    </row>
    <row r="52" spans="1:4" x14ac:dyDescent="0.25">
      <c r="A52" s="23">
        <v>2011</v>
      </c>
      <c r="B52" s="64">
        <v>87935</v>
      </c>
      <c r="C52" s="25">
        <v>335.41515670218615</v>
      </c>
      <c r="D52" s="76">
        <f t="shared" si="1"/>
        <v>2.6216763984245694E-7</v>
      </c>
    </row>
    <row r="53" spans="1:4" x14ac:dyDescent="0.25">
      <c r="A53" s="24">
        <v>2012</v>
      </c>
      <c r="B53" s="65">
        <v>43475</v>
      </c>
      <c r="C53" s="26">
        <v>369.65970037551983</v>
      </c>
      <c r="D53" s="77">
        <f t="shared" si="1"/>
        <v>1.1760816760884618E-7</v>
      </c>
    </row>
    <row r="54" spans="1:4" x14ac:dyDescent="0.25">
      <c r="A54" s="23">
        <v>2013</v>
      </c>
      <c r="B54" s="64">
        <v>112424</v>
      </c>
      <c r="C54" s="25">
        <v>380.19188186037212</v>
      </c>
      <c r="D54" s="76">
        <f t="shared" si="1"/>
        <v>2.9570331552026255E-7</v>
      </c>
    </row>
    <row r="55" spans="1:4" x14ac:dyDescent="0.25">
      <c r="A55" s="24">
        <v>2014</v>
      </c>
      <c r="B55" s="65">
        <v>77216</v>
      </c>
      <c r="C55" s="26">
        <v>378.41602053371474</v>
      </c>
      <c r="D55" s="77">
        <f t="shared" si="1"/>
        <v>2.040505576140651E-7</v>
      </c>
    </row>
    <row r="56" spans="1:4" x14ac:dyDescent="0.25">
      <c r="A56" s="23">
        <v>2015</v>
      </c>
      <c r="B56" s="64">
        <v>129870</v>
      </c>
      <c r="C56" s="25">
        <v>292.08015563330991</v>
      </c>
      <c r="D56" s="76">
        <f t="shared" si="1"/>
        <v>4.4463821829458491E-7</v>
      </c>
    </row>
    <row r="57" spans="1:4" x14ac:dyDescent="0.25">
      <c r="A57" t="s">
        <v>97</v>
      </c>
    </row>
    <row r="59" spans="1:4" x14ac:dyDescent="0.25">
      <c r="A59" t="s">
        <v>49</v>
      </c>
    </row>
    <row r="60" spans="1:4" ht="75" x14ac:dyDescent="0.25">
      <c r="A60" s="21" t="s">
        <v>6</v>
      </c>
      <c r="B60" s="21" t="s">
        <v>85</v>
      </c>
      <c r="C60" s="21" t="s">
        <v>34</v>
      </c>
      <c r="D60" s="21" t="s">
        <v>88</v>
      </c>
    </row>
    <row r="61" spans="1:4" x14ac:dyDescent="0.25">
      <c r="A61" s="23">
        <v>1991</v>
      </c>
      <c r="B61" s="64">
        <f t="shared" ref="B61:B85" si="2">B3+B32</f>
        <v>0</v>
      </c>
      <c r="C61" s="25">
        <v>41.239551378248166</v>
      </c>
      <c r="D61" s="76">
        <f>(B61)/(C61*1000000000)</f>
        <v>0</v>
      </c>
    </row>
    <row r="62" spans="1:4" x14ac:dyDescent="0.25">
      <c r="A62" s="24">
        <v>1992</v>
      </c>
      <c r="B62" s="65">
        <f t="shared" si="2"/>
        <v>1881</v>
      </c>
      <c r="C62" s="26">
        <v>49.279585355094838</v>
      </c>
      <c r="D62" s="77">
        <f t="shared" ref="D62:D85" si="3">(B62)/(C62*1000000000)</f>
        <v>3.8169964021532298E-8</v>
      </c>
    </row>
    <row r="63" spans="1:4" x14ac:dyDescent="0.25">
      <c r="A63" s="23">
        <v>1993</v>
      </c>
      <c r="B63" s="64">
        <f t="shared" si="2"/>
        <v>12211</v>
      </c>
      <c r="C63" s="25">
        <v>55.802540100979527</v>
      </c>
      <c r="D63" s="76">
        <f t="shared" si="3"/>
        <v>2.1882516419329905E-7</v>
      </c>
    </row>
    <row r="64" spans="1:4" x14ac:dyDescent="0.25">
      <c r="A64" s="24">
        <v>1994</v>
      </c>
      <c r="B64" s="65">
        <f t="shared" si="2"/>
        <v>7779</v>
      </c>
      <c r="C64" s="26">
        <v>81.703496603993358</v>
      </c>
      <c r="D64" s="77">
        <f t="shared" si="3"/>
        <v>9.5210123474933279E-8</v>
      </c>
    </row>
    <row r="65" spans="1:4" x14ac:dyDescent="0.25">
      <c r="A65" s="23">
        <v>1995</v>
      </c>
      <c r="B65" s="64">
        <f t="shared" si="2"/>
        <v>16282</v>
      </c>
      <c r="C65" s="25">
        <v>92.507277798198501</v>
      </c>
      <c r="D65" s="76">
        <f t="shared" si="3"/>
        <v>1.7600777352370731E-7</v>
      </c>
    </row>
    <row r="66" spans="1:4" x14ac:dyDescent="0.25">
      <c r="A66" s="24">
        <v>1996</v>
      </c>
      <c r="B66" s="65">
        <f t="shared" si="2"/>
        <v>52375</v>
      </c>
      <c r="C66" s="26">
        <v>97.160111573336977</v>
      </c>
      <c r="D66" s="77">
        <f t="shared" si="3"/>
        <v>5.3905866462974436E-7</v>
      </c>
    </row>
    <row r="67" spans="1:4" x14ac:dyDescent="0.25">
      <c r="A67" s="23">
        <v>1997</v>
      </c>
      <c r="B67" s="64">
        <f t="shared" si="2"/>
        <v>21357</v>
      </c>
      <c r="C67" s="25">
        <v>106.6595079635281</v>
      </c>
      <c r="D67" s="76">
        <f t="shared" si="3"/>
        <v>2.002353133609332E-7</v>
      </c>
    </row>
    <row r="68" spans="1:4" x14ac:dyDescent="0.25">
      <c r="A68" s="24">
        <v>1998</v>
      </c>
      <c r="B68" s="65">
        <f t="shared" si="2"/>
        <v>98392</v>
      </c>
      <c r="C68" s="26">
        <v>98.443743190849105</v>
      </c>
      <c r="D68" s="77">
        <f t="shared" si="3"/>
        <v>9.9947438822243082E-7</v>
      </c>
    </row>
    <row r="69" spans="1:4" x14ac:dyDescent="0.25">
      <c r="A69" s="23">
        <v>1999</v>
      </c>
      <c r="B69" s="64">
        <f t="shared" si="2"/>
        <v>113114</v>
      </c>
      <c r="C69" s="25">
        <v>86.186156584381663</v>
      </c>
      <c r="D69" s="76">
        <f t="shared" si="3"/>
        <v>1.3124381511229622E-6</v>
      </c>
    </row>
    <row r="70" spans="1:4" x14ac:dyDescent="0.25">
      <c r="A70" s="24">
        <v>2000</v>
      </c>
      <c r="B70" s="65">
        <f t="shared" si="2"/>
        <v>104097</v>
      </c>
      <c r="C70" s="26">
        <v>99.886577575544408</v>
      </c>
      <c r="D70" s="77">
        <f t="shared" si="3"/>
        <v>1.0421520341035936E-6</v>
      </c>
    </row>
    <row r="71" spans="1:4" x14ac:dyDescent="0.25">
      <c r="A71" s="23">
        <v>2001</v>
      </c>
      <c r="B71" s="64">
        <f t="shared" si="2"/>
        <v>142985</v>
      </c>
      <c r="C71" s="25">
        <v>98.203544965267795</v>
      </c>
      <c r="D71" s="76">
        <f t="shared" si="3"/>
        <v>1.4560065021132417E-6</v>
      </c>
    </row>
    <row r="72" spans="1:4" x14ac:dyDescent="0.25">
      <c r="A72" s="24">
        <v>2002</v>
      </c>
      <c r="B72" s="65">
        <f t="shared" si="2"/>
        <v>99010</v>
      </c>
      <c r="C72" s="26">
        <v>97.933392356425259</v>
      </c>
      <c r="D72" s="77">
        <f t="shared" si="3"/>
        <v>1.0109932640713236E-6</v>
      </c>
    </row>
    <row r="73" spans="1:4" x14ac:dyDescent="0.25">
      <c r="A73" s="23">
        <v>2003</v>
      </c>
      <c r="B73" s="64">
        <f t="shared" si="2"/>
        <v>63455</v>
      </c>
      <c r="C73" s="25">
        <v>94.684582573316717</v>
      </c>
      <c r="D73" s="76">
        <f t="shared" si="3"/>
        <v>6.7017246393693672E-7</v>
      </c>
    </row>
    <row r="74" spans="1:4" x14ac:dyDescent="0.25">
      <c r="A74" s="24">
        <v>2004</v>
      </c>
      <c r="B74" s="65">
        <f t="shared" si="2"/>
        <v>149587</v>
      </c>
      <c r="C74" s="26">
        <v>117.07486551527938</v>
      </c>
      <c r="D74" s="77">
        <f t="shared" si="3"/>
        <v>1.2777037952734396E-6</v>
      </c>
    </row>
    <row r="75" spans="1:4" x14ac:dyDescent="0.25">
      <c r="A75" s="23">
        <v>2005</v>
      </c>
      <c r="B75" s="64">
        <f t="shared" si="2"/>
        <v>313739</v>
      </c>
      <c r="C75" s="25">
        <v>146.56626631057017</v>
      </c>
      <c r="D75" s="76">
        <f t="shared" si="3"/>
        <v>2.1405948851504147E-6</v>
      </c>
    </row>
    <row r="76" spans="1:4" x14ac:dyDescent="0.25">
      <c r="A76" s="24">
        <v>2006</v>
      </c>
      <c r="B76" s="65">
        <f t="shared" si="2"/>
        <v>186925</v>
      </c>
      <c r="C76" s="26">
        <v>162.59014609641432</v>
      </c>
      <c r="D76" s="77">
        <f t="shared" si="3"/>
        <v>1.1496699184288535E-6</v>
      </c>
    </row>
    <row r="77" spans="1:4" x14ac:dyDescent="0.25">
      <c r="A77" s="23">
        <v>2007</v>
      </c>
      <c r="B77" s="64">
        <f t="shared" si="2"/>
        <v>160343</v>
      </c>
      <c r="C77" s="25">
        <v>207.41649464237895</v>
      </c>
      <c r="D77" s="76">
        <f t="shared" si="3"/>
        <v>7.7304845150554881E-7</v>
      </c>
    </row>
    <row r="78" spans="1:4" x14ac:dyDescent="0.25">
      <c r="A78" s="24">
        <v>2008</v>
      </c>
      <c r="B78" s="65">
        <f t="shared" si="2"/>
        <v>217671</v>
      </c>
      <c r="C78" s="26">
        <v>243.98243787084013</v>
      </c>
      <c r="D78" s="77">
        <f t="shared" si="3"/>
        <v>8.9215847623930655E-7</v>
      </c>
    </row>
    <row r="79" spans="1:4" x14ac:dyDescent="0.25">
      <c r="A79" s="23">
        <v>2009</v>
      </c>
      <c r="B79" s="64">
        <f t="shared" si="2"/>
        <v>342375</v>
      </c>
      <c r="C79" s="25">
        <v>233.8216705442575</v>
      </c>
      <c r="D79" s="76">
        <f t="shared" si="3"/>
        <v>1.464256923676352E-6</v>
      </c>
    </row>
    <row r="80" spans="1:4" x14ac:dyDescent="0.25">
      <c r="A80" s="24">
        <v>2010</v>
      </c>
      <c r="B80" s="65">
        <f t="shared" si="2"/>
        <v>267564</v>
      </c>
      <c r="C80" s="26">
        <v>287.01818463752926</v>
      </c>
      <c r="D80" s="77">
        <f t="shared" si="3"/>
        <v>9.3221967917434349E-7</v>
      </c>
    </row>
    <row r="81" spans="1:4" x14ac:dyDescent="0.25">
      <c r="A81" s="23">
        <v>2011</v>
      </c>
      <c r="B81" s="64">
        <f t="shared" si="2"/>
        <v>141637</v>
      </c>
      <c r="C81" s="25">
        <v>335.41515670218615</v>
      </c>
      <c r="D81" s="76">
        <f t="shared" si="3"/>
        <v>4.2227370221602407E-7</v>
      </c>
    </row>
    <row r="82" spans="1:4" x14ac:dyDescent="0.25">
      <c r="A82" s="24">
        <v>2012</v>
      </c>
      <c r="B82" s="65">
        <f t="shared" si="2"/>
        <v>112022</v>
      </c>
      <c r="C82" s="26">
        <v>369.65970037551983</v>
      </c>
      <c r="D82" s="77">
        <f t="shared" si="3"/>
        <v>3.030408775590148E-7</v>
      </c>
    </row>
    <row r="83" spans="1:4" x14ac:dyDescent="0.25">
      <c r="A83" s="23">
        <v>2013</v>
      </c>
      <c r="B83" s="64">
        <f t="shared" si="2"/>
        <v>159565</v>
      </c>
      <c r="C83" s="25">
        <v>380.19188186037212</v>
      </c>
      <c r="D83" s="76">
        <f t="shared" si="3"/>
        <v>4.1969596830739606E-7</v>
      </c>
    </row>
    <row r="84" spans="1:4" x14ac:dyDescent="0.25">
      <c r="A84" s="24">
        <v>2014</v>
      </c>
      <c r="B84" s="65">
        <f t="shared" si="2"/>
        <v>179103</v>
      </c>
      <c r="C84" s="26">
        <v>378.41602053371474</v>
      </c>
      <c r="D84" s="77">
        <f t="shared" si="3"/>
        <v>4.7329655797181804E-7</v>
      </c>
    </row>
    <row r="85" spans="1:4" x14ac:dyDescent="0.25">
      <c r="A85" s="23">
        <v>2015</v>
      </c>
      <c r="B85" s="64">
        <f t="shared" si="2"/>
        <v>162795</v>
      </c>
      <c r="C85" s="25">
        <v>292.08015563330991</v>
      </c>
      <c r="D85" s="76">
        <f t="shared" si="3"/>
        <v>5.5736412371807921E-7</v>
      </c>
    </row>
    <row r="87" spans="1:4" x14ac:dyDescent="0.25">
      <c r="A87" t="s">
        <v>50</v>
      </c>
    </row>
    <row r="88" spans="1:4" ht="75" x14ac:dyDescent="0.25">
      <c r="A88" s="21" t="s">
        <v>6</v>
      </c>
      <c r="B88" s="21" t="s">
        <v>85</v>
      </c>
      <c r="C88" s="21" t="s">
        <v>34</v>
      </c>
      <c r="D88" s="21" t="s">
        <v>89</v>
      </c>
    </row>
    <row r="89" spans="1:4" x14ac:dyDescent="0.25">
      <c r="A89" s="23">
        <v>1991</v>
      </c>
      <c r="B89" s="64">
        <f>B61</f>
        <v>0</v>
      </c>
      <c r="C89" s="25">
        <v>41.239551378248166</v>
      </c>
      <c r="D89" s="76">
        <f>((B89)/2)/(C89*1000000000)</f>
        <v>0</v>
      </c>
    </row>
    <row r="90" spans="1:4" x14ac:dyDescent="0.25">
      <c r="A90" s="24">
        <v>1992</v>
      </c>
      <c r="B90" s="65">
        <f t="shared" ref="B90:B113" si="4">B62</f>
        <v>1881</v>
      </c>
      <c r="C90" s="26">
        <v>49.279585355094838</v>
      </c>
      <c r="D90" s="77">
        <f t="shared" ref="D90:D113" si="5">((B90)/2)/(C90*1000000000)</f>
        <v>1.9084982010766149E-8</v>
      </c>
    </row>
    <row r="91" spans="1:4" x14ac:dyDescent="0.25">
      <c r="A91" s="23">
        <v>1993</v>
      </c>
      <c r="B91" s="64">
        <f t="shared" si="4"/>
        <v>12211</v>
      </c>
      <c r="C91" s="25">
        <v>55.802540100979527</v>
      </c>
      <c r="D91" s="76">
        <f t="shared" si="5"/>
        <v>1.0941258209664952E-7</v>
      </c>
    </row>
    <row r="92" spans="1:4" x14ac:dyDescent="0.25">
      <c r="A92" s="24">
        <v>1994</v>
      </c>
      <c r="B92" s="65">
        <f t="shared" si="4"/>
        <v>7779</v>
      </c>
      <c r="C92" s="26">
        <v>81.703496603993358</v>
      </c>
      <c r="D92" s="77">
        <f t="shared" si="5"/>
        <v>4.760506173746664E-8</v>
      </c>
    </row>
    <row r="93" spans="1:4" x14ac:dyDescent="0.25">
      <c r="A93" s="23">
        <v>1995</v>
      </c>
      <c r="B93" s="64">
        <f t="shared" si="4"/>
        <v>16282</v>
      </c>
      <c r="C93" s="25">
        <v>92.507277798198501</v>
      </c>
      <c r="D93" s="76">
        <f t="shared" si="5"/>
        <v>8.8003886761853655E-8</v>
      </c>
    </row>
    <row r="94" spans="1:4" x14ac:dyDescent="0.25">
      <c r="A94" s="24">
        <v>1996</v>
      </c>
      <c r="B94" s="65">
        <f t="shared" si="4"/>
        <v>52375</v>
      </c>
      <c r="C94" s="26">
        <v>97.160111573336977</v>
      </c>
      <c r="D94" s="77">
        <f t="shared" si="5"/>
        <v>2.6952933231487218E-7</v>
      </c>
    </row>
    <row r="95" spans="1:4" x14ac:dyDescent="0.25">
      <c r="A95" s="23">
        <v>1997</v>
      </c>
      <c r="B95" s="64">
        <f t="shared" si="4"/>
        <v>21357</v>
      </c>
      <c r="C95" s="25">
        <v>106.6595079635281</v>
      </c>
      <c r="D95" s="76">
        <f t="shared" si="5"/>
        <v>1.001176566804666E-7</v>
      </c>
    </row>
    <row r="96" spans="1:4" x14ac:dyDescent="0.25">
      <c r="A96" s="24">
        <v>1998</v>
      </c>
      <c r="B96" s="65">
        <f t="shared" si="4"/>
        <v>98392</v>
      </c>
      <c r="C96" s="26">
        <v>98.443743190849105</v>
      </c>
      <c r="D96" s="77">
        <f t="shared" si="5"/>
        <v>4.9973719411121541E-7</v>
      </c>
    </row>
    <row r="97" spans="1:4" x14ac:dyDescent="0.25">
      <c r="A97" s="23">
        <v>1999</v>
      </c>
      <c r="B97" s="64">
        <f t="shared" si="4"/>
        <v>113114</v>
      </c>
      <c r="C97" s="25">
        <v>86.186156584381663</v>
      </c>
      <c r="D97" s="76">
        <f t="shared" si="5"/>
        <v>6.5621907556148111E-7</v>
      </c>
    </row>
    <row r="98" spans="1:4" x14ac:dyDescent="0.25">
      <c r="A98" s="24">
        <v>2000</v>
      </c>
      <c r="B98" s="65">
        <f t="shared" si="4"/>
        <v>104097</v>
      </c>
      <c r="C98" s="26">
        <v>99.886577575544408</v>
      </c>
      <c r="D98" s="77">
        <f t="shared" si="5"/>
        <v>5.2107601705179681E-7</v>
      </c>
    </row>
    <row r="99" spans="1:4" x14ac:dyDescent="0.25">
      <c r="A99" s="23">
        <v>2001</v>
      </c>
      <c r="B99" s="64">
        <f t="shared" si="4"/>
        <v>142985</v>
      </c>
      <c r="C99" s="25">
        <v>98.203544965267795</v>
      </c>
      <c r="D99" s="76">
        <f t="shared" si="5"/>
        <v>7.2800325105662087E-7</v>
      </c>
    </row>
    <row r="100" spans="1:4" x14ac:dyDescent="0.25">
      <c r="A100" s="24">
        <v>2002</v>
      </c>
      <c r="B100" s="65">
        <f t="shared" si="4"/>
        <v>99010</v>
      </c>
      <c r="C100" s="26">
        <v>97.933392356425259</v>
      </c>
      <c r="D100" s="77">
        <f t="shared" si="5"/>
        <v>5.0549663203566181E-7</v>
      </c>
    </row>
    <row r="101" spans="1:4" x14ac:dyDescent="0.25">
      <c r="A101" s="23">
        <v>2003</v>
      </c>
      <c r="B101" s="64">
        <f t="shared" si="4"/>
        <v>63455</v>
      </c>
      <c r="C101" s="25">
        <v>94.684582573316717</v>
      </c>
      <c r="D101" s="76">
        <f t="shared" si="5"/>
        <v>3.3508623196846836E-7</v>
      </c>
    </row>
    <row r="102" spans="1:4" x14ac:dyDescent="0.25">
      <c r="A102" s="24">
        <v>2004</v>
      </c>
      <c r="B102" s="65">
        <f t="shared" si="4"/>
        <v>149587</v>
      </c>
      <c r="C102" s="26">
        <v>117.07486551527938</v>
      </c>
      <c r="D102" s="77">
        <f t="shared" si="5"/>
        <v>6.3885189763671978E-7</v>
      </c>
    </row>
    <row r="103" spans="1:4" x14ac:dyDescent="0.25">
      <c r="A103" s="23">
        <v>2005</v>
      </c>
      <c r="B103" s="64">
        <f t="shared" si="4"/>
        <v>313739</v>
      </c>
      <c r="C103" s="25">
        <v>146.56626631057017</v>
      </c>
      <c r="D103" s="76">
        <f t="shared" si="5"/>
        <v>1.0702974425752073E-6</v>
      </c>
    </row>
    <row r="104" spans="1:4" x14ac:dyDescent="0.25">
      <c r="A104" s="24">
        <v>2006</v>
      </c>
      <c r="B104" s="65">
        <f t="shared" si="4"/>
        <v>186925</v>
      </c>
      <c r="C104" s="26">
        <v>162.59014609641432</v>
      </c>
      <c r="D104" s="77">
        <f t="shared" si="5"/>
        <v>5.7483495921442677E-7</v>
      </c>
    </row>
    <row r="105" spans="1:4" x14ac:dyDescent="0.25">
      <c r="A105" s="23">
        <v>2007</v>
      </c>
      <c r="B105" s="64">
        <f t="shared" si="4"/>
        <v>160343</v>
      </c>
      <c r="C105" s="25">
        <v>207.41649464237895</v>
      </c>
      <c r="D105" s="76">
        <f t="shared" si="5"/>
        <v>3.865242257527744E-7</v>
      </c>
    </row>
    <row r="106" spans="1:4" x14ac:dyDescent="0.25">
      <c r="A106" s="24">
        <v>2008</v>
      </c>
      <c r="B106" s="65">
        <f t="shared" si="4"/>
        <v>217671</v>
      </c>
      <c r="C106" s="26">
        <v>243.98243787084013</v>
      </c>
      <c r="D106" s="77">
        <f t="shared" si="5"/>
        <v>4.4607923811965327E-7</v>
      </c>
    </row>
    <row r="107" spans="1:4" x14ac:dyDescent="0.25">
      <c r="A107" s="23">
        <v>2009</v>
      </c>
      <c r="B107" s="64">
        <f t="shared" si="4"/>
        <v>342375</v>
      </c>
      <c r="C107" s="25">
        <v>233.8216705442575</v>
      </c>
      <c r="D107" s="76">
        <f t="shared" si="5"/>
        <v>7.3212846183817601E-7</v>
      </c>
    </row>
    <row r="108" spans="1:4" x14ac:dyDescent="0.25">
      <c r="A108" s="24">
        <v>2010</v>
      </c>
      <c r="B108" s="65">
        <f t="shared" si="4"/>
        <v>267564</v>
      </c>
      <c r="C108" s="26">
        <v>287.01818463752926</v>
      </c>
      <c r="D108" s="77">
        <f t="shared" si="5"/>
        <v>4.6610983958717174E-7</v>
      </c>
    </row>
    <row r="109" spans="1:4" x14ac:dyDescent="0.25">
      <c r="A109" s="23">
        <v>2011</v>
      </c>
      <c r="B109" s="64">
        <f t="shared" si="4"/>
        <v>141637</v>
      </c>
      <c r="C109" s="25">
        <v>335.41515670218615</v>
      </c>
      <c r="D109" s="76">
        <f t="shared" si="5"/>
        <v>2.1113685110801204E-7</v>
      </c>
    </row>
    <row r="110" spans="1:4" x14ac:dyDescent="0.25">
      <c r="A110" s="24">
        <v>2012</v>
      </c>
      <c r="B110" s="65">
        <f t="shared" si="4"/>
        <v>112022</v>
      </c>
      <c r="C110" s="26">
        <v>369.65970037551983</v>
      </c>
      <c r="D110" s="77">
        <f t="shared" si="5"/>
        <v>1.515204387795074E-7</v>
      </c>
    </row>
    <row r="111" spans="1:4" x14ac:dyDescent="0.25">
      <c r="A111" s="23">
        <v>2013</v>
      </c>
      <c r="B111" s="64">
        <f t="shared" si="4"/>
        <v>159565</v>
      </c>
      <c r="C111" s="25">
        <v>380.19188186037212</v>
      </c>
      <c r="D111" s="76">
        <f t="shared" si="5"/>
        <v>2.0984798415369803E-7</v>
      </c>
    </row>
    <row r="112" spans="1:4" x14ac:dyDescent="0.25">
      <c r="A112" s="24">
        <v>2014</v>
      </c>
      <c r="B112" s="65">
        <f t="shared" si="4"/>
        <v>179103</v>
      </c>
      <c r="C112" s="26">
        <v>378.41602053371474</v>
      </c>
      <c r="D112" s="77">
        <f t="shared" si="5"/>
        <v>2.3664827898590902E-7</v>
      </c>
    </row>
    <row r="113" spans="1:4" x14ac:dyDescent="0.25">
      <c r="A113" s="23">
        <v>2015</v>
      </c>
      <c r="B113" s="64">
        <f t="shared" si="4"/>
        <v>162795</v>
      </c>
      <c r="C113" s="25">
        <v>292.08015563330991</v>
      </c>
      <c r="D113" s="76">
        <f t="shared" si="5"/>
        <v>2.786820618590396E-7</v>
      </c>
    </row>
    <row r="114" spans="1:4" x14ac:dyDescent="0.25">
      <c r="A114" t="s">
        <v>97</v>
      </c>
    </row>
  </sheetData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75" workbookViewId="0">
      <selection activeCell="A86" sqref="A86"/>
    </sheetView>
  </sheetViews>
  <sheetFormatPr baseColWidth="10" defaultRowHeight="15" x14ac:dyDescent="0.25"/>
  <cols>
    <col min="3" max="3" width="15" customWidth="1"/>
  </cols>
  <sheetData>
    <row r="1" spans="1:4" x14ac:dyDescent="0.25">
      <c r="A1" t="s">
        <v>44</v>
      </c>
    </row>
    <row r="2" spans="1:4" ht="60" x14ac:dyDescent="0.25">
      <c r="A2" s="21" t="s">
        <v>6</v>
      </c>
      <c r="B2" s="21" t="s">
        <v>73</v>
      </c>
      <c r="C2" s="21" t="s">
        <v>77</v>
      </c>
      <c r="D2" s="21" t="s">
        <v>90</v>
      </c>
    </row>
    <row r="3" spans="1:4" x14ac:dyDescent="0.25">
      <c r="A3" s="23">
        <v>1991</v>
      </c>
      <c r="B3" s="64">
        <v>0</v>
      </c>
      <c r="C3" s="62">
        <v>5966881</v>
      </c>
      <c r="D3" s="72">
        <f>B3/C3</f>
        <v>0</v>
      </c>
    </row>
    <row r="4" spans="1:4" x14ac:dyDescent="0.25">
      <c r="A4" s="24">
        <v>1992</v>
      </c>
      <c r="B4" s="65">
        <v>0</v>
      </c>
      <c r="C4" s="63">
        <v>7645881</v>
      </c>
      <c r="D4" s="73">
        <f t="shared" ref="D4:D27" si="0">B4/C4</f>
        <v>0</v>
      </c>
    </row>
    <row r="5" spans="1:4" x14ac:dyDescent="0.25">
      <c r="A5" s="23">
        <v>1993</v>
      </c>
      <c r="B5" s="64">
        <v>0</v>
      </c>
      <c r="C5" s="62">
        <v>7949179</v>
      </c>
      <c r="D5" s="72">
        <f t="shared" si="0"/>
        <v>0</v>
      </c>
    </row>
    <row r="6" spans="1:4" x14ac:dyDescent="0.25">
      <c r="A6" s="24">
        <v>1994</v>
      </c>
      <c r="B6" s="65">
        <v>0</v>
      </c>
      <c r="C6" s="63">
        <v>10185788</v>
      </c>
      <c r="D6" s="73">
        <f t="shared" si="0"/>
        <v>0</v>
      </c>
    </row>
    <row r="7" spans="1:4" x14ac:dyDescent="0.25">
      <c r="A7" s="23">
        <v>1995</v>
      </c>
      <c r="B7" s="64">
        <v>0</v>
      </c>
      <c r="C7" s="62">
        <v>20534508</v>
      </c>
      <c r="D7" s="72">
        <f t="shared" si="0"/>
        <v>0</v>
      </c>
    </row>
    <row r="8" spans="1:4" x14ac:dyDescent="0.25">
      <c r="A8" s="24">
        <v>1996</v>
      </c>
      <c r="B8" s="65">
        <v>42800</v>
      </c>
      <c r="C8" s="63">
        <v>19864650</v>
      </c>
      <c r="D8" s="73">
        <f t="shared" si="0"/>
        <v>2.1545811277822666E-3</v>
      </c>
    </row>
    <row r="9" spans="1:4" x14ac:dyDescent="0.25">
      <c r="A9" s="23">
        <v>1997</v>
      </c>
      <c r="B9" s="64">
        <v>13646</v>
      </c>
      <c r="C9" s="62">
        <v>18419090</v>
      </c>
      <c r="D9" s="72">
        <f t="shared" si="0"/>
        <v>7.4086179067478356E-4</v>
      </c>
    </row>
    <row r="10" spans="1:4" x14ac:dyDescent="0.25">
      <c r="A10" s="24">
        <v>1998</v>
      </c>
      <c r="B10" s="65">
        <v>76650</v>
      </c>
      <c r="C10" s="63">
        <v>16419884</v>
      </c>
      <c r="D10" s="73">
        <f t="shared" si="0"/>
        <v>4.6681206761265796E-3</v>
      </c>
    </row>
    <row r="11" spans="1:4" x14ac:dyDescent="0.25">
      <c r="A11" s="23">
        <v>1999</v>
      </c>
      <c r="B11" s="64">
        <v>53549</v>
      </c>
      <c r="C11" s="62">
        <v>33688600</v>
      </c>
      <c r="D11" s="72">
        <f t="shared" si="0"/>
        <v>1.5895288020279857E-3</v>
      </c>
    </row>
    <row r="12" spans="1:4" x14ac:dyDescent="0.25">
      <c r="A12" s="24">
        <v>2000</v>
      </c>
      <c r="B12" s="65">
        <v>77641</v>
      </c>
      <c r="C12" s="63">
        <v>63049089</v>
      </c>
      <c r="D12" s="73">
        <f t="shared" si="0"/>
        <v>1.2314373011797204E-3</v>
      </c>
    </row>
    <row r="13" spans="1:4" x14ac:dyDescent="0.25">
      <c r="A13" s="23">
        <v>2001</v>
      </c>
      <c r="B13" s="64">
        <v>80630</v>
      </c>
      <c r="C13" s="62">
        <v>71590270</v>
      </c>
      <c r="D13" s="72">
        <f t="shared" si="0"/>
        <v>1.126270371658048E-3</v>
      </c>
    </row>
    <row r="14" spans="1:4" x14ac:dyDescent="0.25">
      <c r="A14" s="24">
        <v>2002</v>
      </c>
      <c r="B14" s="65">
        <v>66659</v>
      </c>
      <c r="C14" s="63">
        <v>54443682</v>
      </c>
      <c r="D14" s="73">
        <f t="shared" si="0"/>
        <v>1.2243661257150095E-3</v>
      </c>
    </row>
    <row r="15" spans="1:4" x14ac:dyDescent="0.25">
      <c r="A15" s="23">
        <v>2003</v>
      </c>
      <c r="B15" s="64">
        <v>41038</v>
      </c>
      <c r="C15" s="62">
        <v>52843565</v>
      </c>
      <c r="D15" s="72">
        <f t="shared" si="0"/>
        <v>7.7659408482376241E-4</v>
      </c>
    </row>
    <row r="16" spans="1:4" x14ac:dyDescent="0.25">
      <c r="A16" s="24">
        <v>2004</v>
      </c>
      <c r="B16" s="65">
        <v>55305</v>
      </c>
      <c r="C16" s="63">
        <v>78386705</v>
      </c>
      <c r="D16" s="73">
        <f t="shared" si="0"/>
        <v>7.0554056328812388E-4</v>
      </c>
    </row>
    <row r="17" spans="1:4" x14ac:dyDescent="0.25">
      <c r="A17" s="23">
        <v>2005</v>
      </c>
      <c r="B17" s="64">
        <v>267674</v>
      </c>
      <c r="C17" s="62">
        <v>115118670</v>
      </c>
      <c r="D17" s="72">
        <f t="shared" si="0"/>
        <v>2.3252005951771332E-3</v>
      </c>
    </row>
    <row r="18" spans="1:4" x14ac:dyDescent="0.25">
      <c r="A18" s="24">
        <v>2006</v>
      </c>
      <c r="B18" s="65">
        <v>116748</v>
      </c>
      <c r="C18" s="63">
        <v>107347862</v>
      </c>
      <c r="D18" s="73">
        <f t="shared" si="0"/>
        <v>1.0875670723651675E-3</v>
      </c>
    </row>
    <row r="19" spans="1:4" x14ac:dyDescent="0.25">
      <c r="A19" s="23">
        <v>2007</v>
      </c>
      <c r="B19" s="64">
        <v>60379</v>
      </c>
      <c r="C19" s="62">
        <v>137574561</v>
      </c>
      <c r="D19" s="72">
        <f t="shared" si="0"/>
        <v>4.3888201104272465E-4</v>
      </c>
    </row>
    <row r="20" spans="1:4" x14ac:dyDescent="0.25">
      <c r="A20" s="24">
        <v>2008</v>
      </c>
      <c r="B20" s="65">
        <v>50464</v>
      </c>
      <c r="C20" s="63">
        <v>165191523</v>
      </c>
      <c r="D20" s="73">
        <f t="shared" si="0"/>
        <v>3.0548783063159965E-4</v>
      </c>
    </row>
    <row r="21" spans="1:4" x14ac:dyDescent="0.25">
      <c r="A21" s="23">
        <v>2009</v>
      </c>
      <c r="B21" s="64">
        <v>161368</v>
      </c>
      <c r="C21" s="62">
        <v>146815377</v>
      </c>
      <c r="D21" s="72">
        <f t="shared" si="0"/>
        <v>1.0991219264450754E-3</v>
      </c>
    </row>
    <row r="22" spans="1:4" x14ac:dyDescent="0.25">
      <c r="A22" s="24">
        <v>2010</v>
      </c>
      <c r="B22" s="65">
        <v>223218</v>
      </c>
      <c r="C22" s="63">
        <v>122641607</v>
      </c>
      <c r="D22" s="73">
        <f t="shared" si="0"/>
        <v>1.8200837828225784E-3</v>
      </c>
    </row>
    <row r="23" spans="1:4" x14ac:dyDescent="0.25">
      <c r="A23" s="23">
        <v>2011</v>
      </c>
      <c r="B23" s="64">
        <v>53702</v>
      </c>
      <c r="C23" s="62">
        <v>118337402</v>
      </c>
      <c r="D23" s="72">
        <f t="shared" si="0"/>
        <v>4.5380411511822781E-4</v>
      </c>
    </row>
    <row r="24" spans="1:4" x14ac:dyDescent="0.25">
      <c r="A24" s="24">
        <v>2012</v>
      </c>
      <c r="B24" s="65">
        <v>68547</v>
      </c>
      <c r="C24" s="63">
        <v>135473221</v>
      </c>
      <c r="D24" s="73">
        <f t="shared" si="0"/>
        <v>5.0598191652946676E-4</v>
      </c>
    </row>
    <row r="25" spans="1:4" x14ac:dyDescent="0.25">
      <c r="A25" s="23">
        <v>2013</v>
      </c>
      <c r="B25" s="64">
        <v>47141</v>
      </c>
      <c r="C25" s="62">
        <v>120736753</v>
      </c>
      <c r="D25" s="72">
        <f t="shared" si="0"/>
        <v>3.9044449041958248E-4</v>
      </c>
    </row>
    <row r="26" spans="1:4" x14ac:dyDescent="0.25">
      <c r="A26" s="24">
        <v>2014</v>
      </c>
      <c r="B26" s="65">
        <v>101887</v>
      </c>
      <c r="C26" s="63">
        <v>119110895</v>
      </c>
      <c r="D26" s="73">
        <f t="shared" si="0"/>
        <v>8.5539614155363374E-4</v>
      </c>
    </row>
    <row r="27" spans="1:4" x14ac:dyDescent="0.25">
      <c r="A27" s="23">
        <v>2015</v>
      </c>
      <c r="B27" s="64">
        <v>32925</v>
      </c>
      <c r="C27" s="62">
        <v>97427936</v>
      </c>
      <c r="D27" s="72">
        <f t="shared" si="0"/>
        <v>3.3794208675425497E-4</v>
      </c>
    </row>
    <row r="28" spans="1:4" x14ac:dyDescent="0.25">
      <c r="A28" t="s">
        <v>15</v>
      </c>
    </row>
    <row r="30" spans="1:4" x14ac:dyDescent="0.25">
      <c r="A30" t="s">
        <v>45</v>
      </c>
    </row>
    <row r="31" spans="1:4" ht="75" x14ac:dyDescent="0.25">
      <c r="A31" s="21" t="s">
        <v>6</v>
      </c>
      <c r="B31" s="21" t="s">
        <v>80</v>
      </c>
      <c r="C31" s="21" t="s">
        <v>91</v>
      </c>
      <c r="D31" s="21" t="s">
        <v>31</v>
      </c>
    </row>
    <row r="32" spans="1:4" x14ac:dyDescent="0.25">
      <c r="A32" s="23">
        <v>1991</v>
      </c>
      <c r="B32" s="64">
        <v>0</v>
      </c>
      <c r="C32" s="62">
        <v>8599390</v>
      </c>
      <c r="D32" s="74">
        <f>B32/C32</f>
        <v>0</v>
      </c>
    </row>
    <row r="33" spans="1:4" x14ac:dyDescent="0.25">
      <c r="A33" s="24">
        <v>1992</v>
      </c>
      <c r="B33" s="65">
        <v>1881</v>
      </c>
      <c r="C33" s="63">
        <v>14280212</v>
      </c>
      <c r="D33" s="75">
        <f t="shared" ref="D33:D56" si="1">B33/C33</f>
        <v>1.3172073355773709E-4</v>
      </c>
    </row>
    <row r="34" spans="1:4" x14ac:dyDescent="0.25">
      <c r="A34" s="23">
        <v>1993</v>
      </c>
      <c r="B34" s="64">
        <v>12211</v>
      </c>
      <c r="C34" s="62">
        <v>28200732</v>
      </c>
      <c r="D34" s="74">
        <f t="shared" si="1"/>
        <v>4.3300294474625696E-4</v>
      </c>
    </row>
    <row r="35" spans="1:4" x14ac:dyDescent="0.25">
      <c r="A35" s="24">
        <v>1994</v>
      </c>
      <c r="B35" s="65">
        <v>7779</v>
      </c>
      <c r="C35" s="63">
        <v>34675400</v>
      </c>
      <c r="D35" s="75">
        <f t="shared" si="1"/>
        <v>2.2433771492181778E-4</v>
      </c>
    </row>
    <row r="36" spans="1:4" x14ac:dyDescent="0.25">
      <c r="A36" s="23">
        <v>1995</v>
      </c>
      <c r="B36" s="64">
        <v>16282</v>
      </c>
      <c r="C36" s="62">
        <v>45014064</v>
      </c>
      <c r="D36" s="74">
        <f t="shared" si="1"/>
        <v>3.6170917604773476E-4</v>
      </c>
    </row>
    <row r="37" spans="1:4" x14ac:dyDescent="0.25">
      <c r="A37" s="24">
        <v>1996</v>
      </c>
      <c r="B37" s="65">
        <v>9575</v>
      </c>
      <c r="C37" s="63">
        <v>53892312</v>
      </c>
      <c r="D37" s="75">
        <f t="shared" si="1"/>
        <v>1.7766912653515403E-4</v>
      </c>
    </row>
    <row r="38" spans="1:4" x14ac:dyDescent="0.25">
      <c r="A38" s="23">
        <v>1997</v>
      </c>
      <c r="B38" s="64">
        <v>7711</v>
      </c>
      <c r="C38" s="62">
        <v>72310128</v>
      </c>
      <c r="D38" s="74">
        <f t="shared" si="1"/>
        <v>1.0663789725278871E-4</v>
      </c>
    </row>
    <row r="39" spans="1:4" x14ac:dyDescent="0.25">
      <c r="A39" s="24">
        <v>1998</v>
      </c>
      <c r="B39" s="65">
        <v>21742</v>
      </c>
      <c r="C39" s="63">
        <v>109305624</v>
      </c>
      <c r="D39" s="75">
        <f t="shared" si="1"/>
        <v>1.9891016769640326E-4</v>
      </c>
    </row>
    <row r="40" spans="1:4" x14ac:dyDescent="0.25">
      <c r="A40" s="23">
        <v>1999</v>
      </c>
      <c r="B40" s="64">
        <v>59565</v>
      </c>
      <c r="C40" s="62">
        <v>119485072</v>
      </c>
      <c r="D40" s="74">
        <f t="shared" si="1"/>
        <v>4.9851415748404114E-4</v>
      </c>
    </row>
    <row r="41" spans="1:4" x14ac:dyDescent="0.25">
      <c r="A41" s="24">
        <v>2000</v>
      </c>
      <c r="B41" s="65">
        <v>26456</v>
      </c>
      <c r="C41" s="63">
        <v>100018210</v>
      </c>
      <c r="D41" s="75">
        <f t="shared" si="1"/>
        <v>2.6451183239532079E-4</v>
      </c>
    </row>
    <row r="42" spans="1:4" x14ac:dyDescent="0.25">
      <c r="A42" s="23">
        <v>2001</v>
      </c>
      <c r="B42" s="64">
        <v>62355</v>
      </c>
      <c r="C42" s="62">
        <v>121052341</v>
      </c>
      <c r="D42" s="74">
        <f t="shared" si="1"/>
        <v>5.1510775822171003E-4</v>
      </c>
    </row>
    <row r="43" spans="1:4" x14ac:dyDescent="0.25">
      <c r="A43" s="24">
        <v>2002</v>
      </c>
      <c r="B43" s="65">
        <v>32351</v>
      </c>
      <c r="C43" s="63">
        <v>122885047</v>
      </c>
      <c r="D43" s="75">
        <f t="shared" si="1"/>
        <v>2.6326229911439103E-4</v>
      </c>
    </row>
    <row r="44" spans="1:4" x14ac:dyDescent="0.25">
      <c r="A44" s="23">
        <v>2003</v>
      </c>
      <c r="B44" s="64">
        <v>22417</v>
      </c>
      <c r="C44" s="62">
        <v>124746285</v>
      </c>
      <c r="D44" s="74">
        <f t="shared" si="1"/>
        <v>1.7970074219043878E-4</v>
      </c>
    </row>
    <row r="45" spans="1:4" x14ac:dyDescent="0.25">
      <c r="A45" s="24">
        <v>2004</v>
      </c>
      <c r="B45" s="65">
        <v>94282</v>
      </c>
      <c r="C45" s="63">
        <v>123647902</v>
      </c>
      <c r="D45" s="75">
        <f t="shared" si="1"/>
        <v>7.6250383932919457E-4</v>
      </c>
    </row>
    <row r="46" spans="1:4" x14ac:dyDescent="0.25">
      <c r="A46" s="23">
        <v>2005</v>
      </c>
      <c r="B46" s="64">
        <v>46065</v>
      </c>
      <c r="C46" s="62">
        <v>134996125</v>
      </c>
      <c r="D46" s="74">
        <f t="shared" si="1"/>
        <v>3.4123201684492797E-4</v>
      </c>
    </row>
    <row r="47" spans="1:4" x14ac:dyDescent="0.25">
      <c r="A47" s="24">
        <v>2006</v>
      </c>
      <c r="B47" s="65">
        <v>70177</v>
      </c>
      <c r="C47" s="63">
        <v>157276740</v>
      </c>
      <c r="D47" s="75">
        <f t="shared" si="1"/>
        <v>4.4620075416110483E-4</v>
      </c>
    </row>
    <row r="48" spans="1:4" x14ac:dyDescent="0.25">
      <c r="A48" s="23">
        <v>2007</v>
      </c>
      <c r="B48" s="64">
        <v>99964</v>
      </c>
      <c r="C48" s="62">
        <v>189037489</v>
      </c>
      <c r="D48" s="74">
        <f t="shared" si="1"/>
        <v>5.2880516202794036E-4</v>
      </c>
    </row>
    <row r="49" spans="1:4" x14ac:dyDescent="0.25">
      <c r="A49" s="24">
        <v>2008</v>
      </c>
      <c r="B49" s="65">
        <v>167207</v>
      </c>
      <c r="C49" s="63">
        <v>212211937</v>
      </c>
      <c r="D49" s="75">
        <f t="shared" si="1"/>
        <v>7.8792457372461574E-4</v>
      </c>
    </row>
    <row r="50" spans="1:4" x14ac:dyDescent="0.25">
      <c r="A50" s="23">
        <v>2009</v>
      </c>
      <c r="B50" s="64">
        <v>181007</v>
      </c>
      <c r="C50" s="62">
        <v>220452197</v>
      </c>
      <c r="D50" s="74">
        <f t="shared" si="1"/>
        <v>8.2107142710852643E-4</v>
      </c>
    </row>
    <row r="51" spans="1:4" x14ac:dyDescent="0.25">
      <c r="A51" s="24">
        <v>2010</v>
      </c>
      <c r="B51" s="65">
        <v>44346</v>
      </c>
      <c r="C51" s="63">
        <v>238749560</v>
      </c>
      <c r="D51" s="75">
        <f t="shared" si="1"/>
        <v>1.857427506882107E-4</v>
      </c>
    </row>
    <row r="52" spans="1:4" x14ac:dyDescent="0.25">
      <c r="A52" s="23">
        <v>2011</v>
      </c>
      <c r="B52" s="64">
        <v>87935</v>
      </c>
      <c r="C52" s="62">
        <v>291308434</v>
      </c>
      <c r="D52" s="74">
        <f t="shared" si="1"/>
        <v>3.0186218364003836E-4</v>
      </c>
    </row>
    <row r="53" spans="1:4" x14ac:dyDescent="0.25">
      <c r="A53" s="24">
        <v>2012</v>
      </c>
      <c r="B53" s="65">
        <v>43475</v>
      </c>
      <c r="C53" s="63">
        <v>376969133</v>
      </c>
      <c r="D53" s="75">
        <f t="shared" si="1"/>
        <v>1.1532774488461898E-4</v>
      </c>
    </row>
    <row r="54" spans="1:4" x14ac:dyDescent="0.25">
      <c r="A54" s="23">
        <v>2013</v>
      </c>
      <c r="B54" s="64">
        <v>112424</v>
      </c>
      <c r="C54" s="62">
        <v>378678835</v>
      </c>
      <c r="D54" s="74">
        <f t="shared" si="1"/>
        <v>2.968848258973861E-4</v>
      </c>
    </row>
    <row r="55" spans="1:4" x14ac:dyDescent="0.25">
      <c r="A55" s="24">
        <v>2014</v>
      </c>
      <c r="B55" s="65">
        <v>77216</v>
      </c>
      <c r="C55" s="63">
        <v>401544561</v>
      </c>
      <c r="D55" s="75">
        <f t="shared" si="1"/>
        <v>1.9229746209910686E-4</v>
      </c>
    </row>
    <row r="56" spans="1:4" x14ac:dyDescent="0.25">
      <c r="A56" s="23">
        <v>2015</v>
      </c>
      <c r="B56" s="64">
        <v>129870</v>
      </c>
      <c r="C56" s="62">
        <v>424964772</v>
      </c>
      <c r="D56" s="74">
        <f t="shared" si="1"/>
        <v>3.0560180174181591E-4</v>
      </c>
    </row>
    <row r="57" spans="1:4" x14ac:dyDescent="0.25">
      <c r="A57" t="s">
        <v>15</v>
      </c>
    </row>
    <row r="59" spans="1:4" x14ac:dyDescent="0.25">
      <c r="A59" t="s">
        <v>46</v>
      </c>
    </row>
    <row r="60" spans="1:4" ht="120" x14ac:dyDescent="0.25">
      <c r="A60" s="21" t="s">
        <v>6</v>
      </c>
      <c r="B60" s="21" t="s">
        <v>93</v>
      </c>
      <c r="C60" s="21" t="s">
        <v>94</v>
      </c>
      <c r="D60" s="21" t="s">
        <v>32</v>
      </c>
    </row>
    <row r="61" spans="1:4" x14ac:dyDescent="0.25">
      <c r="A61" s="23">
        <v>1991</v>
      </c>
      <c r="B61" s="64">
        <f t="shared" ref="B61:C85" si="2">B3+B32</f>
        <v>0</v>
      </c>
      <c r="C61" s="64">
        <f t="shared" si="2"/>
        <v>14566271</v>
      </c>
      <c r="D61" s="52">
        <f>B61/C61</f>
        <v>0</v>
      </c>
    </row>
    <row r="62" spans="1:4" x14ac:dyDescent="0.25">
      <c r="A62" s="24">
        <v>1992</v>
      </c>
      <c r="B62" s="65">
        <f t="shared" si="2"/>
        <v>1881</v>
      </c>
      <c r="C62" s="65">
        <f t="shared" si="2"/>
        <v>21926093</v>
      </c>
      <c r="D62" s="53">
        <f t="shared" ref="D62:D85" si="3">B62/C62</f>
        <v>8.5788197651081753E-5</v>
      </c>
    </row>
    <row r="63" spans="1:4" x14ac:dyDescent="0.25">
      <c r="A63" s="23">
        <v>1993</v>
      </c>
      <c r="B63" s="64">
        <f t="shared" si="2"/>
        <v>12211</v>
      </c>
      <c r="C63" s="64">
        <f t="shared" si="2"/>
        <v>36149911</v>
      </c>
      <c r="D63" s="52">
        <f t="shared" si="3"/>
        <v>3.3778783023836491E-4</v>
      </c>
    </row>
    <row r="64" spans="1:4" x14ac:dyDescent="0.25">
      <c r="A64" s="24">
        <v>1994</v>
      </c>
      <c r="B64" s="65">
        <f t="shared" si="2"/>
        <v>7779</v>
      </c>
      <c r="C64" s="65">
        <f t="shared" si="2"/>
        <v>44861188</v>
      </c>
      <c r="D64" s="53">
        <f t="shared" si="3"/>
        <v>1.7340156038667546E-4</v>
      </c>
    </row>
    <row r="65" spans="1:4" x14ac:dyDescent="0.25">
      <c r="A65" s="23">
        <v>1995</v>
      </c>
      <c r="B65" s="64">
        <f t="shared" si="2"/>
        <v>16282</v>
      </c>
      <c r="C65" s="64">
        <f t="shared" si="2"/>
        <v>65548572</v>
      </c>
      <c r="D65" s="52">
        <f t="shared" si="3"/>
        <v>2.4839595285157395E-4</v>
      </c>
    </row>
    <row r="66" spans="1:4" x14ac:dyDescent="0.25">
      <c r="A66" s="24">
        <v>1996</v>
      </c>
      <c r="B66" s="65">
        <f t="shared" si="2"/>
        <v>52375</v>
      </c>
      <c r="C66" s="65">
        <f t="shared" si="2"/>
        <v>73756962</v>
      </c>
      <c r="D66" s="53">
        <f t="shared" si="3"/>
        <v>7.1010245785340233E-4</v>
      </c>
    </row>
    <row r="67" spans="1:4" x14ac:dyDescent="0.25">
      <c r="A67" s="23">
        <v>1997</v>
      </c>
      <c r="B67" s="64">
        <f t="shared" si="2"/>
        <v>21357</v>
      </c>
      <c r="C67" s="64">
        <f t="shared" si="2"/>
        <v>90729218</v>
      </c>
      <c r="D67" s="52">
        <f t="shared" si="3"/>
        <v>2.3539274856309244E-4</v>
      </c>
    </row>
    <row r="68" spans="1:4" x14ac:dyDescent="0.25">
      <c r="A68" s="24">
        <v>1998</v>
      </c>
      <c r="B68" s="65">
        <f t="shared" si="2"/>
        <v>98392</v>
      </c>
      <c r="C68" s="65">
        <f t="shared" si="2"/>
        <v>125725508</v>
      </c>
      <c r="D68" s="53">
        <f t="shared" si="3"/>
        <v>7.8259377564018277E-4</v>
      </c>
    </row>
    <row r="69" spans="1:4" x14ac:dyDescent="0.25">
      <c r="A69" s="23">
        <v>1999</v>
      </c>
      <c r="B69" s="64">
        <f t="shared" si="2"/>
        <v>113114</v>
      </c>
      <c r="C69" s="64">
        <f t="shared" si="2"/>
        <v>153173672</v>
      </c>
      <c r="D69" s="52">
        <f t="shared" si="3"/>
        <v>7.3846894523753401E-4</v>
      </c>
    </row>
    <row r="70" spans="1:4" x14ac:dyDescent="0.25">
      <c r="A70" s="24">
        <v>2000</v>
      </c>
      <c r="B70" s="65">
        <f t="shared" si="2"/>
        <v>104097</v>
      </c>
      <c r="C70" s="65">
        <f t="shared" si="2"/>
        <v>163067299</v>
      </c>
      <c r="D70" s="53">
        <f t="shared" si="3"/>
        <v>6.3836833404593279E-4</v>
      </c>
    </row>
    <row r="71" spans="1:4" x14ac:dyDescent="0.25">
      <c r="A71" s="23">
        <v>2001</v>
      </c>
      <c r="B71" s="64">
        <f t="shared" si="2"/>
        <v>142985</v>
      </c>
      <c r="C71" s="64">
        <f t="shared" si="2"/>
        <v>192642611</v>
      </c>
      <c r="D71" s="52">
        <f t="shared" si="3"/>
        <v>7.422293502863704E-4</v>
      </c>
    </row>
    <row r="72" spans="1:4" x14ac:dyDescent="0.25">
      <c r="A72" s="24">
        <v>2002</v>
      </c>
      <c r="B72" s="65">
        <f t="shared" si="2"/>
        <v>99010</v>
      </c>
      <c r="C72" s="65">
        <f t="shared" si="2"/>
        <v>177328729</v>
      </c>
      <c r="D72" s="53">
        <f t="shared" si="3"/>
        <v>5.5834156460908264E-4</v>
      </c>
    </row>
    <row r="73" spans="1:4" x14ac:dyDescent="0.25">
      <c r="A73" s="23">
        <v>2003</v>
      </c>
      <c r="B73" s="64">
        <f t="shared" si="2"/>
        <v>63455</v>
      </c>
      <c r="C73" s="64">
        <f t="shared" si="2"/>
        <v>177589850</v>
      </c>
      <c r="D73" s="52">
        <f t="shared" si="3"/>
        <v>3.5731208737436288E-4</v>
      </c>
    </row>
    <row r="74" spans="1:4" x14ac:dyDescent="0.25">
      <c r="A74" s="24">
        <v>2004</v>
      </c>
      <c r="B74" s="65">
        <f t="shared" si="2"/>
        <v>149587</v>
      </c>
      <c r="C74" s="65">
        <f t="shared" si="2"/>
        <v>202034607</v>
      </c>
      <c r="D74" s="53">
        <f t="shared" si="3"/>
        <v>7.4040285583350577E-4</v>
      </c>
    </row>
    <row r="75" spans="1:4" x14ac:dyDescent="0.25">
      <c r="A75" s="23">
        <v>2005</v>
      </c>
      <c r="B75" s="64">
        <f t="shared" si="2"/>
        <v>313739</v>
      </c>
      <c r="C75" s="64">
        <f t="shared" si="2"/>
        <v>250114795</v>
      </c>
      <c r="D75" s="52">
        <f t="shared" si="3"/>
        <v>1.2543800137852701E-3</v>
      </c>
    </row>
    <row r="76" spans="1:4" x14ac:dyDescent="0.25">
      <c r="A76" s="24">
        <v>2006</v>
      </c>
      <c r="B76" s="65">
        <f t="shared" si="2"/>
        <v>186925</v>
      </c>
      <c r="C76" s="65">
        <f t="shared" si="2"/>
        <v>264624602</v>
      </c>
      <c r="D76" s="53">
        <f t="shared" si="3"/>
        <v>7.0637801091525114E-4</v>
      </c>
    </row>
    <row r="77" spans="1:4" x14ac:dyDescent="0.25">
      <c r="A77" s="23">
        <v>2007</v>
      </c>
      <c r="B77" s="64">
        <f t="shared" si="2"/>
        <v>160343</v>
      </c>
      <c r="C77" s="64">
        <f t="shared" si="2"/>
        <v>326612050</v>
      </c>
      <c r="D77" s="52">
        <f t="shared" si="3"/>
        <v>4.9092799852301834E-4</v>
      </c>
    </row>
    <row r="78" spans="1:4" x14ac:dyDescent="0.25">
      <c r="A78" s="24">
        <v>2008</v>
      </c>
      <c r="B78" s="65">
        <f t="shared" si="2"/>
        <v>217671</v>
      </c>
      <c r="C78" s="65">
        <f t="shared" si="2"/>
        <v>377403460</v>
      </c>
      <c r="D78" s="53">
        <f t="shared" si="3"/>
        <v>5.7675941815689771E-4</v>
      </c>
    </row>
    <row r="79" spans="1:4" x14ac:dyDescent="0.25">
      <c r="A79" s="23">
        <v>2009</v>
      </c>
      <c r="B79" s="64">
        <f t="shared" si="2"/>
        <v>342375</v>
      </c>
      <c r="C79" s="64">
        <f t="shared" si="2"/>
        <v>367267574</v>
      </c>
      <c r="D79" s="52">
        <f t="shared" si="3"/>
        <v>9.3222223860143995E-4</v>
      </c>
    </row>
    <row r="80" spans="1:4" x14ac:dyDescent="0.25">
      <c r="A80" s="24">
        <v>2010</v>
      </c>
      <c r="B80" s="65">
        <f t="shared" si="2"/>
        <v>267564</v>
      </c>
      <c r="C80" s="65">
        <f t="shared" si="2"/>
        <v>361391167</v>
      </c>
      <c r="D80" s="53">
        <f t="shared" si="3"/>
        <v>7.4037227368094476E-4</v>
      </c>
    </row>
    <row r="81" spans="1:4" x14ac:dyDescent="0.25">
      <c r="A81" s="23">
        <v>2011</v>
      </c>
      <c r="B81" s="64">
        <f t="shared" si="2"/>
        <v>141637</v>
      </c>
      <c r="C81" s="64">
        <f t="shared" si="2"/>
        <v>409645836</v>
      </c>
      <c r="D81" s="52">
        <f t="shared" si="3"/>
        <v>3.4575476558731575E-4</v>
      </c>
    </row>
    <row r="82" spans="1:4" x14ac:dyDescent="0.25">
      <c r="A82" s="24">
        <v>2012</v>
      </c>
      <c r="B82" s="65">
        <f t="shared" si="2"/>
        <v>112022</v>
      </c>
      <c r="C82" s="65">
        <f t="shared" si="2"/>
        <v>512442354</v>
      </c>
      <c r="D82" s="53">
        <f t="shared" si="3"/>
        <v>2.1860410078437817E-4</v>
      </c>
    </row>
    <row r="83" spans="1:4" x14ac:dyDescent="0.25">
      <c r="A83" s="23">
        <v>2013</v>
      </c>
      <c r="B83" s="64">
        <f t="shared" si="2"/>
        <v>159565</v>
      </c>
      <c r="C83" s="64">
        <f t="shared" si="2"/>
        <v>499415588</v>
      </c>
      <c r="D83" s="52">
        <f t="shared" si="3"/>
        <v>3.1950344329260304E-4</v>
      </c>
    </row>
    <row r="84" spans="1:4" x14ac:dyDescent="0.25">
      <c r="A84" s="24">
        <v>2014</v>
      </c>
      <c r="B84" s="65">
        <f t="shared" si="2"/>
        <v>179103</v>
      </c>
      <c r="C84" s="65">
        <f t="shared" si="2"/>
        <v>520655456</v>
      </c>
      <c r="D84" s="53">
        <f t="shared" si="3"/>
        <v>3.4399524279641854E-4</v>
      </c>
    </row>
    <row r="85" spans="1:4" x14ac:dyDescent="0.25">
      <c r="A85" s="23">
        <v>2015</v>
      </c>
      <c r="B85" s="64">
        <f t="shared" si="2"/>
        <v>162795</v>
      </c>
      <c r="C85" s="64">
        <f t="shared" si="2"/>
        <v>522392708</v>
      </c>
      <c r="D85" s="52">
        <f t="shared" si="3"/>
        <v>3.1163336988999473E-4</v>
      </c>
    </row>
    <row r="86" spans="1:4" x14ac:dyDescent="0.25">
      <c r="A86" t="s">
        <v>15</v>
      </c>
    </row>
  </sheetData>
  <pageMargins left="0.7" right="0.7" top="0.75" bottom="0.75" header="0.3" footer="0.3"/>
  <drawing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95"/>
  <sheetViews>
    <sheetView topLeftCell="A73" workbookViewId="0">
      <selection activeCell="B77" sqref="B77"/>
    </sheetView>
  </sheetViews>
  <sheetFormatPr baseColWidth="10" defaultRowHeight="15" x14ac:dyDescent="0.25"/>
  <cols>
    <col min="4" max="4" width="13.85546875" customWidth="1"/>
    <col min="5" max="5" width="14.7109375" customWidth="1"/>
  </cols>
  <sheetData>
    <row r="5" spans="1:6" ht="75" x14ac:dyDescent="0.25">
      <c r="A5" s="21" t="s">
        <v>6</v>
      </c>
      <c r="B5" s="21" t="s">
        <v>73</v>
      </c>
      <c r="C5" s="21" t="s">
        <v>92</v>
      </c>
      <c r="D5" s="21" t="s">
        <v>78</v>
      </c>
      <c r="E5" s="21" t="s">
        <v>91</v>
      </c>
      <c r="F5" s="47" t="s">
        <v>74</v>
      </c>
    </row>
    <row r="6" spans="1:6" x14ac:dyDescent="0.25">
      <c r="A6" s="23">
        <v>1991</v>
      </c>
      <c r="B6" s="64">
        <v>0</v>
      </c>
      <c r="C6" s="64">
        <v>0</v>
      </c>
      <c r="D6" s="62">
        <v>5966881</v>
      </c>
      <c r="E6" s="62">
        <v>8599390</v>
      </c>
      <c r="F6" s="23">
        <f>((B6-C6)/(D6+E6))</f>
        <v>0</v>
      </c>
    </row>
    <row r="7" spans="1:6" x14ac:dyDescent="0.25">
      <c r="A7" s="24">
        <v>1992</v>
      </c>
      <c r="B7" s="65">
        <v>0</v>
      </c>
      <c r="C7" s="65">
        <v>1881</v>
      </c>
      <c r="D7" s="63">
        <v>7645881</v>
      </c>
      <c r="E7" s="63">
        <v>14280212</v>
      </c>
      <c r="F7" s="24">
        <f t="shared" ref="F7:F30" si="0">((B7-C7)/(D7+E7))</f>
        <v>-8.5788197651081753E-5</v>
      </c>
    </row>
    <row r="8" spans="1:6" x14ac:dyDescent="0.25">
      <c r="A8" s="23">
        <v>1993</v>
      </c>
      <c r="B8" s="64">
        <v>0</v>
      </c>
      <c r="C8" s="64">
        <v>12211</v>
      </c>
      <c r="D8" s="62">
        <v>7949179</v>
      </c>
      <c r="E8" s="62">
        <v>28200732</v>
      </c>
      <c r="F8" s="23">
        <f t="shared" si="0"/>
        <v>-3.3778783023836491E-4</v>
      </c>
    </row>
    <row r="9" spans="1:6" x14ac:dyDescent="0.25">
      <c r="A9" s="24">
        <v>1994</v>
      </c>
      <c r="B9" s="65">
        <v>0</v>
      </c>
      <c r="C9" s="65">
        <v>7779</v>
      </c>
      <c r="D9" s="63">
        <v>10185788</v>
      </c>
      <c r="E9" s="63">
        <v>34675400</v>
      </c>
      <c r="F9" s="24">
        <f t="shared" si="0"/>
        <v>-1.7340156038667546E-4</v>
      </c>
    </row>
    <row r="10" spans="1:6" x14ac:dyDescent="0.25">
      <c r="A10" s="23">
        <v>1995</v>
      </c>
      <c r="B10" s="64">
        <v>0</v>
      </c>
      <c r="C10" s="64">
        <v>16282</v>
      </c>
      <c r="D10" s="62">
        <v>20534508</v>
      </c>
      <c r="E10" s="62">
        <v>45014064</v>
      </c>
      <c r="F10" s="23">
        <f t="shared" si="0"/>
        <v>-2.4839595285157395E-4</v>
      </c>
    </row>
    <row r="11" spans="1:6" x14ac:dyDescent="0.25">
      <c r="A11" s="24">
        <v>1996</v>
      </c>
      <c r="B11" s="65">
        <v>42800</v>
      </c>
      <c r="C11" s="65">
        <v>9575</v>
      </c>
      <c r="D11" s="63">
        <v>19864650</v>
      </c>
      <c r="E11" s="63">
        <v>53892312</v>
      </c>
      <c r="F11" s="24">
        <f t="shared" si="0"/>
        <v>4.5046595059053542E-4</v>
      </c>
    </row>
    <row r="12" spans="1:6" x14ac:dyDescent="0.25">
      <c r="A12" s="23">
        <v>1997</v>
      </c>
      <c r="B12" s="64">
        <v>13646</v>
      </c>
      <c r="C12" s="64">
        <v>7711</v>
      </c>
      <c r="D12" s="62">
        <v>18419090</v>
      </c>
      <c r="E12" s="62">
        <v>72310128</v>
      </c>
      <c r="F12" s="23">
        <f t="shared" si="0"/>
        <v>6.5414429120286255E-5</v>
      </c>
    </row>
    <row r="13" spans="1:6" x14ac:dyDescent="0.25">
      <c r="A13" s="24">
        <v>1998</v>
      </c>
      <c r="B13" s="65">
        <v>76650</v>
      </c>
      <c r="C13" s="65">
        <v>21742</v>
      </c>
      <c r="D13" s="63">
        <v>16419884</v>
      </c>
      <c r="E13" s="63">
        <v>109305624</v>
      </c>
      <c r="F13" s="24">
        <f t="shared" si="0"/>
        <v>4.367291957969261E-4</v>
      </c>
    </row>
    <row r="14" spans="1:6" x14ac:dyDescent="0.25">
      <c r="A14" s="23">
        <v>1999</v>
      </c>
      <c r="B14" s="64">
        <v>53549</v>
      </c>
      <c r="C14" s="64">
        <v>59565</v>
      </c>
      <c r="D14" s="62">
        <v>33688600</v>
      </c>
      <c r="E14" s="62">
        <v>119485072</v>
      </c>
      <c r="F14" s="23">
        <f t="shared" si="0"/>
        <v>-3.9275679178077025E-5</v>
      </c>
    </row>
    <row r="15" spans="1:6" x14ac:dyDescent="0.25">
      <c r="A15" s="24">
        <v>2000</v>
      </c>
      <c r="B15" s="65">
        <v>77641</v>
      </c>
      <c r="C15" s="65">
        <v>26456</v>
      </c>
      <c r="D15" s="63">
        <v>63049089</v>
      </c>
      <c r="E15" s="63">
        <v>100018210</v>
      </c>
      <c r="F15" s="24">
        <f t="shared" si="0"/>
        <v>3.1388880734450626E-4</v>
      </c>
    </row>
    <row r="16" spans="1:6" x14ac:dyDescent="0.25">
      <c r="A16" s="23">
        <v>2001</v>
      </c>
      <c r="B16" s="64">
        <v>80630</v>
      </c>
      <c r="C16" s="64">
        <v>62355</v>
      </c>
      <c r="D16" s="62">
        <v>71590270</v>
      </c>
      <c r="E16" s="62">
        <v>121052341</v>
      </c>
      <c r="F16" s="23">
        <f t="shared" si="0"/>
        <v>9.4864785652225194E-5</v>
      </c>
    </row>
    <row r="17" spans="1:6" x14ac:dyDescent="0.25">
      <c r="A17" s="24">
        <v>2002</v>
      </c>
      <c r="B17" s="65">
        <v>66659</v>
      </c>
      <c r="C17" s="65">
        <v>32351</v>
      </c>
      <c r="D17" s="63">
        <v>54443682</v>
      </c>
      <c r="E17" s="63">
        <v>122885047</v>
      </c>
      <c r="F17" s="24">
        <f t="shared" si="0"/>
        <v>1.9347118875475615E-4</v>
      </c>
    </row>
    <row r="18" spans="1:6" x14ac:dyDescent="0.25">
      <c r="A18" s="23">
        <v>2003</v>
      </c>
      <c r="B18" s="64">
        <v>41038</v>
      </c>
      <c r="C18" s="64">
        <v>22417</v>
      </c>
      <c r="D18" s="62">
        <v>52843565</v>
      </c>
      <c r="E18" s="62">
        <v>124746285</v>
      </c>
      <c r="F18" s="23">
        <f t="shared" si="0"/>
        <v>1.048539654715627E-4</v>
      </c>
    </row>
    <row r="19" spans="1:6" x14ac:dyDescent="0.25">
      <c r="A19" s="24">
        <v>2004</v>
      </c>
      <c r="B19" s="65">
        <v>55305</v>
      </c>
      <c r="C19" s="65">
        <v>94282</v>
      </c>
      <c r="D19" s="63">
        <v>78386705</v>
      </c>
      <c r="E19" s="63">
        <v>123647902</v>
      </c>
      <c r="F19" s="24">
        <f t="shared" si="0"/>
        <v>-1.9292239373623748E-4</v>
      </c>
    </row>
    <row r="20" spans="1:6" x14ac:dyDescent="0.25">
      <c r="A20" s="23">
        <v>2005</v>
      </c>
      <c r="B20" s="64">
        <v>267674</v>
      </c>
      <c r="C20" s="64">
        <v>46065</v>
      </c>
      <c r="D20" s="62">
        <v>115118670</v>
      </c>
      <c r="E20" s="62">
        <v>134996125</v>
      </c>
      <c r="F20" s="23">
        <f t="shared" si="0"/>
        <v>8.8602915313346423E-4</v>
      </c>
    </row>
    <row r="21" spans="1:6" x14ac:dyDescent="0.25">
      <c r="A21" s="24">
        <v>2006</v>
      </c>
      <c r="B21" s="65">
        <v>116748</v>
      </c>
      <c r="C21" s="65">
        <v>70177</v>
      </c>
      <c r="D21" s="63">
        <v>107347862</v>
      </c>
      <c r="E21" s="63">
        <v>157276740</v>
      </c>
      <c r="F21" s="24">
        <f t="shared" si="0"/>
        <v>1.7598892789265301E-4</v>
      </c>
    </row>
    <row r="22" spans="1:6" x14ac:dyDescent="0.25">
      <c r="A22" s="23">
        <v>2007</v>
      </c>
      <c r="B22" s="64">
        <v>60379</v>
      </c>
      <c r="C22" s="64">
        <v>99964</v>
      </c>
      <c r="D22" s="62">
        <v>137574561</v>
      </c>
      <c r="E22" s="62">
        <v>189037489</v>
      </c>
      <c r="F22" s="23">
        <f t="shared" si="0"/>
        <v>-1.2119883513177178E-4</v>
      </c>
    </row>
    <row r="23" spans="1:6" x14ac:dyDescent="0.25">
      <c r="A23" s="24">
        <v>2008</v>
      </c>
      <c r="B23" s="65">
        <v>50464</v>
      </c>
      <c r="C23" s="65">
        <v>167207</v>
      </c>
      <c r="D23" s="63">
        <v>165191523</v>
      </c>
      <c r="E23" s="63">
        <v>212211937</v>
      </c>
      <c r="F23" s="24">
        <f t="shared" si="0"/>
        <v>-3.0933208720449991E-4</v>
      </c>
    </row>
    <row r="24" spans="1:6" x14ac:dyDescent="0.25">
      <c r="A24" s="23">
        <v>2009</v>
      </c>
      <c r="B24" s="64">
        <v>161368</v>
      </c>
      <c r="C24" s="64">
        <v>181007</v>
      </c>
      <c r="D24" s="62">
        <v>146815377</v>
      </c>
      <c r="E24" s="62">
        <v>220452197</v>
      </c>
      <c r="F24" s="23">
        <f t="shared" si="0"/>
        <v>-5.3473275046056746E-5</v>
      </c>
    </row>
    <row r="25" spans="1:6" x14ac:dyDescent="0.25">
      <c r="A25" s="24">
        <v>2010</v>
      </c>
      <c r="B25" s="65">
        <v>223218</v>
      </c>
      <c r="C25" s="65">
        <v>44346</v>
      </c>
      <c r="D25" s="63">
        <v>122641607</v>
      </c>
      <c r="E25" s="63">
        <v>238749560</v>
      </c>
      <c r="F25" s="24">
        <f t="shared" si="0"/>
        <v>4.9495398984115177E-4</v>
      </c>
    </row>
    <row r="26" spans="1:6" x14ac:dyDescent="0.25">
      <c r="A26" s="23">
        <v>2011</v>
      </c>
      <c r="B26" s="64">
        <v>53702</v>
      </c>
      <c r="C26" s="64">
        <v>87935</v>
      </c>
      <c r="D26" s="62">
        <v>118337402</v>
      </c>
      <c r="E26" s="62">
        <v>291308434</v>
      </c>
      <c r="F26" s="23">
        <f t="shared" si="0"/>
        <v>-8.3567308615337666E-5</v>
      </c>
    </row>
    <row r="27" spans="1:6" x14ac:dyDescent="0.25">
      <c r="A27" s="24">
        <v>2012</v>
      </c>
      <c r="B27" s="65">
        <v>68547</v>
      </c>
      <c r="C27" s="65">
        <v>43475</v>
      </c>
      <c r="D27" s="63">
        <v>135473221</v>
      </c>
      <c r="E27" s="63">
        <v>376969133</v>
      </c>
      <c r="F27" s="24">
        <f t="shared" si="0"/>
        <v>4.8926478860098281E-5</v>
      </c>
    </row>
    <row r="28" spans="1:6" x14ac:dyDescent="0.25">
      <c r="A28" s="23">
        <v>2013</v>
      </c>
      <c r="B28" s="64">
        <v>47141</v>
      </c>
      <c r="C28" s="64">
        <v>112424</v>
      </c>
      <c r="D28" s="62">
        <v>120736753</v>
      </c>
      <c r="E28" s="62">
        <v>378678835</v>
      </c>
      <c r="F28" s="23">
        <f t="shared" si="0"/>
        <v>-1.3071878725579546E-4</v>
      </c>
    </row>
    <row r="29" spans="1:6" x14ac:dyDescent="0.25">
      <c r="A29" s="24">
        <v>2014</v>
      </c>
      <c r="B29" s="65">
        <v>101887</v>
      </c>
      <c r="C29" s="65">
        <v>77216</v>
      </c>
      <c r="D29" s="63">
        <v>119110895</v>
      </c>
      <c r="E29" s="63">
        <v>401544561</v>
      </c>
      <c r="F29" s="24">
        <f t="shared" si="0"/>
        <v>4.7384502967736117E-5</v>
      </c>
    </row>
    <row r="30" spans="1:6" x14ac:dyDescent="0.25">
      <c r="A30" s="23">
        <v>2015</v>
      </c>
      <c r="B30" s="64">
        <v>32925</v>
      </c>
      <c r="C30" s="64">
        <v>129870</v>
      </c>
      <c r="D30" s="62">
        <v>97427936</v>
      </c>
      <c r="E30" s="62">
        <v>424964772</v>
      </c>
      <c r="F30" s="23">
        <f t="shared" si="0"/>
        <v>-1.8557877725965501E-4</v>
      </c>
    </row>
    <row r="31" spans="1:6" x14ac:dyDescent="0.25">
      <c r="A31" t="s">
        <v>15</v>
      </c>
    </row>
    <row r="37" spans="1:9" ht="75" x14ac:dyDescent="0.25">
      <c r="A37" s="21" t="s">
        <v>6</v>
      </c>
      <c r="B37" s="21" t="s">
        <v>73</v>
      </c>
      <c r="C37" s="21" t="s">
        <v>38</v>
      </c>
      <c r="D37" s="21" t="s">
        <v>78</v>
      </c>
      <c r="E37" s="47" t="s">
        <v>37</v>
      </c>
      <c r="F37" s="47" t="s">
        <v>74</v>
      </c>
      <c r="G37" s="47" t="s">
        <v>75</v>
      </c>
      <c r="H37" s="47" t="s">
        <v>76</v>
      </c>
      <c r="I37" s="47" t="s">
        <v>39</v>
      </c>
    </row>
    <row r="38" spans="1:9" x14ac:dyDescent="0.25">
      <c r="A38" s="23">
        <v>1991</v>
      </c>
      <c r="B38" s="64">
        <v>0</v>
      </c>
      <c r="C38" s="25">
        <v>231.72366400000001</v>
      </c>
      <c r="D38" s="62">
        <v>5966881</v>
      </c>
      <c r="E38" s="25">
        <v>7.2686346239999997</v>
      </c>
      <c r="F38" s="23">
        <f>((B38)/(C38*1000000))/((D38)/(E38*1000000000))</f>
        <v>0</v>
      </c>
      <c r="G38" s="23">
        <f>F38-1</f>
        <v>-1</v>
      </c>
      <c r="H38" s="23">
        <f>F38+1</f>
        <v>1</v>
      </c>
      <c r="I38" s="23">
        <f>G38/H38</f>
        <v>-1</v>
      </c>
    </row>
    <row r="39" spans="1:9" x14ac:dyDescent="0.25">
      <c r="A39" s="24">
        <v>1992</v>
      </c>
      <c r="B39" s="65">
        <v>0</v>
      </c>
      <c r="C39" s="26">
        <v>197.43047999999999</v>
      </c>
      <c r="D39" s="63">
        <v>7645881</v>
      </c>
      <c r="E39" s="26">
        <v>6.9160427520000001</v>
      </c>
      <c r="F39" s="24">
        <f t="shared" ref="F39:F62" si="1">((B39)/(C39*1000000))/((D39)/(E39*1000000000))</f>
        <v>0</v>
      </c>
      <c r="G39" s="24">
        <f t="shared" ref="G39:G62" si="2">F39-1</f>
        <v>-1</v>
      </c>
      <c r="H39" s="24">
        <f t="shared" ref="H39:H62" si="3">F39+1</f>
        <v>1</v>
      </c>
      <c r="I39" s="24">
        <f t="shared" ref="I39:I62" si="4">G39/H39</f>
        <v>-1</v>
      </c>
    </row>
    <row r="40" spans="1:9" x14ac:dyDescent="0.25">
      <c r="A40" s="23">
        <v>1993</v>
      </c>
      <c r="B40" s="64">
        <v>0</v>
      </c>
      <c r="C40" s="25">
        <v>238.505312</v>
      </c>
      <c r="D40" s="62">
        <v>7949179</v>
      </c>
      <c r="E40" s="25">
        <v>7.1234385920000003</v>
      </c>
      <c r="F40" s="23">
        <f t="shared" si="1"/>
        <v>0</v>
      </c>
      <c r="G40" s="23">
        <f t="shared" si="2"/>
        <v>-1</v>
      </c>
      <c r="H40" s="23">
        <f t="shared" si="3"/>
        <v>1</v>
      </c>
      <c r="I40" s="23">
        <f t="shared" si="4"/>
        <v>-1</v>
      </c>
    </row>
    <row r="41" spans="1:9" x14ac:dyDescent="0.25">
      <c r="A41" s="24">
        <v>1994</v>
      </c>
      <c r="B41" s="65">
        <v>0</v>
      </c>
      <c r="C41" s="26">
        <v>353.048384</v>
      </c>
      <c r="D41" s="63">
        <v>10185788</v>
      </c>
      <c r="E41" s="26">
        <v>8.5375165440000007</v>
      </c>
      <c r="F41" s="24">
        <f t="shared" si="1"/>
        <v>0</v>
      </c>
      <c r="G41" s="24">
        <f t="shared" si="2"/>
        <v>-1</v>
      </c>
      <c r="H41" s="24">
        <f t="shared" si="3"/>
        <v>1</v>
      </c>
      <c r="I41" s="24">
        <f t="shared" si="4"/>
        <v>-1</v>
      </c>
    </row>
    <row r="42" spans="1:9" x14ac:dyDescent="0.25">
      <c r="A42" s="23">
        <v>1995</v>
      </c>
      <c r="B42" s="64">
        <v>0</v>
      </c>
      <c r="C42" s="25">
        <v>363.738112</v>
      </c>
      <c r="D42" s="62">
        <v>20534508</v>
      </c>
      <c r="E42" s="25">
        <v>10.201048064</v>
      </c>
      <c r="F42" s="23">
        <f t="shared" si="1"/>
        <v>0</v>
      </c>
      <c r="G42" s="23">
        <f t="shared" si="2"/>
        <v>-1</v>
      </c>
      <c r="H42" s="23">
        <f t="shared" si="3"/>
        <v>1</v>
      </c>
      <c r="I42" s="23">
        <f t="shared" si="4"/>
        <v>-1</v>
      </c>
    </row>
    <row r="43" spans="1:9" x14ac:dyDescent="0.25">
      <c r="A43" s="24">
        <v>1996</v>
      </c>
      <c r="B43" s="65">
        <v>42800</v>
      </c>
      <c r="C43" s="26">
        <v>348.96441600000003</v>
      </c>
      <c r="D43" s="63">
        <v>19864650</v>
      </c>
      <c r="E43" s="26">
        <v>10.647555071999999</v>
      </c>
      <c r="F43" s="24">
        <f t="shared" si="1"/>
        <v>6.5740288015937856E-2</v>
      </c>
      <c r="G43" s="24">
        <f t="shared" si="2"/>
        <v>-0.9342597119840621</v>
      </c>
      <c r="H43" s="24">
        <f t="shared" si="3"/>
        <v>1.0657402880159379</v>
      </c>
      <c r="I43" s="24">
        <f t="shared" si="4"/>
        <v>-0.87662981543406804</v>
      </c>
    </row>
    <row r="44" spans="1:9" x14ac:dyDescent="0.25">
      <c r="A44" s="23">
        <v>1997</v>
      </c>
      <c r="B44" s="64">
        <v>13646</v>
      </c>
      <c r="C44" s="25">
        <v>362.45555200000001</v>
      </c>
      <c r="D44" s="62">
        <v>18419090</v>
      </c>
      <c r="E44" s="25">
        <v>11.549019136</v>
      </c>
      <c r="F44" s="23">
        <f t="shared" si="1"/>
        <v>2.3606279309067672E-2</v>
      </c>
      <c r="G44" s="23">
        <f t="shared" si="2"/>
        <v>-0.97639372069093233</v>
      </c>
      <c r="H44" s="23">
        <f t="shared" si="3"/>
        <v>1.0236062793090677</v>
      </c>
      <c r="I44" s="23">
        <f t="shared" si="4"/>
        <v>-0.95387625147238864</v>
      </c>
    </row>
    <row r="45" spans="1:9" x14ac:dyDescent="0.25">
      <c r="A45" s="24">
        <v>1998</v>
      </c>
      <c r="B45" s="65">
        <v>76650</v>
      </c>
      <c r="C45" s="26">
        <v>268.30427200000003</v>
      </c>
      <c r="D45" s="63">
        <v>16419884</v>
      </c>
      <c r="E45" s="26">
        <v>10.8212224</v>
      </c>
      <c r="F45" s="24">
        <f t="shared" si="1"/>
        <v>0.18827419947455803</v>
      </c>
      <c r="G45" s="24">
        <f t="shared" si="2"/>
        <v>-0.81172580052544197</v>
      </c>
      <c r="H45" s="24">
        <f t="shared" si="3"/>
        <v>1.188274199474558</v>
      </c>
      <c r="I45" s="24">
        <f t="shared" si="4"/>
        <v>-0.68311320811676157</v>
      </c>
    </row>
    <row r="46" spans="1:9" x14ac:dyDescent="0.25">
      <c r="A46" s="23">
        <v>1999</v>
      </c>
      <c r="B46" s="64">
        <v>53549</v>
      </c>
      <c r="C46" s="25">
        <v>245.27276800000001</v>
      </c>
      <c r="D46" s="62">
        <v>33688600</v>
      </c>
      <c r="E46" s="25">
        <v>11.617030143999999</v>
      </c>
      <c r="F46" s="23">
        <f t="shared" si="1"/>
        <v>7.5285993461431971E-2</v>
      </c>
      <c r="G46" s="23">
        <f t="shared" si="2"/>
        <v>-0.92471400653856806</v>
      </c>
      <c r="H46" s="23">
        <f t="shared" si="3"/>
        <v>1.0752859934614321</v>
      </c>
      <c r="I46" s="23">
        <f t="shared" si="4"/>
        <v>-0.85997028898501626</v>
      </c>
    </row>
    <row r="47" spans="1:9" x14ac:dyDescent="0.25">
      <c r="A47" s="24">
        <v>2000</v>
      </c>
      <c r="B47" s="65">
        <v>77641</v>
      </c>
      <c r="C47" s="26">
        <v>230.43402599999999</v>
      </c>
      <c r="D47" s="63">
        <v>63049089</v>
      </c>
      <c r="E47" s="26">
        <v>13.158400846999999</v>
      </c>
      <c r="F47" s="24">
        <f t="shared" si="1"/>
        <v>7.0318372282705446E-2</v>
      </c>
      <c r="G47" s="24">
        <f t="shared" si="2"/>
        <v>-0.92968162771729457</v>
      </c>
      <c r="H47" s="24">
        <f t="shared" si="3"/>
        <v>1.0703183722827054</v>
      </c>
      <c r="I47" s="24">
        <f t="shared" si="4"/>
        <v>-0.86860288657339413</v>
      </c>
    </row>
    <row r="48" spans="1:9" x14ac:dyDescent="0.25">
      <c r="A48" s="23">
        <v>2001</v>
      </c>
      <c r="B48" s="64">
        <v>80630</v>
      </c>
      <c r="C48" s="25">
        <v>164.73068699999999</v>
      </c>
      <c r="D48" s="62">
        <v>71590270</v>
      </c>
      <c r="E48" s="25">
        <v>12.301486486</v>
      </c>
      <c r="F48" s="23">
        <f t="shared" si="1"/>
        <v>8.4105760795702117E-2</v>
      </c>
      <c r="G48" s="23">
        <f t="shared" si="2"/>
        <v>-0.91589423920429791</v>
      </c>
      <c r="H48" s="23">
        <f t="shared" si="3"/>
        <v>1.0841057607957021</v>
      </c>
      <c r="I48" s="23">
        <f t="shared" si="4"/>
        <v>-0.84483845794902723</v>
      </c>
    </row>
    <row r="49" spans="1:9" x14ac:dyDescent="0.25">
      <c r="A49" s="24">
        <v>2002</v>
      </c>
      <c r="B49" s="65">
        <v>66659</v>
      </c>
      <c r="C49" s="26">
        <v>193.49060499999999</v>
      </c>
      <c r="D49" s="63">
        <v>54443682</v>
      </c>
      <c r="E49" s="26">
        <v>11.897488381000001</v>
      </c>
      <c r="F49" s="24">
        <f t="shared" si="1"/>
        <v>7.5284697956184032E-2</v>
      </c>
      <c r="G49" s="24">
        <f t="shared" si="2"/>
        <v>-0.92471530204381591</v>
      </c>
      <c r="H49" s="24">
        <f t="shared" si="3"/>
        <v>1.0752846979561841</v>
      </c>
      <c r="I49" s="24">
        <f t="shared" si="4"/>
        <v>-0.85997252988110173</v>
      </c>
    </row>
    <row r="50" spans="1:9" x14ac:dyDescent="0.25">
      <c r="A50" s="23">
        <v>2003</v>
      </c>
      <c r="B50" s="64">
        <v>41038</v>
      </c>
      <c r="C50" s="25">
        <v>201.53248400000001</v>
      </c>
      <c r="D50" s="62">
        <v>52843565</v>
      </c>
      <c r="E50" s="25">
        <v>13.092218068999999</v>
      </c>
      <c r="F50" s="23">
        <f t="shared" si="1"/>
        <v>5.0450125497426904E-2</v>
      </c>
      <c r="G50" s="23">
        <f t="shared" si="2"/>
        <v>-0.94954987450257311</v>
      </c>
      <c r="H50" s="23">
        <f t="shared" si="3"/>
        <v>1.050450125497427</v>
      </c>
      <c r="I50" s="23">
        <f t="shared" si="4"/>
        <v>-0.90394570047095391</v>
      </c>
    </row>
    <row r="51" spans="1:9" x14ac:dyDescent="0.25">
      <c r="A51" s="24">
        <v>2004</v>
      </c>
      <c r="B51" s="65">
        <v>55305</v>
      </c>
      <c r="C51" s="26">
        <v>262.07760000000002</v>
      </c>
      <c r="D51" s="63">
        <v>78386705</v>
      </c>
      <c r="E51" s="26">
        <v>16.729677706</v>
      </c>
      <c r="F51" s="24">
        <f t="shared" si="1"/>
        <v>4.5038058316773384E-2</v>
      </c>
      <c r="G51" s="24">
        <f t="shared" si="2"/>
        <v>-0.95496194168322657</v>
      </c>
      <c r="H51" s="24">
        <f t="shared" si="3"/>
        <v>1.0450380583167733</v>
      </c>
      <c r="I51" s="24">
        <f t="shared" si="4"/>
        <v>-0.91380589834342396</v>
      </c>
    </row>
    <row r="52" spans="1:9" x14ac:dyDescent="0.25">
      <c r="A52" s="23">
        <v>2005</v>
      </c>
      <c r="B52" s="64">
        <v>267674</v>
      </c>
      <c r="C52" s="25">
        <v>330.18058400000001</v>
      </c>
      <c r="D52" s="62">
        <v>115118670</v>
      </c>
      <c r="E52" s="25">
        <v>21.190438735000001</v>
      </c>
      <c r="F52" s="23">
        <f t="shared" si="1"/>
        <v>0.14922749291244386</v>
      </c>
      <c r="G52" s="23">
        <f t="shared" si="2"/>
        <v>-0.85077250708755614</v>
      </c>
      <c r="H52" s="23">
        <f t="shared" si="3"/>
        <v>1.149227492912444</v>
      </c>
      <c r="I52" s="23">
        <f t="shared" si="4"/>
        <v>-0.74029947276276464</v>
      </c>
    </row>
    <row r="53" spans="1:9" x14ac:dyDescent="0.25">
      <c r="A53" s="24">
        <v>2006</v>
      </c>
      <c r="B53" s="65">
        <v>116748</v>
      </c>
      <c r="C53" s="26">
        <v>323.75024300000001</v>
      </c>
      <c r="D53" s="63">
        <v>107347862</v>
      </c>
      <c r="E53" s="26">
        <v>24.390975102999999</v>
      </c>
      <c r="F53" s="24">
        <f t="shared" si="1"/>
        <v>8.1936066330308185E-2</v>
      </c>
      <c r="G53" s="24">
        <f t="shared" si="2"/>
        <v>-0.91806393366969186</v>
      </c>
      <c r="H53" s="24">
        <f t="shared" si="3"/>
        <v>1.0819360663303081</v>
      </c>
      <c r="I53" s="24">
        <f t="shared" si="4"/>
        <v>-0.84853806268198917</v>
      </c>
    </row>
    <row r="54" spans="1:9" x14ac:dyDescent="0.25">
      <c r="A54" s="23">
        <v>2007</v>
      </c>
      <c r="B54" s="64">
        <v>60379</v>
      </c>
      <c r="C54" s="25">
        <v>395.28751399999999</v>
      </c>
      <c r="D54" s="62">
        <v>137574561</v>
      </c>
      <c r="E54" s="25">
        <v>29.991332</v>
      </c>
      <c r="F54" s="23">
        <f t="shared" si="1"/>
        <v>3.3298942252979996E-2</v>
      </c>
      <c r="G54" s="23">
        <f t="shared" si="2"/>
        <v>-0.96670105774701998</v>
      </c>
      <c r="H54" s="23">
        <f t="shared" si="3"/>
        <v>1.0332989422529799</v>
      </c>
      <c r="I54" s="23">
        <f t="shared" si="4"/>
        <v>-0.93554828928717226</v>
      </c>
    </row>
    <row r="55" spans="1:9" x14ac:dyDescent="0.25">
      <c r="A55" s="24">
        <v>2008</v>
      </c>
      <c r="B55" s="65">
        <v>50464</v>
      </c>
      <c r="C55" s="26">
        <v>371.56209999999999</v>
      </c>
      <c r="D55" s="63">
        <v>165191523</v>
      </c>
      <c r="E55" s="26">
        <v>37.625882064999999</v>
      </c>
      <c r="F55" s="24">
        <f t="shared" si="1"/>
        <v>3.0934934127127774E-2</v>
      </c>
      <c r="G55" s="24">
        <f t="shared" si="2"/>
        <v>-0.96906506587287222</v>
      </c>
      <c r="H55" s="24">
        <f t="shared" si="3"/>
        <v>1.0309349341271277</v>
      </c>
      <c r="I55" s="24">
        <f t="shared" si="4"/>
        <v>-0.93998664105156216</v>
      </c>
    </row>
    <row r="56" spans="1:9" x14ac:dyDescent="0.25">
      <c r="A56" s="23">
        <v>2009</v>
      </c>
      <c r="B56" s="64">
        <v>161368</v>
      </c>
      <c r="C56" s="25">
        <v>336.29559</v>
      </c>
      <c r="D56" s="62">
        <v>146815377</v>
      </c>
      <c r="E56" s="25">
        <v>32.852985836999999</v>
      </c>
      <c r="F56" s="23">
        <f t="shared" si="1"/>
        <v>0.10737410229684016</v>
      </c>
      <c r="G56" s="23">
        <f t="shared" si="2"/>
        <v>-0.89262589770315981</v>
      </c>
      <c r="H56" s="23">
        <f t="shared" si="3"/>
        <v>1.1073741022968402</v>
      </c>
      <c r="I56" s="23">
        <f t="shared" si="4"/>
        <v>-0.80607438430403577</v>
      </c>
    </row>
    <row r="57" spans="1:9" x14ac:dyDescent="0.25">
      <c r="A57" s="24">
        <v>2010</v>
      </c>
      <c r="B57" s="65">
        <v>223218</v>
      </c>
      <c r="C57" s="26">
        <v>511.05816700000003</v>
      </c>
      <c r="D57" s="63">
        <v>122641607</v>
      </c>
      <c r="E57" s="26">
        <v>39.819528642000002</v>
      </c>
      <c r="F57" s="24">
        <f t="shared" si="1"/>
        <v>0.1418133648981357</v>
      </c>
      <c r="G57" s="24">
        <f t="shared" si="2"/>
        <v>-0.85818663510186433</v>
      </c>
      <c r="H57" s="24">
        <f t="shared" si="3"/>
        <v>1.1418133648981357</v>
      </c>
      <c r="I57" s="24">
        <f t="shared" si="4"/>
        <v>-0.75159974605694468</v>
      </c>
    </row>
    <row r="58" spans="1:9" x14ac:dyDescent="0.25">
      <c r="A58" s="23">
        <v>2011</v>
      </c>
      <c r="B58" s="64">
        <v>53702</v>
      </c>
      <c r="C58" s="25">
        <v>527.96261100000004</v>
      </c>
      <c r="D58" s="62">
        <v>118337402</v>
      </c>
      <c r="E58" s="25">
        <v>56.953516086</v>
      </c>
      <c r="F58" s="23">
        <f t="shared" si="1"/>
        <v>4.8953731631346482E-2</v>
      </c>
      <c r="G58" s="23">
        <f t="shared" si="2"/>
        <v>-0.95104626836865347</v>
      </c>
      <c r="H58" s="23">
        <f t="shared" si="3"/>
        <v>1.0489537316313464</v>
      </c>
      <c r="I58" s="23">
        <f t="shared" si="4"/>
        <v>-0.90666179040096839</v>
      </c>
    </row>
    <row r="59" spans="1:9" x14ac:dyDescent="0.25">
      <c r="A59" s="24">
        <v>2012</v>
      </c>
      <c r="B59" s="65">
        <v>68547</v>
      </c>
      <c r="C59" s="26">
        <v>360.24002999999999</v>
      </c>
      <c r="D59" s="63">
        <v>135473221</v>
      </c>
      <c r="E59" s="26">
        <v>60.273618167999999</v>
      </c>
      <c r="F59" s="24">
        <f t="shared" si="1"/>
        <v>8.4658445195027118E-2</v>
      </c>
      <c r="G59" s="24">
        <f t="shared" si="2"/>
        <v>-0.91534155480497292</v>
      </c>
      <c r="H59" s="24">
        <f t="shared" si="3"/>
        <v>1.0846584451950272</v>
      </c>
      <c r="I59" s="24">
        <f t="shared" si="4"/>
        <v>-0.84389842614500621</v>
      </c>
    </row>
    <row r="60" spans="1:9" x14ac:dyDescent="0.25">
      <c r="A60" s="23">
        <v>2013</v>
      </c>
      <c r="B60" s="64">
        <v>47141</v>
      </c>
      <c r="C60" s="25">
        <v>387.85482100000002</v>
      </c>
      <c r="D60" s="62">
        <v>120736753</v>
      </c>
      <c r="E60" s="25">
        <v>58.821869986999999</v>
      </c>
      <c r="F60" s="23">
        <f t="shared" si="1"/>
        <v>5.9214617968100874E-2</v>
      </c>
      <c r="G60" s="23">
        <f t="shared" si="2"/>
        <v>-0.9407853820318991</v>
      </c>
      <c r="H60" s="23">
        <f t="shared" si="3"/>
        <v>1.0592146179681008</v>
      </c>
      <c r="I60" s="23">
        <f t="shared" si="4"/>
        <v>-0.88819146381931047</v>
      </c>
    </row>
    <row r="61" spans="1:9" x14ac:dyDescent="0.25">
      <c r="A61" s="24">
        <v>2014</v>
      </c>
      <c r="B61" s="65">
        <v>101887</v>
      </c>
      <c r="C61" s="26">
        <v>420.90412900000001</v>
      </c>
      <c r="D61" s="63">
        <v>119110895</v>
      </c>
      <c r="E61" s="26">
        <v>54.794812014999998</v>
      </c>
      <c r="F61" s="24">
        <f t="shared" si="1"/>
        <v>0.11135854353851607</v>
      </c>
      <c r="G61" s="24">
        <f t="shared" si="2"/>
        <v>-0.88864145646148396</v>
      </c>
      <c r="H61" s="24">
        <f t="shared" si="3"/>
        <v>1.111358543538516</v>
      </c>
      <c r="I61" s="24">
        <f t="shared" si="4"/>
        <v>-0.79959924871058186</v>
      </c>
    </row>
    <row r="62" spans="1:9" x14ac:dyDescent="0.25">
      <c r="A62" s="23">
        <v>2015</v>
      </c>
      <c r="B62" s="64">
        <v>32925</v>
      </c>
      <c r="C62" s="25">
        <v>519.89930400000003</v>
      </c>
      <c r="D62" s="62">
        <v>97427936</v>
      </c>
      <c r="E62" s="25">
        <v>35.690766592999999</v>
      </c>
      <c r="F62" s="23">
        <f t="shared" si="1"/>
        <v>2.3199515843740137E-2</v>
      </c>
      <c r="G62" s="23">
        <f t="shared" si="2"/>
        <v>-0.97680048415625986</v>
      </c>
      <c r="H62" s="23">
        <f t="shared" si="3"/>
        <v>1.0231995158437401</v>
      </c>
      <c r="I62" s="23">
        <f t="shared" si="4"/>
        <v>-0.95465299683100491</v>
      </c>
    </row>
    <row r="63" spans="1:9" x14ac:dyDescent="0.25">
      <c r="A63" t="s">
        <v>15</v>
      </c>
    </row>
    <row r="69" spans="1:4" ht="75" x14ac:dyDescent="0.25">
      <c r="A69" s="21" t="s">
        <v>6</v>
      </c>
      <c r="B69" s="21" t="s">
        <v>73</v>
      </c>
      <c r="C69" s="21" t="s">
        <v>92</v>
      </c>
      <c r="D69" s="21" t="s">
        <v>117</v>
      </c>
    </row>
    <row r="70" spans="1:4" x14ac:dyDescent="0.25">
      <c r="A70" s="23">
        <v>1991</v>
      </c>
      <c r="B70" s="64">
        <v>0</v>
      </c>
      <c r="C70" s="64">
        <v>0</v>
      </c>
      <c r="D70" s="23" t="e">
        <f>(1-(B70-C70)/(B70+C70))</f>
        <v>#DIV/0!</v>
      </c>
    </row>
    <row r="71" spans="1:4" x14ac:dyDescent="0.25">
      <c r="A71" s="24">
        <v>1992</v>
      </c>
      <c r="B71" s="65">
        <v>0</v>
      </c>
      <c r="C71" s="65">
        <v>1881</v>
      </c>
      <c r="D71" s="24">
        <f t="shared" ref="D71:D94" si="5">(1-((B71-C71)/(B71+C71)))</f>
        <v>2</v>
      </c>
    </row>
    <row r="72" spans="1:4" x14ac:dyDescent="0.25">
      <c r="A72" s="23">
        <v>1993</v>
      </c>
      <c r="B72" s="64">
        <v>0</v>
      </c>
      <c r="C72" s="64">
        <v>12211</v>
      </c>
      <c r="D72" s="23">
        <f t="shared" si="5"/>
        <v>2</v>
      </c>
    </row>
    <row r="73" spans="1:4" x14ac:dyDescent="0.25">
      <c r="A73" s="24">
        <v>1994</v>
      </c>
      <c r="B73" s="65">
        <v>0</v>
      </c>
      <c r="C73" s="65">
        <v>7779</v>
      </c>
      <c r="D73" s="24">
        <f t="shared" si="5"/>
        <v>2</v>
      </c>
    </row>
    <row r="74" spans="1:4" x14ac:dyDescent="0.25">
      <c r="A74" s="23">
        <v>1995</v>
      </c>
      <c r="B74" s="64">
        <v>0</v>
      </c>
      <c r="C74" s="64">
        <v>16282</v>
      </c>
      <c r="D74" s="23">
        <f t="shared" si="5"/>
        <v>2</v>
      </c>
    </row>
    <row r="75" spans="1:4" x14ac:dyDescent="0.25">
      <c r="A75" s="24">
        <v>1996</v>
      </c>
      <c r="B75" s="65">
        <v>42800</v>
      </c>
      <c r="C75" s="65">
        <v>9575</v>
      </c>
      <c r="D75" s="24">
        <f t="shared" si="5"/>
        <v>0.36563245823389023</v>
      </c>
    </row>
    <row r="76" spans="1:4" x14ac:dyDescent="0.25">
      <c r="A76" s="23">
        <v>1997</v>
      </c>
      <c r="B76" s="64">
        <v>13646</v>
      </c>
      <c r="C76" s="64">
        <v>7711</v>
      </c>
      <c r="D76" s="23">
        <f t="shared" si="5"/>
        <v>0.72210516458304075</v>
      </c>
    </row>
    <row r="77" spans="1:4" x14ac:dyDescent="0.25">
      <c r="A77" s="24">
        <v>1998</v>
      </c>
      <c r="B77" s="65">
        <v>76650</v>
      </c>
      <c r="C77" s="65">
        <v>21742</v>
      </c>
      <c r="D77" s="24">
        <f t="shared" si="5"/>
        <v>0.44194649971542399</v>
      </c>
    </row>
    <row r="78" spans="1:4" x14ac:dyDescent="0.25">
      <c r="A78" s="23">
        <v>1999</v>
      </c>
      <c r="B78" s="64">
        <v>53549</v>
      </c>
      <c r="C78" s="64">
        <v>59565</v>
      </c>
      <c r="D78" s="23">
        <f t="shared" si="5"/>
        <v>1.0531852821047794</v>
      </c>
    </row>
    <row r="79" spans="1:4" x14ac:dyDescent="0.25">
      <c r="A79" s="24">
        <v>2000</v>
      </c>
      <c r="B79" s="65">
        <v>77641</v>
      </c>
      <c r="C79" s="65">
        <v>26456</v>
      </c>
      <c r="D79" s="24">
        <f t="shared" si="5"/>
        <v>0.50829514779484519</v>
      </c>
    </row>
    <row r="80" spans="1:4" x14ac:dyDescent="0.25">
      <c r="A80" s="23">
        <v>2001</v>
      </c>
      <c r="B80" s="64">
        <v>80630</v>
      </c>
      <c r="C80" s="64">
        <v>62355</v>
      </c>
      <c r="D80" s="23">
        <f t="shared" si="5"/>
        <v>0.87218939049550648</v>
      </c>
    </row>
    <row r="81" spans="1:4" x14ac:dyDescent="0.25">
      <c r="A81" s="24">
        <v>2002</v>
      </c>
      <c r="B81" s="65">
        <v>66659</v>
      </c>
      <c r="C81" s="65">
        <v>32351</v>
      </c>
      <c r="D81" s="24">
        <f t="shared" si="5"/>
        <v>0.65348954651045355</v>
      </c>
    </row>
    <row r="82" spans="1:4" x14ac:dyDescent="0.25">
      <c r="A82" s="23">
        <v>2003</v>
      </c>
      <c r="B82" s="64">
        <v>41038</v>
      </c>
      <c r="C82" s="64">
        <v>22417</v>
      </c>
      <c r="D82" s="23">
        <f t="shared" si="5"/>
        <v>0.70654794736427395</v>
      </c>
    </row>
    <row r="83" spans="1:4" x14ac:dyDescent="0.25">
      <c r="A83" s="24">
        <v>2004</v>
      </c>
      <c r="B83" s="65">
        <v>55305</v>
      </c>
      <c r="C83" s="65">
        <v>94282</v>
      </c>
      <c r="D83" s="24">
        <f t="shared" si="5"/>
        <v>1.2605640864513628</v>
      </c>
    </row>
    <row r="84" spans="1:4" x14ac:dyDescent="0.25">
      <c r="A84" s="23">
        <v>2005</v>
      </c>
      <c r="B84" s="64">
        <v>267674</v>
      </c>
      <c r="C84" s="64">
        <v>46065</v>
      </c>
      <c r="D84" s="23">
        <f t="shared" si="5"/>
        <v>0.29365172962239317</v>
      </c>
    </row>
    <row r="85" spans="1:4" x14ac:dyDescent="0.25">
      <c r="A85" s="24">
        <v>2006</v>
      </c>
      <c r="B85" s="65">
        <v>116748</v>
      </c>
      <c r="C85" s="65">
        <v>70177</v>
      </c>
      <c r="D85" s="24">
        <f t="shared" si="5"/>
        <v>0.75085729570683424</v>
      </c>
    </row>
    <row r="86" spans="1:4" x14ac:dyDescent="0.25">
      <c r="A86" s="23">
        <v>2007</v>
      </c>
      <c r="B86" s="64">
        <v>60379</v>
      </c>
      <c r="C86" s="64">
        <v>99964</v>
      </c>
      <c r="D86" s="23">
        <f t="shared" si="5"/>
        <v>1.2468770074153532</v>
      </c>
    </row>
    <row r="87" spans="1:4" x14ac:dyDescent="0.25">
      <c r="A87" s="24">
        <v>2008</v>
      </c>
      <c r="B87" s="65">
        <v>50464</v>
      </c>
      <c r="C87" s="65">
        <v>167207</v>
      </c>
      <c r="D87" s="24">
        <f t="shared" si="5"/>
        <v>1.5363277607030794</v>
      </c>
    </row>
    <row r="88" spans="1:4" x14ac:dyDescent="0.25">
      <c r="A88" s="23">
        <v>2009</v>
      </c>
      <c r="B88" s="64">
        <v>161368</v>
      </c>
      <c r="C88" s="64">
        <v>181007</v>
      </c>
      <c r="D88" s="23">
        <f t="shared" si="5"/>
        <v>1.0573610806863818</v>
      </c>
    </row>
    <row r="89" spans="1:4" x14ac:dyDescent="0.25">
      <c r="A89" s="24">
        <v>2010</v>
      </c>
      <c r="B89" s="65">
        <v>223218</v>
      </c>
      <c r="C89" s="65">
        <v>44346</v>
      </c>
      <c r="D89" s="24">
        <f t="shared" si="5"/>
        <v>0.33147957124276806</v>
      </c>
    </row>
    <row r="90" spans="1:4" x14ac:dyDescent="0.25">
      <c r="A90" s="23">
        <v>2011</v>
      </c>
      <c r="B90" s="64">
        <v>53702</v>
      </c>
      <c r="C90" s="64">
        <v>87935</v>
      </c>
      <c r="D90" s="23">
        <f t="shared" si="5"/>
        <v>1.2416953197257778</v>
      </c>
    </row>
    <row r="91" spans="1:4" x14ac:dyDescent="0.25">
      <c r="A91" s="24">
        <v>2012</v>
      </c>
      <c r="B91" s="65">
        <v>68547</v>
      </c>
      <c r="C91" s="65">
        <v>43475</v>
      </c>
      <c r="D91" s="24">
        <f t="shared" si="5"/>
        <v>0.77618682044598386</v>
      </c>
    </row>
    <row r="92" spans="1:4" x14ac:dyDescent="0.25">
      <c r="A92" s="23">
        <v>2013</v>
      </c>
      <c r="B92" s="64">
        <v>47141</v>
      </c>
      <c r="C92" s="64">
        <v>112424</v>
      </c>
      <c r="D92" s="23">
        <f t="shared" si="5"/>
        <v>1.4091310751104564</v>
      </c>
    </row>
    <row r="93" spans="1:4" x14ac:dyDescent="0.25">
      <c r="A93" s="24">
        <v>2014</v>
      </c>
      <c r="B93" s="65">
        <v>101887</v>
      </c>
      <c r="C93" s="65">
        <v>77216</v>
      </c>
      <c r="D93" s="24">
        <f t="shared" si="5"/>
        <v>0.86225244691602043</v>
      </c>
    </row>
    <row r="94" spans="1:4" x14ac:dyDescent="0.25">
      <c r="A94" s="23">
        <v>2015</v>
      </c>
      <c r="B94" s="64">
        <v>32925</v>
      </c>
      <c r="C94" s="64">
        <v>129870</v>
      </c>
      <c r="D94" s="23">
        <f t="shared" si="5"/>
        <v>1.5955035474062471</v>
      </c>
    </row>
    <row r="95" spans="1:4" x14ac:dyDescent="0.25">
      <c r="A95" t="s">
        <v>15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95"/>
  <sheetViews>
    <sheetView topLeftCell="A61" zoomScale="106" zoomScaleNormal="106" workbookViewId="0">
      <selection activeCell="D70" sqref="D70"/>
    </sheetView>
  </sheetViews>
  <sheetFormatPr baseColWidth="10" defaultRowHeight="15" x14ac:dyDescent="0.25"/>
  <cols>
    <col min="2" max="2" width="14.42578125" customWidth="1"/>
    <col min="3" max="3" width="14.85546875" customWidth="1"/>
    <col min="4" max="4" width="16.7109375" customWidth="1"/>
    <col min="5" max="5" width="33" customWidth="1"/>
    <col min="6" max="6" width="13.85546875" customWidth="1"/>
    <col min="8" max="8" width="17.42578125" customWidth="1"/>
    <col min="9" max="9" width="7" customWidth="1"/>
    <col min="10" max="10" width="7.42578125" customWidth="1"/>
  </cols>
  <sheetData>
    <row r="5" spans="1:9" ht="75" x14ac:dyDescent="0.25">
      <c r="A5" s="22" t="s">
        <v>6</v>
      </c>
      <c r="B5" s="21" t="s">
        <v>7</v>
      </c>
      <c r="C5" s="21" t="s">
        <v>8</v>
      </c>
      <c r="D5" s="21" t="s">
        <v>28</v>
      </c>
      <c r="E5" s="21" t="s">
        <v>30</v>
      </c>
      <c r="F5" s="47" t="s">
        <v>40</v>
      </c>
    </row>
    <row r="6" spans="1:9" x14ac:dyDescent="0.25">
      <c r="A6" s="23">
        <v>1991</v>
      </c>
      <c r="B6" s="25">
        <v>117.39608</v>
      </c>
      <c r="C6" s="27">
        <v>314205</v>
      </c>
      <c r="D6" s="25">
        <v>2.3041105919999998</v>
      </c>
      <c r="E6" s="25">
        <v>0.24195491199999999</v>
      </c>
      <c r="F6" s="44">
        <f>((B6*1000000)-(C6))/((D6*1000000000)+(E6*1000000000))</f>
        <v>4.5985413500186208E-2</v>
      </c>
      <c r="I6" s="29"/>
    </row>
    <row r="7" spans="1:9" x14ac:dyDescent="0.25">
      <c r="A7" s="24">
        <v>1992</v>
      </c>
      <c r="B7" s="26">
        <v>106.158304</v>
      </c>
      <c r="C7" s="28">
        <v>367726</v>
      </c>
      <c r="D7" s="26">
        <v>2.2141557760000001</v>
      </c>
      <c r="E7" s="26">
        <v>0.50485952000000001</v>
      </c>
      <c r="F7" s="45">
        <f t="shared" ref="F7:F30" si="0">((B7*1000000)-(C7))/((D7*1000000000)+(E7*1000000000))</f>
        <v>3.8907680348702241E-2</v>
      </c>
    </row>
    <row r="8" spans="1:9" x14ac:dyDescent="0.25">
      <c r="A8" s="23">
        <v>1993</v>
      </c>
      <c r="B8" s="25">
        <v>111.905664</v>
      </c>
      <c r="C8" s="27">
        <v>182919</v>
      </c>
      <c r="D8" s="25">
        <v>2.0874220800000001</v>
      </c>
      <c r="E8" s="25">
        <v>0.568496</v>
      </c>
      <c r="F8" s="44">
        <f t="shared" si="0"/>
        <v>4.2065583965601831E-2</v>
      </c>
    </row>
    <row r="9" spans="1:9" x14ac:dyDescent="0.25">
      <c r="A9" s="24">
        <v>1994</v>
      </c>
      <c r="B9" s="26">
        <v>230.752016</v>
      </c>
      <c r="C9" s="28">
        <v>132413</v>
      </c>
      <c r="D9" s="26">
        <v>3.1912209919999999</v>
      </c>
      <c r="E9" s="26">
        <v>0.86330668799999999</v>
      </c>
      <c r="F9" s="45">
        <f t="shared" si="0"/>
        <v>5.6879523634180737E-2</v>
      </c>
    </row>
    <row r="10" spans="1:9" x14ac:dyDescent="0.25">
      <c r="A10" s="23">
        <v>1995</v>
      </c>
      <c r="B10" s="25">
        <v>248.418048</v>
      </c>
      <c r="C10" s="27">
        <v>166344</v>
      </c>
      <c r="D10" s="25">
        <v>3.0989209600000001</v>
      </c>
      <c r="E10" s="25">
        <v>1.059003328</v>
      </c>
      <c r="F10" s="44">
        <f t="shared" si="0"/>
        <v>5.9705681682677141E-2</v>
      </c>
    </row>
    <row r="11" spans="1:9" x14ac:dyDescent="0.25">
      <c r="A11" s="24">
        <v>1996</v>
      </c>
      <c r="B11" s="26">
        <v>235.948736</v>
      </c>
      <c r="C11" s="28">
        <v>139324</v>
      </c>
      <c r="D11" s="26">
        <v>2.7858496000000001</v>
      </c>
      <c r="E11" s="26">
        <v>1.3882215680000001</v>
      </c>
      <c r="F11" s="45">
        <f t="shared" si="0"/>
        <v>5.6493864744761341E-2</v>
      </c>
    </row>
    <row r="12" spans="1:9" x14ac:dyDescent="0.25">
      <c r="A12" s="23">
        <v>1997</v>
      </c>
      <c r="B12" s="25">
        <v>294.53584000000001</v>
      </c>
      <c r="C12" s="27">
        <v>216494</v>
      </c>
      <c r="D12" s="25">
        <v>3.6077079040000002</v>
      </c>
      <c r="E12" s="25">
        <v>1.3851545599999999</v>
      </c>
      <c r="F12" s="44">
        <f t="shared" si="0"/>
        <v>5.8948017920006542E-2</v>
      </c>
    </row>
    <row r="13" spans="1:9" x14ac:dyDescent="0.25">
      <c r="A13" s="24">
        <v>1998</v>
      </c>
      <c r="B13" s="26">
        <v>223.45272</v>
      </c>
      <c r="C13" s="28">
        <v>210018</v>
      </c>
      <c r="D13" s="26">
        <v>3.3359564800000001</v>
      </c>
      <c r="E13" s="26">
        <v>1.402805632</v>
      </c>
      <c r="F13" s="45">
        <f t="shared" si="0"/>
        <v>4.7109919578929897E-2</v>
      </c>
    </row>
    <row r="14" spans="1:9" x14ac:dyDescent="0.25">
      <c r="A14" s="23">
        <v>1999</v>
      </c>
      <c r="B14" s="25">
        <v>196.59491199999999</v>
      </c>
      <c r="C14" s="27">
        <v>137275</v>
      </c>
      <c r="D14" s="25">
        <v>2.6959298559999998</v>
      </c>
      <c r="E14" s="25">
        <v>1.0751031040000001</v>
      </c>
      <c r="F14" s="44">
        <f t="shared" si="0"/>
        <v>5.2096504879129986E-2</v>
      </c>
    </row>
    <row r="15" spans="1:9" x14ac:dyDescent="0.25">
      <c r="A15" s="24">
        <v>2000</v>
      </c>
      <c r="B15" s="26">
        <v>189.49882500000001</v>
      </c>
      <c r="C15" s="28">
        <v>154505</v>
      </c>
      <c r="D15" s="26">
        <v>2.4052150010000002</v>
      </c>
      <c r="E15" s="26">
        <v>1.115048295</v>
      </c>
      <c r="F15" s="45">
        <f t="shared" si="0"/>
        <v>5.3786976734140284E-2</v>
      </c>
    </row>
    <row r="16" spans="1:9" x14ac:dyDescent="0.25">
      <c r="A16" s="23">
        <v>2001</v>
      </c>
      <c r="B16" s="25">
        <v>127.898691</v>
      </c>
      <c r="C16" s="27">
        <v>437031</v>
      </c>
      <c r="D16" s="25">
        <v>2.1386797720000001</v>
      </c>
      <c r="E16" s="25">
        <v>1.201348785</v>
      </c>
      <c r="F16" s="44">
        <f t="shared" si="0"/>
        <v>3.8161847368899604E-2</v>
      </c>
    </row>
    <row r="17" spans="1:6" x14ac:dyDescent="0.25">
      <c r="A17" s="24">
        <v>2002</v>
      </c>
      <c r="B17" s="26">
        <v>146.77928199999999</v>
      </c>
      <c r="C17" s="28">
        <v>257794</v>
      </c>
      <c r="D17" s="26">
        <v>2.0786522010000001</v>
      </c>
      <c r="E17" s="26">
        <v>1.2060327879999999</v>
      </c>
      <c r="F17" s="45">
        <f t="shared" si="0"/>
        <v>4.460747027209068E-2</v>
      </c>
    </row>
    <row r="18" spans="1:6" x14ac:dyDescent="0.25">
      <c r="A18" s="23">
        <v>2003</v>
      </c>
      <c r="B18" s="25">
        <v>136.01502199999999</v>
      </c>
      <c r="C18" s="27">
        <v>45486</v>
      </c>
      <c r="D18" s="25">
        <v>2.1156497719999998</v>
      </c>
      <c r="E18" s="25">
        <v>1.1976088709999999</v>
      </c>
      <c r="F18" s="44">
        <f t="shared" si="0"/>
        <v>4.1038008393116568E-2</v>
      </c>
    </row>
    <row r="19" spans="1:6" x14ac:dyDescent="0.25">
      <c r="A19" s="24">
        <v>2004</v>
      </c>
      <c r="B19" s="26">
        <v>179.650712</v>
      </c>
      <c r="C19" s="28">
        <v>208860</v>
      </c>
      <c r="D19" s="26">
        <v>2.562060045</v>
      </c>
      <c r="E19" s="26">
        <v>1.3742858259999999</v>
      </c>
      <c r="F19" s="45">
        <f t="shared" si="0"/>
        <v>4.5585895620095525E-2</v>
      </c>
    </row>
    <row r="20" spans="1:6" x14ac:dyDescent="0.25">
      <c r="A20" s="23">
        <v>2005</v>
      </c>
      <c r="B20" s="25">
        <v>245.021457</v>
      </c>
      <c r="C20" s="27">
        <v>76770</v>
      </c>
      <c r="D20" s="25">
        <v>3.4144513600000002</v>
      </c>
      <c r="E20" s="25">
        <v>1.48515877</v>
      </c>
      <c r="F20" s="44">
        <f t="shared" si="0"/>
        <v>4.9992689316282396E-2</v>
      </c>
    </row>
    <row r="21" spans="1:6" x14ac:dyDescent="0.25">
      <c r="A21" s="24">
        <v>2006</v>
      </c>
      <c r="B21" s="26">
        <v>230.957716</v>
      </c>
      <c r="C21" s="28">
        <v>379931</v>
      </c>
      <c r="D21" s="26">
        <v>3.6361471359999999</v>
      </c>
      <c r="E21" s="26">
        <v>1.8902499589999999</v>
      </c>
      <c r="F21" s="45">
        <f t="shared" si="0"/>
        <v>4.1722985344034527E-2</v>
      </c>
    </row>
    <row r="22" spans="1:6" x14ac:dyDescent="0.25">
      <c r="A22" s="23">
        <v>2007</v>
      </c>
      <c r="B22" s="25">
        <v>231.923089</v>
      </c>
      <c r="C22" s="27">
        <v>203043</v>
      </c>
      <c r="D22" s="25">
        <v>4.2077195139999999</v>
      </c>
      <c r="E22" s="25">
        <v>2.5133250149999999</v>
      </c>
      <c r="F22" s="44">
        <f t="shared" si="0"/>
        <v>3.4476790772650451E-2</v>
      </c>
    </row>
    <row r="23" spans="1:6" x14ac:dyDescent="0.25">
      <c r="A23" s="24">
        <v>2008</v>
      </c>
      <c r="B23" s="26">
        <v>265.022673</v>
      </c>
      <c r="C23" s="28">
        <v>561680</v>
      </c>
      <c r="D23" s="26">
        <v>4.9207595910000004</v>
      </c>
      <c r="E23" s="26">
        <v>3.344757414</v>
      </c>
      <c r="F23" s="45">
        <f t="shared" si="0"/>
        <v>3.1995698858283336E-2</v>
      </c>
    </row>
    <row r="24" spans="1:6" x14ac:dyDescent="0.25">
      <c r="A24" s="23">
        <v>2009</v>
      </c>
      <c r="B24" s="25">
        <v>273.00163800000001</v>
      </c>
      <c r="C24" s="27">
        <v>578600</v>
      </c>
      <c r="D24" s="25">
        <v>4.5983953150000003</v>
      </c>
      <c r="E24" s="25">
        <v>2.808656225</v>
      </c>
      <c r="F24" s="44">
        <f t="shared" si="0"/>
        <v>3.6778877064489818E-2</v>
      </c>
    </row>
    <row r="25" spans="1:6" x14ac:dyDescent="0.25">
      <c r="A25" s="24">
        <v>2010</v>
      </c>
      <c r="B25" s="26">
        <v>393.85430200000002</v>
      </c>
      <c r="C25" s="28">
        <v>265114</v>
      </c>
      <c r="D25" s="26">
        <v>4.2525635460000002</v>
      </c>
      <c r="E25" s="26">
        <v>3.1834623149999999</v>
      </c>
      <c r="F25" s="45">
        <f t="shared" si="0"/>
        <v>5.2930045612707158E-2</v>
      </c>
    </row>
    <row r="26" spans="1:6" x14ac:dyDescent="0.25">
      <c r="A26" s="23">
        <v>2011</v>
      </c>
      <c r="B26" s="25">
        <v>372.93016</v>
      </c>
      <c r="C26" s="27">
        <v>542317</v>
      </c>
      <c r="D26" s="25">
        <v>5.3619404990000001</v>
      </c>
      <c r="E26" s="25">
        <v>4.1212305049999998</v>
      </c>
      <c r="F26" s="44">
        <f t="shared" si="0"/>
        <v>3.9268283029265938E-2</v>
      </c>
    </row>
    <row r="27" spans="1:6" x14ac:dyDescent="0.25">
      <c r="A27" s="24">
        <v>2012</v>
      </c>
      <c r="B27" s="26">
        <v>233.97899799999999</v>
      </c>
      <c r="C27" s="28">
        <v>634620</v>
      </c>
      <c r="D27" s="26">
        <v>4.891277069</v>
      </c>
      <c r="E27" s="26">
        <v>4.8252746220000002</v>
      </c>
      <c r="F27" s="45">
        <f t="shared" si="0"/>
        <v>2.4015142966422574E-2</v>
      </c>
    </row>
    <row r="28" spans="1:6" x14ac:dyDescent="0.25">
      <c r="A28" s="23">
        <v>2013</v>
      </c>
      <c r="B28" s="25">
        <v>248.12926200000001</v>
      </c>
      <c r="C28" s="27">
        <v>769105</v>
      </c>
      <c r="D28" s="25">
        <v>4.8279888409999998</v>
      </c>
      <c r="E28" s="25">
        <v>4.8476044150000002</v>
      </c>
      <c r="F28" s="44">
        <f t="shared" si="0"/>
        <v>2.5565373662912894E-2</v>
      </c>
    </row>
    <row r="29" spans="1:6" x14ac:dyDescent="0.25">
      <c r="A29" s="24">
        <v>2014</v>
      </c>
      <c r="B29" s="26">
        <v>259.342128</v>
      </c>
      <c r="C29" s="28">
        <v>709653</v>
      </c>
      <c r="D29" s="26">
        <v>5.3975663410000001</v>
      </c>
      <c r="E29" s="26">
        <v>4.8884519329999998</v>
      </c>
      <c r="F29" s="45">
        <f t="shared" si="0"/>
        <v>2.5144080839691496E-2</v>
      </c>
    </row>
    <row r="30" spans="1:6" x14ac:dyDescent="0.25">
      <c r="A30" s="23">
        <v>2015</v>
      </c>
      <c r="B30" s="25">
        <v>294.994102</v>
      </c>
      <c r="C30" s="27">
        <v>920875</v>
      </c>
      <c r="D30" s="25">
        <v>5.0658065719999996</v>
      </c>
      <c r="E30" s="25">
        <v>4.4607435100000004</v>
      </c>
      <c r="F30" s="44">
        <f t="shared" si="0"/>
        <v>3.0868806070272859E-2</v>
      </c>
    </row>
    <row r="31" spans="1:6" x14ac:dyDescent="0.25">
      <c r="A31" t="s">
        <v>14</v>
      </c>
    </row>
    <row r="38" spans="1:10" ht="75" x14ac:dyDescent="0.25">
      <c r="A38" s="22" t="s">
        <v>6</v>
      </c>
      <c r="B38" s="21" t="s">
        <v>7</v>
      </c>
      <c r="C38" s="21" t="s">
        <v>38</v>
      </c>
      <c r="D38" s="21" t="s">
        <v>28</v>
      </c>
      <c r="E38" s="47" t="s">
        <v>37</v>
      </c>
      <c r="F38" s="47" t="s">
        <v>35</v>
      </c>
      <c r="G38" s="47" t="s">
        <v>39</v>
      </c>
      <c r="H38" s="47" t="s">
        <v>43</v>
      </c>
      <c r="I38" s="47" t="s">
        <v>41</v>
      </c>
      <c r="J38" s="47" t="s">
        <v>42</v>
      </c>
    </row>
    <row r="39" spans="1:10" x14ac:dyDescent="0.25">
      <c r="A39" s="23">
        <v>1991</v>
      </c>
      <c r="B39" s="25">
        <v>117.39608</v>
      </c>
      <c r="C39" s="25">
        <v>231.72366400000001</v>
      </c>
      <c r="D39" s="25">
        <v>2.3041105919999998</v>
      </c>
      <c r="E39" s="25">
        <v>7.2686346239999997</v>
      </c>
      <c r="F39" s="44">
        <f>((B39*1000000)/(C39*1000000))/((D39*1000000000)/(E39*1000000000))</f>
        <v>1.5982058894820899</v>
      </c>
      <c r="G39" s="44">
        <v>0.23023806231204122</v>
      </c>
      <c r="H39" s="23" t="str">
        <f>IF(G39&gt;0.33,"VENTAJA", "NO HAY VENTAJA")</f>
        <v>NO HAY VENTAJA</v>
      </c>
      <c r="I39" s="23">
        <v>0.33</v>
      </c>
      <c r="J39" s="23">
        <v>-0.33</v>
      </c>
    </row>
    <row r="40" spans="1:10" x14ac:dyDescent="0.25">
      <c r="A40" s="24">
        <v>1992</v>
      </c>
      <c r="B40" s="26">
        <v>106.158304</v>
      </c>
      <c r="C40" s="26">
        <v>197.43047999999999</v>
      </c>
      <c r="D40" s="26">
        <v>2.2141557760000001</v>
      </c>
      <c r="E40" s="26">
        <v>6.9160427520000001</v>
      </c>
      <c r="F40" s="45">
        <f t="shared" ref="F40:F63" si="1">((B40*1000000)/(C40*1000000))/((D40*1000000000)/(E40*1000000000))</f>
        <v>1.6795358067074107</v>
      </c>
      <c r="G40" s="45">
        <v>0.2536020623446783</v>
      </c>
      <c r="H40" s="24" t="str">
        <f t="shared" ref="H40:H63" si="2">IF(G40&gt;0.33,"VENTAJA", "NO HAY VENTAJA")</f>
        <v>NO HAY VENTAJA</v>
      </c>
      <c r="I40" s="24">
        <v>0.33</v>
      </c>
      <c r="J40" s="24">
        <v>-0.33</v>
      </c>
    </row>
    <row r="41" spans="1:10" x14ac:dyDescent="0.25">
      <c r="A41" s="23">
        <v>1993</v>
      </c>
      <c r="B41" s="25">
        <v>111.905664</v>
      </c>
      <c r="C41" s="25">
        <v>238.505312</v>
      </c>
      <c r="D41" s="25">
        <v>2.0874220800000001</v>
      </c>
      <c r="E41" s="25">
        <v>7.1234385920000003</v>
      </c>
      <c r="F41" s="44">
        <f t="shared" si="1"/>
        <v>1.6011551781748099</v>
      </c>
      <c r="G41" s="44">
        <v>0.23111084767984935</v>
      </c>
      <c r="H41" s="23" t="str">
        <f t="shared" si="2"/>
        <v>NO HAY VENTAJA</v>
      </c>
      <c r="I41" s="23">
        <v>0.33</v>
      </c>
      <c r="J41" s="23">
        <v>-0.33</v>
      </c>
    </row>
    <row r="42" spans="1:10" x14ac:dyDescent="0.25">
      <c r="A42" s="24">
        <v>1994</v>
      </c>
      <c r="B42" s="26">
        <v>230.752016</v>
      </c>
      <c r="C42" s="26">
        <v>353.048384</v>
      </c>
      <c r="D42" s="26">
        <v>3.1912209919999999</v>
      </c>
      <c r="E42" s="26">
        <v>8.5375165440000007</v>
      </c>
      <c r="F42" s="45">
        <f t="shared" si="1"/>
        <v>1.7485818017733501</v>
      </c>
      <c r="G42" s="45">
        <v>0.27235201851746765</v>
      </c>
      <c r="H42" s="24" t="str">
        <f t="shared" si="2"/>
        <v>NO HAY VENTAJA</v>
      </c>
      <c r="I42" s="24">
        <v>0.33</v>
      </c>
      <c r="J42" s="24">
        <v>-0.33</v>
      </c>
    </row>
    <row r="43" spans="1:10" x14ac:dyDescent="0.25">
      <c r="A43" s="23">
        <v>1995</v>
      </c>
      <c r="B43" s="25">
        <v>248.418048</v>
      </c>
      <c r="C43" s="25">
        <v>363.738112</v>
      </c>
      <c r="D43" s="25">
        <v>3.0989209600000001</v>
      </c>
      <c r="E43" s="25">
        <v>10.201048064</v>
      </c>
      <c r="F43" s="44">
        <f t="shared" si="1"/>
        <v>2.2481673229202124</v>
      </c>
      <c r="G43" s="44">
        <v>0.38426817304413607</v>
      </c>
      <c r="H43" s="23" t="str">
        <f t="shared" si="2"/>
        <v>VENTAJA</v>
      </c>
      <c r="I43" s="23">
        <v>0.33</v>
      </c>
      <c r="J43" s="23">
        <v>-0.33</v>
      </c>
    </row>
    <row r="44" spans="1:10" x14ac:dyDescent="0.25">
      <c r="A44" s="24">
        <v>1996</v>
      </c>
      <c r="B44" s="26">
        <v>235.948736</v>
      </c>
      <c r="C44" s="26">
        <v>348.96441600000003</v>
      </c>
      <c r="D44" s="26">
        <v>2.7858496000000001</v>
      </c>
      <c r="E44" s="26">
        <v>10.647555071999999</v>
      </c>
      <c r="F44" s="45">
        <f t="shared" si="1"/>
        <v>2.5842155751967502</v>
      </c>
      <c r="G44" s="45">
        <v>0.44199784916949003</v>
      </c>
      <c r="H44" s="24" t="str">
        <f t="shared" si="2"/>
        <v>VENTAJA</v>
      </c>
      <c r="I44" s="24">
        <v>0.33</v>
      </c>
      <c r="J44" s="24">
        <v>-0.33</v>
      </c>
    </row>
    <row r="45" spans="1:10" x14ac:dyDescent="0.25">
      <c r="A45" s="23">
        <v>1997</v>
      </c>
      <c r="B45" s="25">
        <v>294.53584000000001</v>
      </c>
      <c r="C45" s="25">
        <v>362.45555200000001</v>
      </c>
      <c r="D45" s="25">
        <v>3.6077079040000002</v>
      </c>
      <c r="E45" s="25">
        <v>11.549019136</v>
      </c>
      <c r="F45" s="44">
        <f t="shared" si="1"/>
        <v>2.6013400364644053</v>
      </c>
      <c r="G45" s="44">
        <v>0.4446511632476981</v>
      </c>
      <c r="H45" s="23" t="str">
        <f t="shared" si="2"/>
        <v>VENTAJA</v>
      </c>
      <c r="I45" s="23">
        <v>0.33</v>
      </c>
      <c r="J45" s="23">
        <v>-0.33</v>
      </c>
    </row>
    <row r="46" spans="1:10" x14ac:dyDescent="0.25">
      <c r="A46" s="24">
        <v>1998</v>
      </c>
      <c r="B46" s="26">
        <v>223.45272</v>
      </c>
      <c r="C46" s="26">
        <v>268.30427200000003</v>
      </c>
      <c r="D46" s="26">
        <v>3.3359564800000001</v>
      </c>
      <c r="E46" s="26">
        <v>10.8212224</v>
      </c>
      <c r="F46" s="45">
        <f t="shared" si="1"/>
        <v>2.7015561867295399</v>
      </c>
      <c r="G46" s="45">
        <v>0.45968671037057174</v>
      </c>
      <c r="H46" s="24" t="str">
        <f t="shared" si="2"/>
        <v>VENTAJA</v>
      </c>
      <c r="I46" s="24">
        <v>0.33</v>
      </c>
      <c r="J46" s="24">
        <v>-0.33</v>
      </c>
    </row>
    <row r="47" spans="1:10" x14ac:dyDescent="0.25">
      <c r="A47" s="23">
        <v>1999</v>
      </c>
      <c r="B47" s="25">
        <v>196.59491199999999</v>
      </c>
      <c r="C47" s="25">
        <v>245.27276800000001</v>
      </c>
      <c r="D47" s="25">
        <v>2.6959298559999998</v>
      </c>
      <c r="E47" s="25">
        <v>11.617030143999999</v>
      </c>
      <c r="F47" s="44">
        <f t="shared" si="1"/>
        <v>3.4538976944310109</v>
      </c>
      <c r="G47" s="44">
        <v>0.55095511005995357</v>
      </c>
      <c r="H47" s="23" t="str">
        <f t="shared" si="2"/>
        <v>VENTAJA</v>
      </c>
      <c r="I47" s="23">
        <v>0.33</v>
      </c>
      <c r="J47" s="23">
        <v>-0.33</v>
      </c>
    </row>
    <row r="48" spans="1:10" x14ac:dyDescent="0.25">
      <c r="A48" s="24">
        <v>2000</v>
      </c>
      <c r="B48" s="26">
        <v>189.49882500000001</v>
      </c>
      <c r="C48" s="26">
        <v>230.43402599999999</v>
      </c>
      <c r="D48" s="26">
        <v>2.4052150010000002</v>
      </c>
      <c r="E48" s="26">
        <v>13.158400846999999</v>
      </c>
      <c r="F48" s="45">
        <f t="shared" si="1"/>
        <v>4.498928822639602</v>
      </c>
      <c r="G48" s="45">
        <v>0.63629280092409746</v>
      </c>
      <c r="H48" s="24" t="str">
        <f t="shared" si="2"/>
        <v>VENTAJA</v>
      </c>
      <c r="I48" s="24">
        <v>0.33</v>
      </c>
      <c r="J48" s="24">
        <v>-0.33</v>
      </c>
    </row>
    <row r="49" spans="1:10" x14ac:dyDescent="0.25">
      <c r="A49" s="23">
        <v>2001</v>
      </c>
      <c r="B49" s="25">
        <v>127.898691</v>
      </c>
      <c r="C49" s="25">
        <v>164.73068699999999</v>
      </c>
      <c r="D49" s="25">
        <v>2.1386797720000001</v>
      </c>
      <c r="E49" s="25">
        <v>12.301486486</v>
      </c>
      <c r="F49" s="44">
        <f t="shared" si="1"/>
        <v>4.4658427015819768</v>
      </c>
      <c r="G49" s="44">
        <v>0.63409118974076206</v>
      </c>
      <c r="H49" s="23" t="str">
        <f t="shared" si="2"/>
        <v>VENTAJA</v>
      </c>
      <c r="I49" s="23">
        <v>0.33</v>
      </c>
      <c r="J49" s="23">
        <v>-0.33</v>
      </c>
    </row>
    <row r="50" spans="1:10" x14ac:dyDescent="0.25">
      <c r="A50" s="24">
        <v>2002</v>
      </c>
      <c r="B50" s="26">
        <v>146.77928199999999</v>
      </c>
      <c r="C50" s="26">
        <v>193.49060499999999</v>
      </c>
      <c r="D50" s="26">
        <v>2.0786522010000001</v>
      </c>
      <c r="E50" s="26">
        <v>11.897488381000001</v>
      </c>
      <c r="F50" s="45">
        <f t="shared" si="1"/>
        <v>4.3418851976519122</v>
      </c>
      <c r="G50" s="45">
        <v>0.62560034032945466</v>
      </c>
      <c r="H50" s="24" t="str">
        <f t="shared" si="2"/>
        <v>VENTAJA</v>
      </c>
      <c r="I50" s="24">
        <v>0.33</v>
      </c>
      <c r="J50" s="24">
        <v>-0.33</v>
      </c>
    </row>
    <row r="51" spans="1:10" x14ac:dyDescent="0.25">
      <c r="A51" s="23">
        <v>2003</v>
      </c>
      <c r="B51" s="25">
        <v>136.01502199999999</v>
      </c>
      <c r="C51" s="25">
        <v>201.53248400000001</v>
      </c>
      <c r="D51" s="25">
        <v>2.1156497719999998</v>
      </c>
      <c r="E51" s="25">
        <v>13.092218068999999</v>
      </c>
      <c r="F51" s="44">
        <f t="shared" si="1"/>
        <v>4.1764883393719687</v>
      </c>
      <c r="G51" s="44">
        <v>0.61363768854878797</v>
      </c>
      <c r="H51" s="23" t="str">
        <f t="shared" si="2"/>
        <v>VENTAJA</v>
      </c>
      <c r="I51" s="23">
        <v>0.33</v>
      </c>
      <c r="J51" s="23">
        <v>-0.33</v>
      </c>
    </row>
    <row r="52" spans="1:10" x14ac:dyDescent="0.25">
      <c r="A52" s="24">
        <v>2004</v>
      </c>
      <c r="B52" s="26">
        <v>179.650712</v>
      </c>
      <c r="C52" s="26">
        <v>262.07760000000002</v>
      </c>
      <c r="D52" s="26">
        <v>2.562060045</v>
      </c>
      <c r="E52" s="26">
        <v>16.729677706</v>
      </c>
      <c r="F52" s="45">
        <f t="shared" si="1"/>
        <v>4.4760745424039579</v>
      </c>
      <c r="G52" s="45">
        <v>0.63477487669077381</v>
      </c>
      <c r="H52" s="24" t="str">
        <f t="shared" si="2"/>
        <v>VENTAJA</v>
      </c>
      <c r="I52" s="24">
        <v>0.33</v>
      </c>
      <c r="J52" s="24">
        <v>-0.33</v>
      </c>
    </row>
    <row r="53" spans="1:10" x14ac:dyDescent="0.25">
      <c r="A53" s="23">
        <v>2005</v>
      </c>
      <c r="B53" s="25">
        <v>245.021457</v>
      </c>
      <c r="C53" s="25">
        <v>330.18058400000001</v>
      </c>
      <c r="D53" s="25">
        <v>3.4144513600000002</v>
      </c>
      <c r="E53" s="25">
        <v>21.190438735000001</v>
      </c>
      <c r="F53" s="44">
        <f t="shared" si="1"/>
        <v>4.6054450498881545</v>
      </c>
      <c r="G53" s="44">
        <v>0.64320406636759275</v>
      </c>
      <c r="H53" s="23" t="str">
        <f t="shared" si="2"/>
        <v>VENTAJA</v>
      </c>
      <c r="I53" s="23">
        <v>0.33</v>
      </c>
      <c r="J53" s="23">
        <v>-0.33</v>
      </c>
    </row>
    <row r="54" spans="1:10" x14ac:dyDescent="0.25">
      <c r="A54" s="24">
        <v>2006</v>
      </c>
      <c r="B54" s="26">
        <v>230.957716</v>
      </c>
      <c r="C54" s="26">
        <v>323.75024300000001</v>
      </c>
      <c r="D54" s="26">
        <v>3.6361471359999999</v>
      </c>
      <c r="E54" s="26">
        <v>24.390975102999999</v>
      </c>
      <c r="F54" s="45">
        <f t="shared" si="1"/>
        <v>4.7853101103868889</v>
      </c>
      <c r="G54" s="45">
        <v>0.65429683770810843</v>
      </c>
      <c r="H54" s="24" t="str">
        <f t="shared" si="2"/>
        <v>VENTAJA</v>
      </c>
      <c r="I54" s="24">
        <v>0.33</v>
      </c>
      <c r="J54" s="24">
        <v>-0.33</v>
      </c>
    </row>
    <row r="55" spans="1:10" x14ac:dyDescent="0.25">
      <c r="A55" s="23">
        <v>2007</v>
      </c>
      <c r="B55" s="25">
        <v>231.923089</v>
      </c>
      <c r="C55" s="25">
        <v>395.28751399999999</v>
      </c>
      <c r="D55" s="25">
        <v>4.2077195139999999</v>
      </c>
      <c r="E55" s="25">
        <v>29.991332</v>
      </c>
      <c r="F55" s="44">
        <f t="shared" si="1"/>
        <v>4.1819598859614198</v>
      </c>
      <c r="G55" s="44">
        <v>0.61404564218680058</v>
      </c>
      <c r="H55" s="23" t="str">
        <f t="shared" si="2"/>
        <v>VENTAJA</v>
      </c>
      <c r="I55" s="23">
        <v>0.33</v>
      </c>
      <c r="J55" s="23">
        <v>-0.33</v>
      </c>
    </row>
    <row r="56" spans="1:10" x14ac:dyDescent="0.25">
      <c r="A56" s="24">
        <v>2008</v>
      </c>
      <c r="B56" s="26">
        <v>265.022673</v>
      </c>
      <c r="C56" s="26">
        <v>371.56209999999999</v>
      </c>
      <c r="D56" s="26">
        <v>4.9207595910000004</v>
      </c>
      <c r="E56" s="26">
        <v>37.625882064999999</v>
      </c>
      <c r="F56" s="45">
        <f t="shared" si="1"/>
        <v>5.4538873511055925</v>
      </c>
      <c r="G56" s="45">
        <v>0.69010924870614809</v>
      </c>
      <c r="H56" s="24" t="str">
        <f t="shared" si="2"/>
        <v>VENTAJA</v>
      </c>
      <c r="I56" s="24">
        <v>0.33</v>
      </c>
      <c r="J56" s="24">
        <v>-0.33</v>
      </c>
    </row>
    <row r="57" spans="1:10" x14ac:dyDescent="0.25">
      <c r="A57" s="23">
        <v>2009</v>
      </c>
      <c r="B57" s="25">
        <v>273.00163800000001</v>
      </c>
      <c r="C57" s="25">
        <v>336.29559</v>
      </c>
      <c r="D57" s="25">
        <v>4.5983953150000003</v>
      </c>
      <c r="E57" s="25">
        <v>32.852985836999999</v>
      </c>
      <c r="F57" s="44">
        <f t="shared" si="1"/>
        <v>5.7997947302417936</v>
      </c>
      <c r="G57" s="44">
        <v>0.70587347422340763</v>
      </c>
      <c r="H57" s="23" t="str">
        <f t="shared" si="2"/>
        <v>VENTAJA</v>
      </c>
      <c r="I57" s="23">
        <v>0.33</v>
      </c>
      <c r="J57" s="23">
        <v>-0.33</v>
      </c>
    </row>
    <row r="58" spans="1:10" x14ac:dyDescent="0.25">
      <c r="A58" s="24">
        <v>2010</v>
      </c>
      <c r="B58" s="26">
        <v>393.85430200000002</v>
      </c>
      <c r="C58" s="26">
        <v>511.05816700000003</v>
      </c>
      <c r="D58" s="26">
        <v>4.2525635460000002</v>
      </c>
      <c r="E58" s="26">
        <v>39.819528642000002</v>
      </c>
      <c r="F58" s="45">
        <f t="shared" si="1"/>
        <v>7.2162332664600095</v>
      </c>
      <c r="G58" s="45">
        <v>0.75657945251331626</v>
      </c>
      <c r="H58" s="24" t="str">
        <f t="shared" si="2"/>
        <v>VENTAJA</v>
      </c>
      <c r="I58" s="24">
        <v>0.33</v>
      </c>
      <c r="J58" s="24">
        <v>-0.33</v>
      </c>
    </row>
    <row r="59" spans="1:10" x14ac:dyDescent="0.25">
      <c r="A59" s="23">
        <v>2011</v>
      </c>
      <c r="B59" s="25">
        <v>372.93016</v>
      </c>
      <c r="C59" s="25">
        <v>527.96261100000004</v>
      </c>
      <c r="D59" s="25">
        <v>5.3619404990000001</v>
      </c>
      <c r="E59" s="25">
        <v>56.953516086</v>
      </c>
      <c r="F59" s="44">
        <f t="shared" si="1"/>
        <v>7.5027917132226483</v>
      </c>
      <c r="G59" s="44">
        <v>0.76478313623867666</v>
      </c>
      <c r="H59" s="23" t="str">
        <f t="shared" si="2"/>
        <v>VENTAJA</v>
      </c>
      <c r="I59" s="23">
        <v>0.33</v>
      </c>
      <c r="J59" s="23">
        <v>-0.33</v>
      </c>
    </row>
    <row r="60" spans="1:10" x14ac:dyDescent="0.25">
      <c r="A60" s="24">
        <v>2012</v>
      </c>
      <c r="B60" s="26">
        <v>233.97899799999999</v>
      </c>
      <c r="C60" s="26">
        <v>360.24002999999999</v>
      </c>
      <c r="D60" s="26">
        <v>4.891277069</v>
      </c>
      <c r="E60" s="26">
        <v>60.273618167999999</v>
      </c>
      <c r="F60" s="45">
        <f t="shared" si="1"/>
        <v>8.003683470879702</v>
      </c>
      <c r="G60" s="45">
        <v>0.77786869046779239</v>
      </c>
      <c r="H60" s="24" t="str">
        <f t="shared" si="2"/>
        <v>VENTAJA</v>
      </c>
      <c r="I60" s="24">
        <v>0.33</v>
      </c>
      <c r="J60" s="24">
        <v>-0.33</v>
      </c>
    </row>
    <row r="61" spans="1:10" x14ac:dyDescent="0.25">
      <c r="A61" s="23">
        <v>2013</v>
      </c>
      <c r="B61" s="25">
        <v>248.12926200000001</v>
      </c>
      <c r="C61" s="25">
        <v>387.85482100000002</v>
      </c>
      <c r="D61" s="25">
        <v>4.8279888409999998</v>
      </c>
      <c r="E61" s="25">
        <v>58.821869986999999</v>
      </c>
      <c r="F61" s="44">
        <f t="shared" si="1"/>
        <v>7.7943761215161906</v>
      </c>
      <c r="G61" s="44">
        <v>0.77258193504973827</v>
      </c>
      <c r="H61" s="23" t="str">
        <f t="shared" si="2"/>
        <v>VENTAJA</v>
      </c>
      <c r="I61" s="23">
        <v>0.33</v>
      </c>
      <c r="J61" s="23">
        <v>-0.33</v>
      </c>
    </row>
    <row r="62" spans="1:10" x14ac:dyDescent="0.25">
      <c r="A62" s="24">
        <v>2014</v>
      </c>
      <c r="B62" s="26">
        <v>259.342128</v>
      </c>
      <c r="C62" s="26">
        <v>420.90412900000001</v>
      </c>
      <c r="D62" s="26">
        <v>5.3975663410000001</v>
      </c>
      <c r="E62" s="26">
        <v>54.794812014999998</v>
      </c>
      <c r="F62" s="45">
        <f t="shared" si="1"/>
        <v>6.2550579326681124</v>
      </c>
      <c r="G62" s="45">
        <v>0.72433025090063174</v>
      </c>
      <c r="H62" s="24" t="str">
        <f t="shared" si="2"/>
        <v>VENTAJA</v>
      </c>
      <c r="I62" s="24">
        <v>0.33</v>
      </c>
      <c r="J62" s="24">
        <v>-0.33</v>
      </c>
    </row>
    <row r="63" spans="1:10" x14ac:dyDescent="0.25">
      <c r="A63" s="23">
        <v>2015</v>
      </c>
      <c r="B63" s="25">
        <v>294.994102</v>
      </c>
      <c r="C63" s="25">
        <v>519.89930400000003</v>
      </c>
      <c r="D63" s="25">
        <v>5.0658065719999996</v>
      </c>
      <c r="E63" s="25">
        <v>35.690766592999999</v>
      </c>
      <c r="F63" s="44">
        <f t="shared" si="1"/>
        <v>3.9976187185480492</v>
      </c>
      <c r="G63" s="44">
        <v>0.59980940671259197</v>
      </c>
      <c r="H63" s="23" t="str">
        <f t="shared" si="2"/>
        <v>VENTAJA</v>
      </c>
      <c r="I63" s="23">
        <v>0.33</v>
      </c>
      <c r="J63" s="23">
        <v>-0.33</v>
      </c>
    </row>
    <row r="64" spans="1:10" x14ac:dyDescent="0.25">
      <c r="A64" t="s">
        <v>14</v>
      </c>
    </row>
    <row r="69" spans="1:6" ht="69" customHeight="1" x14ac:dyDescent="0.25">
      <c r="A69" s="22" t="s">
        <v>6</v>
      </c>
      <c r="B69" s="21" t="s">
        <v>7</v>
      </c>
      <c r="C69" s="21" t="s">
        <v>8</v>
      </c>
      <c r="D69" s="21" t="s">
        <v>36</v>
      </c>
      <c r="E69" s="21" t="s">
        <v>43</v>
      </c>
      <c r="F69" s="41"/>
    </row>
    <row r="70" spans="1:6" x14ac:dyDescent="0.25">
      <c r="A70" s="23">
        <v>1991</v>
      </c>
      <c r="B70" s="25">
        <v>117.39608</v>
      </c>
      <c r="C70" s="27">
        <v>314205</v>
      </c>
      <c r="D70" s="42">
        <f>(1-((B70*1000000)-(C70))/((B70*1000000)+(C70)))</f>
        <v>5.3386159076923567E-3</v>
      </c>
      <c r="E70" s="23" t="str">
        <f>IF(D70&gt;0.1,"POTENCIAL DE COMERCIO INTRA-INDUSTRIAL", "RELACIONES INTER-INDUSTRIALES")</f>
        <v>RELACIONES INTER-INDUSTRIALES</v>
      </c>
      <c r="F70" s="41"/>
    </row>
    <row r="71" spans="1:6" x14ac:dyDescent="0.25">
      <c r="A71" s="24">
        <v>1992</v>
      </c>
      <c r="B71" s="26">
        <v>106.158304</v>
      </c>
      <c r="C71" s="28">
        <v>367726</v>
      </c>
      <c r="D71" s="43">
        <f t="shared" ref="D71:D94" si="3">(1-((B71*1000000)-(C71))/((B71*1000000)+(C71)))</f>
        <v>6.9039651623176157E-3</v>
      </c>
      <c r="E71" s="24" t="str">
        <f t="shared" ref="E71:E94" si="4">IF(D71&gt;0.1,"POTENCIAL DE COMERCIO INTRA-INDUSTRIAL", "RELACIONES INTER-INDUSTRIALES")</f>
        <v>RELACIONES INTER-INDUSTRIALES</v>
      </c>
      <c r="F71" s="41"/>
    </row>
    <row r="72" spans="1:6" x14ac:dyDescent="0.25">
      <c r="A72" s="23">
        <v>1993</v>
      </c>
      <c r="B72" s="25">
        <v>111.905664</v>
      </c>
      <c r="C72" s="27">
        <v>182919</v>
      </c>
      <c r="D72" s="42">
        <f t="shared" si="3"/>
        <v>3.26382928759128E-3</v>
      </c>
      <c r="E72" s="23" t="str">
        <f t="shared" si="4"/>
        <v>RELACIONES INTER-INDUSTRIALES</v>
      </c>
      <c r="F72" s="41"/>
    </row>
    <row r="73" spans="1:6" x14ac:dyDescent="0.25">
      <c r="A73" s="24">
        <v>1994</v>
      </c>
      <c r="B73" s="26">
        <v>230.752016</v>
      </c>
      <c r="C73" s="28">
        <v>132413</v>
      </c>
      <c r="D73" s="43">
        <f t="shared" si="3"/>
        <v>1.147006756354263E-3</v>
      </c>
      <c r="E73" s="24" t="str">
        <f t="shared" si="4"/>
        <v>RELACIONES INTER-INDUSTRIALES</v>
      </c>
      <c r="F73" s="41"/>
    </row>
    <row r="74" spans="1:6" x14ac:dyDescent="0.25">
      <c r="A74" s="23">
        <v>1995</v>
      </c>
      <c r="B74" s="25">
        <v>248.418048</v>
      </c>
      <c r="C74" s="27">
        <v>166344</v>
      </c>
      <c r="D74" s="42">
        <f t="shared" si="3"/>
        <v>1.3383302037723865E-3</v>
      </c>
      <c r="E74" s="23" t="str">
        <f t="shared" si="4"/>
        <v>RELACIONES INTER-INDUSTRIALES</v>
      </c>
      <c r="F74" s="41"/>
    </row>
    <row r="75" spans="1:6" x14ac:dyDescent="0.25">
      <c r="A75" s="24">
        <v>1996</v>
      </c>
      <c r="B75" s="26">
        <v>235.948736</v>
      </c>
      <c r="C75" s="28">
        <v>139324</v>
      </c>
      <c r="D75" s="43">
        <f t="shared" si="3"/>
        <v>1.1802714631142797E-3</v>
      </c>
      <c r="E75" s="24" t="str">
        <f t="shared" si="4"/>
        <v>RELACIONES INTER-INDUSTRIALES</v>
      </c>
      <c r="F75" s="41"/>
    </row>
    <row r="76" spans="1:6" x14ac:dyDescent="0.25">
      <c r="A76" s="23">
        <v>1997</v>
      </c>
      <c r="B76" s="25">
        <v>294.53584000000001</v>
      </c>
      <c r="C76" s="27">
        <v>216494</v>
      </c>
      <c r="D76" s="42">
        <f t="shared" si="3"/>
        <v>1.4689892158750162E-3</v>
      </c>
      <c r="E76" s="23" t="str">
        <f t="shared" si="4"/>
        <v>RELACIONES INTER-INDUSTRIALES</v>
      </c>
      <c r="F76" s="41"/>
    </row>
    <row r="77" spans="1:6" x14ac:dyDescent="0.25">
      <c r="A77" s="24">
        <v>1998</v>
      </c>
      <c r="B77" s="26">
        <v>223.45272</v>
      </c>
      <c r="C77" s="28">
        <v>210018</v>
      </c>
      <c r="D77" s="43">
        <f t="shared" si="3"/>
        <v>1.8779882771532419E-3</v>
      </c>
      <c r="E77" s="24" t="str">
        <f t="shared" si="4"/>
        <v>RELACIONES INTER-INDUSTRIALES</v>
      </c>
      <c r="F77" s="41"/>
    </row>
    <row r="78" spans="1:6" x14ac:dyDescent="0.25">
      <c r="A78" s="23">
        <v>1999</v>
      </c>
      <c r="B78" s="25">
        <v>196.59491199999999</v>
      </c>
      <c r="C78" s="27">
        <v>137275</v>
      </c>
      <c r="D78" s="42">
        <f t="shared" si="3"/>
        <v>1.395552015085344E-3</v>
      </c>
      <c r="E78" s="23" t="str">
        <f t="shared" si="4"/>
        <v>RELACIONES INTER-INDUSTRIALES</v>
      </c>
      <c r="F78" s="41"/>
    </row>
    <row r="79" spans="1:6" x14ac:dyDescent="0.25">
      <c r="A79" s="24">
        <v>2000</v>
      </c>
      <c r="B79" s="26">
        <v>189.49882500000001</v>
      </c>
      <c r="C79" s="28">
        <v>154505</v>
      </c>
      <c r="D79" s="43">
        <f t="shared" si="3"/>
        <v>1.6293412828554121E-3</v>
      </c>
      <c r="E79" s="24" t="str">
        <f t="shared" si="4"/>
        <v>RELACIONES INTER-INDUSTRIALES</v>
      </c>
      <c r="F79" s="41"/>
    </row>
    <row r="80" spans="1:6" x14ac:dyDescent="0.25">
      <c r="A80" s="23">
        <v>2001</v>
      </c>
      <c r="B80" s="25">
        <v>127.898691</v>
      </c>
      <c r="C80" s="27">
        <v>437031</v>
      </c>
      <c r="D80" s="42">
        <f t="shared" si="3"/>
        <v>6.8107459589465957E-3</v>
      </c>
      <c r="E80" s="23" t="str">
        <f t="shared" si="4"/>
        <v>RELACIONES INTER-INDUSTRIALES</v>
      </c>
      <c r="F80" s="41"/>
    </row>
    <row r="81" spans="1:6" x14ac:dyDescent="0.25">
      <c r="A81" s="24">
        <v>2002</v>
      </c>
      <c r="B81" s="26">
        <v>146.77928199999999</v>
      </c>
      <c r="C81" s="28">
        <v>257794</v>
      </c>
      <c r="D81" s="43">
        <f t="shared" si="3"/>
        <v>3.5065169549481912E-3</v>
      </c>
      <c r="E81" s="24" t="str">
        <f t="shared" si="4"/>
        <v>RELACIONES INTER-INDUSTRIALES</v>
      </c>
      <c r="F81" s="41"/>
    </row>
    <row r="82" spans="1:6" x14ac:dyDescent="0.25">
      <c r="A82" s="23">
        <v>2003</v>
      </c>
      <c r="B82" s="25">
        <v>136.01502199999999</v>
      </c>
      <c r="C82" s="27">
        <v>45486</v>
      </c>
      <c r="D82" s="42">
        <f t="shared" si="3"/>
        <v>6.6861429034204001E-4</v>
      </c>
      <c r="E82" s="23" t="str">
        <f t="shared" si="4"/>
        <v>RELACIONES INTER-INDUSTRIALES</v>
      </c>
      <c r="F82" s="41"/>
    </row>
    <row r="83" spans="1:6" x14ac:dyDescent="0.25">
      <c r="A83" s="24">
        <v>2004</v>
      </c>
      <c r="B83" s="26">
        <v>179.650712</v>
      </c>
      <c r="C83" s="28">
        <v>208860</v>
      </c>
      <c r="D83" s="43">
        <f t="shared" si="3"/>
        <v>2.3224785612188104E-3</v>
      </c>
      <c r="E83" s="24" t="str">
        <f t="shared" si="4"/>
        <v>RELACIONES INTER-INDUSTRIALES</v>
      </c>
      <c r="F83" s="41"/>
    </row>
    <row r="84" spans="1:6" x14ac:dyDescent="0.25">
      <c r="A84" s="23">
        <v>2005</v>
      </c>
      <c r="B84" s="25">
        <v>245.021457</v>
      </c>
      <c r="C84" s="27">
        <v>76770</v>
      </c>
      <c r="D84" s="42">
        <f t="shared" si="3"/>
        <v>6.2644272004463986E-4</v>
      </c>
      <c r="E84" s="23" t="str">
        <f t="shared" si="4"/>
        <v>RELACIONES INTER-INDUSTRIALES</v>
      </c>
      <c r="F84" s="41"/>
    </row>
    <row r="85" spans="1:6" x14ac:dyDescent="0.25">
      <c r="A85" s="24">
        <v>2006</v>
      </c>
      <c r="B85" s="26">
        <v>230.957716</v>
      </c>
      <c r="C85" s="28">
        <v>379931</v>
      </c>
      <c r="D85" s="43">
        <f t="shared" si="3"/>
        <v>3.2846448031867981E-3</v>
      </c>
      <c r="E85" s="24" t="str">
        <f t="shared" si="4"/>
        <v>RELACIONES INTER-INDUSTRIALES</v>
      </c>
      <c r="F85" s="41"/>
    </row>
    <row r="86" spans="1:6" x14ac:dyDescent="0.25">
      <c r="A86" s="23">
        <v>2007</v>
      </c>
      <c r="B86" s="25">
        <v>231.923089</v>
      </c>
      <c r="C86" s="27">
        <v>203043</v>
      </c>
      <c r="D86" s="42">
        <f t="shared" si="3"/>
        <v>1.7494195784901745E-3</v>
      </c>
      <c r="E86" s="23" t="str">
        <f t="shared" si="4"/>
        <v>RELACIONES INTER-INDUSTRIALES</v>
      </c>
      <c r="F86" s="41"/>
    </row>
    <row r="87" spans="1:6" x14ac:dyDescent="0.25">
      <c r="A87" s="24">
        <v>2008</v>
      </c>
      <c r="B87" s="26">
        <v>265.022673</v>
      </c>
      <c r="C87" s="28">
        <v>561680</v>
      </c>
      <c r="D87" s="43">
        <f t="shared" si="3"/>
        <v>4.2297672559045152E-3</v>
      </c>
      <c r="E87" s="24" t="str">
        <f t="shared" si="4"/>
        <v>RELACIONES INTER-INDUSTRIALES</v>
      </c>
      <c r="F87" s="41"/>
    </row>
    <row r="88" spans="1:6" x14ac:dyDescent="0.25">
      <c r="A88" s="23">
        <v>2009</v>
      </c>
      <c r="B88" s="25">
        <v>273.00163800000001</v>
      </c>
      <c r="C88" s="27">
        <v>578600</v>
      </c>
      <c r="D88" s="42">
        <f t="shared" si="3"/>
        <v>4.2298376829396078E-3</v>
      </c>
      <c r="E88" s="23" t="str">
        <f t="shared" si="4"/>
        <v>RELACIONES INTER-INDUSTRIALES</v>
      </c>
      <c r="F88" s="41"/>
    </row>
    <row r="89" spans="1:6" x14ac:dyDescent="0.25">
      <c r="A89" s="24">
        <v>2010</v>
      </c>
      <c r="B89" s="26">
        <v>393.85430200000002</v>
      </c>
      <c r="C89" s="28">
        <v>265114</v>
      </c>
      <c r="D89" s="43">
        <f t="shared" si="3"/>
        <v>1.3453485884592498E-3</v>
      </c>
      <c r="E89" s="24" t="str">
        <f t="shared" si="4"/>
        <v>RELACIONES INTER-INDUSTRIALES</v>
      </c>
      <c r="F89" s="41"/>
    </row>
    <row r="90" spans="1:6" x14ac:dyDescent="0.25">
      <c r="A90" s="23">
        <v>2011</v>
      </c>
      <c r="B90" s="25">
        <v>372.93016</v>
      </c>
      <c r="C90" s="27">
        <v>542317</v>
      </c>
      <c r="D90" s="42">
        <f t="shared" si="3"/>
        <v>2.9041872341237784E-3</v>
      </c>
      <c r="E90" s="23" t="str">
        <f t="shared" si="4"/>
        <v>RELACIONES INTER-INDUSTRIALES</v>
      </c>
      <c r="F90" s="41"/>
    </row>
    <row r="91" spans="1:6" x14ac:dyDescent="0.25">
      <c r="A91" s="24">
        <v>2012</v>
      </c>
      <c r="B91" s="26">
        <v>233.97899799999999</v>
      </c>
      <c r="C91" s="28">
        <v>634620</v>
      </c>
      <c r="D91" s="43">
        <f t="shared" si="3"/>
        <v>5.4099161456178102E-3</v>
      </c>
      <c r="E91" s="24" t="str">
        <f t="shared" si="4"/>
        <v>RELACIONES INTER-INDUSTRIALES</v>
      </c>
      <c r="F91" s="41"/>
    </row>
    <row r="92" spans="1:6" x14ac:dyDescent="0.25">
      <c r="A92" s="23">
        <v>2013</v>
      </c>
      <c r="B92" s="25">
        <v>248.12926200000001</v>
      </c>
      <c r="C92" s="27">
        <v>769105</v>
      </c>
      <c r="D92" s="42">
        <f t="shared" si="3"/>
        <v>6.1800726880623102E-3</v>
      </c>
      <c r="E92" s="23" t="str">
        <f t="shared" si="4"/>
        <v>RELACIONES INTER-INDUSTRIALES</v>
      </c>
      <c r="F92" s="41"/>
    </row>
    <row r="93" spans="1:6" x14ac:dyDescent="0.25">
      <c r="A93" s="24">
        <v>2014</v>
      </c>
      <c r="B93" s="26">
        <v>259.342128</v>
      </c>
      <c r="C93" s="28">
        <v>709653</v>
      </c>
      <c r="D93" s="43">
        <f t="shared" si="3"/>
        <v>5.4577822714468871E-3</v>
      </c>
      <c r="E93" s="24" t="str">
        <f t="shared" si="4"/>
        <v>RELACIONES INTER-INDUSTRIALES</v>
      </c>
      <c r="F93" s="41"/>
    </row>
    <row r="94" spans="1:6" x14ac:dyDescent="0.25">
      <c r="A94" s="23">
        <v>2015</v>
      </c>
      <c r="B94" s="25">
        <v>294.994102</v>
      </c>
      <c r="C94" s="27">
        <v>920875</v>
      </c>
      <c r="D94" s="42">
        <f t="shared" si="3"/>
        <v>6.2239161352080075E-3</v>
      </c>
      <c r="E94" s="23" t="str">
        <f t="shared" si="4"/>
        <v>RELACIONES INTER-INDUSTRIALES</v>
      </c>
      <c r="F94" s="41"/>
    </row>
    <row r="95" spans="1:6" x14ac:dyDescent="0.25">
      <c r="A95" t="s">
        <v>14</v>
      </c>
    </row>
  </sheetData>
  <conditionalFormatting sqref="F6:F30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H9" sqref="H9"/>
    </sheetView>
  </sheetViews>
  <sheetFormatPr baseColWidth="10" defaultRowHeight="15" x14ac:dyDescent="0.25"/>
  <cols>
    <col min="3" max="3" width="48.28515625" customWidth="1"/>
  </cols>
  <sheetData>
    <row r="1" spans="1:3" ht="34.5" customHeight="1" x14ac:dyDescent="0.25">
      <c r="A1" s="89" t="s">
        <v>70</v>
      </c>
      <c r="B1" s="89" t="s">
        <v>57</v>
      </c>
      <c r="C1" s="89" t="s">
        <v>64</v>
      </c>
    </row>
    <row r="2" spans="1:3" ht="24" customHeight="1" x14ac:dyDescent="0.25">
      <c r="A2" s="90" t="s">
        <v>110</v>
      </c>
      <c r="B2" s="90" t="s">
        <v>111</v>
      </c>
      <c r="C2" s="87" t="s">
        <v>102</v>
      </c>
    </row>
    <row r="3" spans="1:3" ht="22.5" customHeight="1" x14ac:dyDescent="0.25">
      <c r="A3" s="90" t="s">
        <v>110</v>
      </c>
      <c r="B3" s="90" t="s">
        <v>111</v>
      </c>
      <c r="C3" s="88" t="s">
        <v>103</v>
      </c>
    </row>
    <row r="4" spans="1:3" ht="21.75" customHeight="1" x14ac:dyDescent="0.25">
      <c r="A4" s="90" t="s">
        <v>110</v>
      </c>
      <c r="B4" s="90" t="s">
        <v>111</v>
      </c>
      <c r="C4" s="87" t="s">
        <v>104</v>
      </c>
    </row>
    <row r="5" spans="1:3" ht="22.5" customHeight="1" x14ac:dyDescent="0.25">
      <c r="A5" s="90" t="s">
        <v>110</v>
      </c>
      <c r="B5" s="90" t="s">
        <v>111</v>
      </c>
      <c r="C5" s="88" t="s">
        <v>105</v>
      </c>
    </row>
    <row r="6" spans="1:3" ht="23.25" customHeight="1" x14ac:dyDescent="0.25">
      <c r="A6" s="90" t="s">
        <v>110</v>
      </c>
      <c r="B6" s="90" t="s">
        <v>111</v>
      </c>
      <c r="C6" s="87" t="s">
        <v>106</v>
      </c>
    </row>
    <row r="7" spans="1:3" ht="21" customHeight="1" x14ac:dyDescent="0.25">
      <c r="A7" s="90" t="s">
        <v>110</v>
      </c>
      <c r="B7" s="90" t="s">
        <v>111</v>
      </c>
      <c r="C7" s="87" t="s">
        <v>107</v>
      </c>
    </row>
    <row r="8" spans="1:3" ht="21" customHeight="1" x14ac:dyDescent="0.25">
      <c r="A8" s="90" t="s">
        <v>110</v>
      </c>
      <c r="B8" s="90" t="s">
        <v>111</v>
      </c>
      <c r="C8" s="88" t="s">
        <v>112</v>
      </c>
    </row>
    <row r="9" spans="1:3" ht="21" customHeight="1" x14ac:dyDescent="0.25">
      <c r="A9" s="90" t="s">
        <v>110</v>
      </c>
      <c r="B9" s="90" t="s">
        <v>111</v>
      </c>
      <c r="C9" s="87" t="s">
        <v>113</v>
      </c>
    </row>
    <row r="10" spans="1:3" ht="21" customHeight="1" x14ac:dyDescent="0.25">
      <c r="A10" s="90" t="s">
        <v>110</v>
      </c>
      <c r="B10" s="90" t="s">
        <v>111</v>
      </c>
      <c r="C10" s="88" t="s">
        <v>108</v>
      </c>
    </row>
    <row r="11" spans="1:3" ht="21.75" customHeight="1" x14ac:dyDescent="0.25">
      <c r="A11" s="90" t="s">
        <v>110</v>
      </c>
      <c r="B11" s="90" t="s">
        <v>111</v>
      </c>
      <c r="C11" s="87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79</vt:i4>
      </vt:variant>
    </vt:vector>
  </HeadingPairs>
  <TitlesOfParts>
    <vt:vector size="79" baseType="lpstr">
      <vt:lpstr>comtrade</vt:lpstr>
      <vt:lpstr>Exportaciones de colombia</vt:lpstr>
      <vt:lpstr>Importaciones de colombia</vt:lpstr>
      <vt:lpstr>Balanza comercial</vt:lpstr>
      <vt:lpstr>Indicadores per capita</vt:lpstr>
      <vt:lpstr>Indicadores de apertura</vt:lpstr>
      <vt:lpstr>Indicadores de participacion </vt:lpstr>
      <vt:lpstr>Indicadores de dinamismo</vt:lpstr>
      <vt:lpstr>Comercio</vt:lpstr>
      <vt:lpstr>Export 00</vt:lpstr>
      <vt:lpstr>Import 00</vt:lpstr>
      <vt:lpstr>Balanza c 00</vt:lpstr>
      <vt:lpstr>ind. per capita 00</vt:lpstr>
      <vt:lpstr>ind. apertura 00</vt:lpstr>
      <vt:lpstr>ind. participacion en interc 00</vt:lpstr>
      <vt:lpstr>ind. dinamismo 00</vt:lpstr>
      <vt:lpstr>Export 01</vt:lpstr>
      <vt:lpstr>Import 01</vt:lpstr>
      <vt:lpstr>Balanza c 01</vt:lpstr>
      <vt:lpstr>ind. per capita 01</vt:lpstr>
      <vt:lpstr>ind. apertura 01</vt:lpstr>
      <vt:lpstr>ind. participacion 01</vt:lpstr>
      <vt:lpstr>ind. dinamismo 01</vt:lpstr>
      <vt:lpstr>Export 02</vt:lpstr>
      <vt:lpstr>Import 02</vt:lpstr>
      <vt:lpstr>Balanza c 02</vt:lpstr>
      <vt:lpstr>ind.per capita 02</vt:lpstr>
      <vt:lpstr>ind. apertura 02</vt:lpstr>
      <vt:lpstr>ind. participacion 02</vt:lpstr>
      <vt:lpstr>ind. dinamismo 02</vt:lpstr>
      <vt:lpstr>Export 03</vt:lpstr>
      <vt:lpstr>Import 03</vt:lpstr>
      <vt:lpstr>Balanza c 03</vt:lpstr>
      <vt:lpstr>ind.per capita 03</vt:lpstr>
      <vt:lpstr>ind. apertura 03</vt:lpstr>
      <vt:lpstr>ind. participacion 03</vt:lpstr>
      <vt:lpstr>ind.dinamismo 03</vt:lpstr>
      <vt:lpstr>Export 04</vt:lpstr>
      <vt:lpstr>Import 04</vt:lpstr>
      <vt:lpstr>Balanza c 04</vt:lpstr>
      <vt:lpstr>ind.per capita 04</vt:lpstr>
      <vt:lpstr>ind. apertura 04</vt:lpstr>
      <vt:lpstr>ind. participacion 04</vt:lpstr>
      <vt:lpstr>ind. dinamismo 04</vt:lpstr>
      <vt:lpstr>Export 05</vt:lpstr>
      <vt:lpstr>Import 05</vt:lpstr>
      <vt:lpstr>Balanza c 05</vt:lpstr>
      <vt:lpstr>ind. per capita 05</vt:lpstr>
      <vt:lpstr>ind.apertura 05</vt:lpstr>
      <vt:lpstr>ind.participacion 05</vt:lpstr>
      <vt:lpstr>ind. dinamismo 05</vt:lpstr>
      <vt:lpstr>Export 06</vt:lpstr>
      <vt:lpstr>Import 06</vt:lpstr>
      <vt:lpstr>Balanza c 06</vt:lpstr>
      <vt:lpstr>ind.per capita 06</vt:lpstr>
      <vt:lpstr>ind. apertura 06</vt:lpstr>
      <vt:lpstr>ind. participacion 06</vt:lpstr>
      <vt:lpstr>ind. dinamismo 06</vt:lpstr>
      <vt:lpstr>Export 07</vt:lpstr>
      <vt:lpstr>Import 07</vt:lpstr>
      <vt:lpstr>Balanza c 07</vt:lpstr>
      <vt:lpstr>ind. per capita 07</vt:lpstr>
      <vt:lpstr>ind. apertura 07</vt:lpstr>
      <vt:lpstr>ind. participacion 07</vt:lpstr>
      <vt:lpstr>ind. dinamismo 07</vt:lpstr>
      <vt:lpstr>Export 08</vt:lpstr>
      <vt:lpstr>Import 08</vt:lpstr>
      <vt:lpstr>Balanza c 08</vt:lpstr>
      <vt:lpstr>ind.per capita 08</vt:lpstr>
      <vt:lpstr>ind. apertura 08</vt:lpstr>
      <vt:lpstr>ind. participacion 08</vt:lpstr>
      <vt:lpstr>ind. dinamismo 08</vt:lpstr>
      <vt:lpstr>Export 09</vt:lpstr>
      <vt:lpstr>Import 09</vt:lpstr>
      <vt:lpstr>Balanza c 09</vt:lpstr>
      <vt:lpstr>ind. per capita 09</vt:lpstr>
      <vt:lpstr>ind. apertura 09</vt:lpstr>
      <vt:lpstr>ind. participacion 09</vt:lpstr>
      <vt:lpstr>ind. dinamismo 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Yulieth Calderon Cortes</dc:creator>
  <cp:lastModifiedBy>Peconomi</cp:lastModifiedBy>
  <cp:lastPrinted>2016-12-12T17:36:13Z</cp:lastPrinted>
  <dcterms:created xsi:type="dcterms:W3CDTF">2016-11-11T18:06:45Z</dcterms:created>
  <dcterms:modified xsi:type="dcterms:W3CDTF">2016-12-15T21:22:43Z</dcterms:modified>
</cp:coreProperties>
</file>